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filterPrivacy="1"/>
  <xr:revisionPtr revIDLastSave="0" documentId="8_{CD08ACC0-E767-4676-85E7-16A757728085}" xr6:coauthVersionLast="47" xr6:coauthVersionMax="47" xr10:uidLastSave="{00000000-0000-0000-0000-000000000000}"/>
  <bookViews>
    <workbookView xWindow="28680" yWindow="-120" windowWidth="29040" windowHeight="15840" tabRatio="914" xr2:uid="{00000000-000D-0000-FFFF-FFFF00000000}"/>
  </bookViews>
  <sheets>
    <sheet name="Worksheet C1" sheetId="2" r:id="rId1"/>
    <sheet name="Worksheet C2" sheetId="20" r:id="rId2"/>
    <sheet name="Worksheet C3" sheetId="21" r:id="rId3"/>
    <sheet name="Worksheet C4" sheetId="22" r:id="rId4"/>
    <sheet name="Worksheet C5" sheetId="25" r:id="rId5"/>
    <sheet name="Worksheet C6" sheetId="26" r:id="rId6"/>
    <sheet name="Worksheet C7" sheetId="13" r:id="rId7"/>
    <sheet name="Service County Rates" sheetId="16" r:id="rId8"/>
  </sheets>
  <definedNames>
    <definedName name="_xlnm._FilterDatabase" localSheetId="7">'Service County Rates'!$A$2:$G$67</definedName>
    <definedName name="County">'Service County Rates'!$A:$A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1" i="25" l="1"/>
  <c r="D29" i="25"/>
  <c r="D28" i="25"/>
  <c r="D26" i="25"/>
  <c r="D25" i="25"/>
  <c r="D23" i="25"/>
  <c r="D22" i="25"/>
  <c r="D20" i="25"/>
  <c r="D19" i="25"/>
  <c r="D17" i="25"/>
  <c r="D16" i="25"/>
  <c r="D14" i="25"/>
  <c r="D13" i="25"/>
  <c r="B43" i="13"/>
  <c r="C43" i="13"/>
  <c r="D9" i="13"/>
  <c r="D10" i="13"/>
  <c r="D11" i="13"/>
  <c r="D12" i="13"/>
  <c r="D13" i="13"/>
  <c r="D14" i="13"/>
  <c r="D15" i="13"/>
  <c r="D16" i="13"/>
  <c r="D17" i="13"/>
  <c r="D18" i="13"/>
  <c r="D19" i="13"/>
  <c r="D20" i="13"/>
  <c r="D21" i="13"/>
  <c r="D22" i="13"/>
  <c r="D23" i="13"/>
  <c r="D24" i="13"/>
  <c r="D25" i="13"/>
  <c r="D26" i="13"/>
  <c r="D27" i="13"/>
  <c r="D28" i="13"/>
  <c r="D29" i="13"/>
  <c r="D30" i="13"/>
  <c r="D31" i="13"/>
  <c r="D32" i="13"/>
  <c r="D33" i="13"/>
  <c r="D34" i="13"/>
  <c r="D35" i="13"/>
  <c r="D36" i="13"/>
  <c r="D37" i="13"/>
  <c r="D38" i="13"/>
  <c r="D39" i="13"/>
  <c r="D40" i="13"/>
  <c r="D41" i="13"/>
  <c r="D42" i="13"/>
  <c r="D8" i="13"/>
  <c r="D43" i="13" l="1"/>
  <c r="B11" i="20" l="1"/>
  <c r="D14" i="22" l="1"/>
  <c r="D14" i="26"/>
  <c r="B15" i="20"/>
  <c r="C30" i="25" s="1"/>
  <c r="D30" i="25" s="1"/>
  <c r="B14" i="20"/>
  <c r="C21" i="25" s="1"/>
  <c r="D21" i="25" s="1"/>
  <c r="B13" i="20"/>
  <c r="C18" i="25" s="1"/>
  <c r="B12" i="20"/>
  <c r="C15" i="25" s="1"/>
  <c r="D15" i="25" s="1"/>
  <c r="D18" i="25" l="1"/>
  <c r="C24" i="25"/>
  <c r="D24" i="25" s="1"/>
  <c r="C27" i="25"/>
  <c r="D27" i="25" s="1"/>
  <c r="C14" i="21"/>
  <c r="C17" i="21" s="1"/>
  <c r="C13" i="21"/>
  <c r="D14" i="21" l="1"/>
  <c r="D31" i="25"/>
  <c r="A14" i="26" s="1"/>
  <c r="C16" i="21"/>
  <c r="C18" i="21"/>
  <c r="C15" i="21"/>
  <c r="B19" i="21" l="1"/>
  <c r="D18" i="21"/>
  <c r="D15" i="21"/>
  <c r="D13" i="21" l="1"/>
  <c r="D16" i="21" l="1"/>
  <c r="D17" i="21"/>
  <c r="D19" i="21" l="1"/>
  <c r="A14" i="22" l="1"/>
  <c r="C14" i="22" s="1"/>
  <c r="E14" i="22" s="1"/>
  <c r="C14" i="26"/>
  <c r="E14" i="26" s="1"/>
</calcChain>
</file>

<file path=xl/sharedStrings.xml><?xml version="1.0" encoding="utf-8"?>
<sst xmlns="http://schemas.openxmlformats.org/spreadsheetml/2006/main" count="254" uniqueCount="163">
  <si>
    <t>California State Preschool Program (CSPP) Request for Application (RFA) Part-Day to Full-Day Funding Fiscal Forms</t>
  </si>
  <si>
    <t>Department of Education - Early Education Division</t>
  </si>
  <si>
    <t>Worksheet C1 - Certified Enrollment Information and Funds Requested</t>
  </si>
  <si>
    <t>Site Specific Adjusted Child Days of Enrollment</t>
  </si>
  <si>
    <t>General Instructions:</t>
  </si>
  <si>
    <t xml:space="preserve">Applicants must complete and submit this worksheet for each proposed site. </t>
  </si>
  <si>
    <t xml:space="preserve">Duplicate this page if more than one site is proposed. </t>
  </si>
  <si>
    <t xml:space="preserve">Duplicate tab by right-clicking tab, select "Move or Copy", then select "Create a Copy," and select "OK." </t>
  </si>
  <si>
    <t>Applicants must choose a service county to populate the correct Contract Rate for Full-Day Service and Part-Day Service Adjustment Factor into the forms.</t>
  </si>
  <si>
    <t>Applicants will manually type in the remaining site information.</t>
  </si>
  <si>
    <t>Site Information</t>
  </si>
  <si>
    <t>Information Requested</t>
  </si>
  <si>
    <t>Information To Complete</t>
  </si>
  <si>
    <t>Service County:</t>
  </si>
  <si>
    <t>Alameda</t>
  </si>
  <si>
    <t>Site Name:</t>
  </si>
  <si>
    <t>[enter site name here]</t>
  </si>
  <si>
    <t>Site Address/City/Zip:</t>
  </si>
  <si>
    <t>Number of Classrooms:</t>
  </si>
  <si>
    <t>[enter number of classrooms here]</t>
  </si>
  <si>
    <t>License Number:</t>
  </si>
  <si>
    <t>[enter license number here]</t>
  </si>
  <si>
    <t>License Type:</t>
  </si>
  <si>
    <t>[enter license type here]</t>
  </si>
  <si>
    <t>License Capacity:</t>
  </si>
  <si>
    <t>[enter license capacity here]</t>
  </si>
  <si>
    <t>Worksheet C2 - Certified Enrollment Information and Funds Requested</t>
  </si>
  <si>
    <t>Service County Rate Information:</t>
  </si>
  <si>
    <t>Adjustment Factors</t>
  </si>
  <si>
    <t>Service Calculations</t>
  </si>
  <si>
    <t>Contract Rate for Full-Day Service</t>
  </si>
  <si>
    <t>Exceptional Needs Part-Day Adjustment Factor</t>
  </si>
  <si>
    <t>Severely Disabled Part-Day Adjustment Factor</t>
  </si>
  <si>
    <t xml:space="preserve">Worksheet C3 - Current Certified Enrollment Information </t>
  </si>
  <si>
    <t xml:space="preserve">Manually enter the number of certified children that are currently enrolled in the Part-Day program for each time-based category. </t>
  </si>
  <si>
    <t>Once completed, the Total Current Adjusted Child Days of Enrollment per day will be calculated.</t>
  </si>
  <si>
    <t>Site Specific Child Enrollment Categories</t>
  </si>
  <si>
    <t>Child Enrollment Categories</t>
  </si>
  <si>
    <t>Total Current Certified Children 
per day</t>
  </si>
  <si>
    <t>Adjustment Factor</t>
  </si>
  <si>
    <t>Total Current  Adjusted Child Days of Enrollment per day</t>
  </si>
  <si>
    <t>Three Year Olds:
One-half-time (under 4 hours)</t>
  </si>
  <si>
    <t>Four Year Olds:
One-half-time (under 4 hours)</t>
  </si>
  <si>
    <t>Exceptional Needs:
One-half-time (under 4 hours)</t>
  </si>
  <si>
    <t>Dual Language Learner:
One-half-time (under 4 hours)</t>
  </si>
  <si>
    <t>At Risk of Abuse or Neglect:
One-half-time (under 4 hours)</t>
  </si>
  <si>
    <t>Severely Disabled:
One-half-time (under 4 hours)</t>
  </si>
  <si>
    <t>Total:</t>
  </si>
  <si>
    <t>N/A</t>
  </si>
  <si>
    <t>Worksheet C4 - Current Certified Enrollment Information and Service Earnings Calculations</t>
  </si>
  <si>
    <t>Total Adjusted Certified Child Days of Enrollment per day and Service County Rate will auto-populate from Worksheet C2 and C3.</t>
  </si>
  <si>
    <t>Applicant will manually type in the current Days of Operation from the Program Calendar.</t>
  </si>
  <si>
    <t>Site Specific Funds Requested Calculation</t>
  </si>
  <si>
    <t xml:space="preserve">Total Adjusted Child Days of Enrollment per day
</t>
  </si>
  <si>
    <t xml:space="preserve">Current Days of Operation 
From Program Calendar
</t>
  </si>
  <si>
    <t xml:space="preserve">Total Annual Adjusted Child Days of Enrollment
</t>
  </si>
  <si>
    <t xml:space="preserve">Total Current Service Earnings Per Site
</t>
  </si>
  <si>
    <t>Worksheet C5 - Projected Certified Full-Day Enrollment Information</t>
  </si>
  <si>
    <t>Manually enter the number of certified children that are currently enrolled in the Part-Day program, Worksheet C3, into the corresponding Full-Day category below</t>
  </si>
  <si>
    <t>Once completed, the Total Projected Adjusted Child Days of Enrollment per day will be calculated.</t>
  </si>
  <si>
    <t>Total Certified Children 
per day</t>
  </si>
  <si>
    <t>Total Projected Adjusted Child Days of Enrollment per day</t>
  </si>
  <si>
    <t>Three Year Olds:
Full-time-plus (10.5 hours and over)</t>
  </si>
  <si>
    <t>Three Year Olds:
Full-time (6.5 hours to under 10.5 hours)</t>
  </si>
  <si>
    <t>Four Year Olds:
Full-time-plus (10.5 hours and over)</t>
  </si>
  <si>
    <t>Four Year Olds:
Full-time (6.5 hours to under 10.5 hours)</t>
  </si>
  <si>
    <t>Exceptional Needs:
Full-time-plus (10.5 hours and over)</t>
  </si>
  <si>
    <t>Exceptional Needs:
Full-time (6.5 hours to under 10.5 hours)</t>
  </si>
  <si>
    <t>Dual Language Learner:
Full-time-plus (10.5 hours and over)</t>
  </si>
  <si>
    <t>Dual Language Learner:
Full-time (6.5 hours to under 10.5 hours)</t>
  </si>
  <si>
    <t>At Risk of Abuse or Neglect:
Full-time-plus (10.5 hours and over)</t>
  </si>
  <si>
    <t>At Risk of Abuse or Neglect:
Full-time (6.5 hours to under 10.5 hours)</t>
  </si>
  <si>
    <t>Severely Disabled:
Full-time-plus (10.5 hours and over)</t>
  </si>
  <si>
    <t>Severely Disabled:
Full-time (6.5 hours to under 10.5 hours)</t>
  </si>
  <si>
    <t>Worksheet C6 - Projected Certified Enrollment Information and Service Earnings Calculations</t>
  </si>
  <si>
    <t>Total Adjusted Certified Child Days of Enrollment per day and Service County Rate will auto-populate from Worksheet C2 and C5.</t>
  </si>
  <si>
    <t>Applicant will manually type in the Days of Operations it will operate the Full-Day program.</t>
  </si>
  <si>
    <t>Once completed, the Projected Service Earnings for this site will be calculated.</t>
  </si>
  <si>
    <t xml:space="preserve">Total Requested Days of Operation for Full Day Program
</t>
  </si>
  <si>
    <t xml:space="preserve">Total Projected Service Earnings per site
</t>
  </si>
  <si>
    <t>Worksheet C7- Summary of Funds Needed to Serve Full-Day Program</t>
  </si>
  <si>
    <t>Instructions</t>
  </si>
  <si>
    <t xml:space="preserve">For each site from Worksheet C1, C4, and C6 manually enter: </t>
  </si>
  <si>
    <t xml:space="preserve">Site Name, Total Current Service Earnings, Total Projected Full-Day Service Earnings. </t>
  </si>
  <si>
    <t xml:space="preserve">The Total Funds Requested to Serve Full-Day and Grand Totals will calculate and auto-populate. </t>
  </si>
  <si>
    <t>Site Name (From C1, Section 1)</t>
  </si>
  <si>
    <t>Total Current Service Earnings (From C4, Section 3, Column E )</t>
  </si>
  <si>
    <t>Total Projected Service Earnings (From C6, Section 3, Column E)</t>
  </si>
  <si>
    <t>Total Funds Requested to Serve Full-Day per site</t>
  </si>
  <si>
    <t>Grand Totals</t>
  </si>
  <si>
    <t>California State Preschool Program (CSPP) Rates by Service County</t>
  </si>
  <si>
    <t>Service County</t>
  </si>
  <si>
    <t>Three Year Old Part-Day Adjustment Factor</t>
  </si>
  <si>
    <t>Four Year Old Part-Day Adjustment Factor</t>
  </si>
  <si>
    <t>Contract Rate for Part-Day Service</t>
  </si>
  <si>
    <t>Alameda Pilot</t>
  </si>
  <si>
    <t>Alpine</t>
  </si>
  <si>
    <t>Amador</t>
  </si>
  <si>
    <t>Butte</t>
  </si>
  <si>
    <t>Calaveras</t>
  </si>
  <si>
    <t>Colusa</t>
  </si>
  <si>
    <t>Contra Costa</t>
  </si>
  <si>
    <t>Contra Costa Pilot</t>
  </si>
  <si>
    <t>Del Norte</t>
  </si>
  <si>
    <t>El Dorado</t>
  </si>
  <si>
    <t>Fresno</t>
  </si>
  <si>
    <t>Glenn</t>
  </si>
  <si>
    <t>Humboldt</t>
  </si>
  <si>
    <t>Imperial</t>
  </si>
  <si>
    <t>Inyo</t>
  </si>
  <si>
    <t>Kern</t>
  </si>
  <si>
    <t>Kings</t>
  </si>
  <si>
    <t>Lake</t>
  </si>
  <si>
    <t>Lassen</t>
  </si>
  <si>
    <t>Los Angeles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</si>
  <si>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</si>
  <si>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</si>
  <si>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</si>
  <si>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</si>
  <si>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</si>
  <si>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</si>
  <si>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</si>
  <si>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</si>
  <si>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</si>
  <si>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Nevada</t>
  </si>
  <si>
    <t>Orange</t>
  </si>
  <si>
    <t>Placer</t>
  </si>
  <si>
    <t>Plumas</t>
  </si>
  <si>
    <t>Riverside</t>
  </si>
  <si>
    <t>Sacramento</t>
  </si>
  <si>
    <t>San Benito</t>
  </si>
  <si>
    <t>San Bernardino</t>
  </si>
  <si>
    <t>San Diego</t>
  </si>
  <si>
    <t>San Diego Pilot</t>
  </si>
  <si>
    <t>San Francisco</t>
  </si>
  <si>
    <t>San Francisco Pilot</t>
  </si>
  <si>
    <t>San Joaquin</t>
  </si>
  <si>
    <t>San Luis Obispo</t>
  </si>
  <si>
    <t>San Mateo</t>
  </si>
  <si>
    <t>San Mateo Pilot</t>
  </si>
  <si>
    <t>Santa Barbara</t>
  </si>
  <si>
    <t>Santa Clara</t>
  </si>
  <si>
    <t>Santa Clara Pilot</t>
  </si>
  <si>
    <t>Santa Cruz</t>
  </si>
  <si>
    <t>Shasta</t>
  </si>
  <si>
    <t>Sierra</t>
  </si>
  <si>
    <t>Siskiyou</t>
  </si>
  <si>
    <t>Solano</t>
  </si>
  <si>
    <t>Sonoma</t>
  </si>
  <si>
    <t>Sonoma Pilot</t>
  </si>
  <si>
    <t>Stanislaus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</si>
  <si>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</si>
  <si>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</si>
  <si>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</si>
  <si>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</si>
  <si>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</si>
  <si>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</si>
  <si>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</si>
  <si>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</si>
  <si>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t>[enter site address, city, zip here]</t>
  </si>
  <si>
    <t>Three-Year-Old: Part-Day Adjustment Factor</t>
  </si>
  <si>
    <t>Four -Year-Old: Part-Day Adjustment Factor</t>
  </si>
  <si>
    <t>Once completed, the current Service Earnings for this site will be calculated.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</si>
</sst>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0.0000"/>
    <numFmt numFmtId="165" formatCode="&quot;$&quot;#,##0"/>
    <numFmt numFmtId="166" formatCode="#,##0.0000"/>
    <numFmt numFmtId="167" formatCode="&quot;$&quot;#,##0.00"/>
  </numFmts>
  <fonts count="13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6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name val="Arial"/>
      <family val="2"/>
    </font>
    <font>
      <sz val="12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ck">
        <color theme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6" fillId="0" borderId="0" applyNumberFormat="0" applyFill="0" applyAlignment="0" applyProtection="0"/>
    <xf numFmtId="0" fontId="2" fillId="0" borderId="0" applyNumberFormat="0" applyFill="0" applyAlignment="0" applyProtection="0"/>
    <xf numFmtId="0" fontId="7" fillId="0" borderId="0" applyNumberFormat="0" applyFill="0" applyAlignment="0" applyProtection="0"/>
    <xf numFmtId="44" fontId="4" fillId="0" borderId="0" applyFont="0" applyFill="0" applyBorder="0" applyAlignment="0" applyProtection="0"/>
    <xf numFmtId="0" fontId="2" fillId="0" borderId="12" applyNumberFormat="0" applyFill="0" applyBorder="0" applyAlignment="0" applyProtection="0"/>
    <xf numFmtId="0" fontId="6" fillId="0" borderId="13" applyNumberFormat="0" applyFill="0" applyAlignment="0" applyProtection="0"/>
    <xf numFmtId="0" fontId="5" fillId="0" borderId="11" applyNumberFormat="0" applyFill="0" applyAlignment="0" applyProtection="0"/>
    <xf numFmtId="0" fontId="1" fillId="0" borderId="0"/>
    <xf numFmtId="0" fontId="3" fillId="0" borderId="0" applyNumberFormat="0" applyFill="0" applyBorder="0" applyAlignment="0" applyProtection="0"/>
  </cellStyleXfs>
  <cellXfs count="86">
    <xf numFmtId="0" fontId="0" fillId="0" borderId="0" xfId="0"/>
    <xf numFmtId="0" fontId="9" fillId="0" borderId="0" xfId="0" applyFont="1"/>
    <xf numFmtId="167" fontId="9" fillId="0" borderId="0" xfId="0" applyNumberFormat="1" applyFont="1"/>
    <xf numFmtId="0" fontId="10" fillId="0" borderId="0" xfId="0" applyFont="1"/>
    <xf numFmtId="0" fontId="0" fillId="0" borderId="0" xfId="0" applyProtection="1">
      <protection locked="0"/>
    </xf>
    <xf numFmtId="0" fontId="0" fillId="0" borderId="0" xfId="0" quotePrefix="1" applyProtection="1">
      <protection locked="0"/>
    </xf>
    <xf numFmtId="0" fontId="6" fillId="0" borderId="0" xfId="1" applyProtection="1"/>
    <xf numFmtId="0" fontId="1" fillId="0" borderId="0" xfId="0" applyFont="1"/>
    <xf numFmtId="0" fontId="2" fillId="0" borderId="0" xfId="2" applyProtection="1"/>
    <xf numFmtId="0" fontId="7" fillId="0" borderId="0" xfId="3" applyProtection="1"/>
    <xf numFmtId="0" fontId="11" fillId="0" borderId="0" xfId="9" applyFont="1" applyProtection="1"/>
    <xf numFmtId="0" fontId="1" fillId="2" borderId="4" xfId="0" applyFont="1" applyFill="1" applyBorder="1"/>
    <xf numFmtId="0" fontId="1" fillId="2" borderId="6" xfId="0" applyFont="1" applyFill="1" applyBorder="1"/>
    <xf numFmtId="0" fontId="1" fillId="2" borderId="18" xfId="0" applyFont="1" applyFill="1" applyBorder="1" applyAlignment="1">
      <alignment wrapText="1"/>
    </xf>
    <xf numFmtId="0" fontId="5" fillId="2" borderId="15" xfId="0" applyFont="1" applyFill="1" applyBorder="1" applyAlignment="1">
      <alignment wrapText="1"/>
    </xf>
    <xf numFmtId="164" fontId="1" fillId="2" borderId="17" xfId="0" applyNumberFormat="1" applyFont="1" applyFill="1" applyBorder="1" applyAlignment="1">
      <alignment horizontal="center"/>
    </xf>
    <xf numFmtId="164" fontId="1" fillId="2" borderId="19" xfId="0" applyNumberFormat="1" applyFont="1" applyFill="1" applyBorder="1" applyAlignment="1">
      <alignment horizontal="center"/>
    </xf>
    <xf numFmtId="164" fontId="1" fillId="2" borderId="16" xfId="0" applyNumberFormat="1" applyFont="1" applyFill="1" applyBorder="1" applyAlignment="1">
      <alignment horizontal="center"/>
    </xf>
    <xf numFmtId="166" fontId="5" fillId="2" borderId="14" xfId="0" applyNumberFormat="1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3" fillId="0" borderId="0" xfId="9" applyProtection="1"/>
    <xf numFmtId="0" fontId="2" fillId="0" borderId="0" xfId="5" applyBorder="1" applyProtection="1"/>
    <xf numFmtId="0" fontId="5" fillId="2" borderId="1" xfId="7" applyFill="1" applyBorder="1" applyProtection="1"/>
    <xf numFmtId="166" fontId="8" fillId="2" borderId="4" xfId="0" applyNumberFormat="1" applyFont="1" applyFill="1" applyBorder="1" applyAlignment="1">
      <alignment horizontal="center"/>
    </xf>
    <xf numFmtId="166" fontId="8" fillId="2" borderId="3" xfId="0" applyNumberFormat="1" applyFont="1" applyFill="1" applyBorder="1" applyAlignment="1">
      <alignment horizontal="center"/>
    </xf>
    <xf numFmtId="0" fontId="5" fillId="2" borderId="5" xfId="0" applyFont="1" applyFill="1" applyBorder="1" applyAlignment="1" applyProtection="1">
      <alignment horizontal="center"/>
      <protection locked="0"/>
    </xf>
    <xf numFmtId="0" fontId="1" fillId="2" borderId="5" xfId="0" applyFont="1" applyFill="1" applyBorder="1" applyAlignment="1" applyProtection="1">
      <alignment horizontal="center"/>
      <protection locked="0"/>
    </xf>
    <xf numFmtId="0" fontId="1" fillId="2" borderId="7" xfId="0" applyFont="1" applyFill="1" applyBorder="1" applyAlignment="1" applyProtection="1">
      <alignment horizont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8" xfId="8" applyFont="1" applyBorder="1" applyAlignment="1" applyProtection="1">
      <alignment horizontal="center" vertical="center" wrapText="1"/>
      <protection locked="0"/>
    </xf>
    <xf numFmtId="0" fontId="8" fillId="0" borderId="3" xfId="8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3" fillId="0" borderId="2" xfId="0" applyFont="1" applyBorder="1"/>
    <xf numFmtId="0" fontId="3" fillId="0" borderId="3" xfId="0" applyFont="1" applyBorder="1" applyProtection="1">
      <protection locked="0"/>
    </xf>
    <xf numFmtId="0" fontId="1" fillId="0" borderId="4" xfId="0" applyFont="1" applyBorder="1" applyAlignment="1" applyProtection="1">
      <alignment horizontal="left"/>
      <protection locked="0"/>
    </xf>
    <xf numFmtId="165" fontId="1" fillId="0" borderId="5" xfId="0" applyNumberFormat="1" applyFont="1" applyBorder="1" applyProtection="1">
      <protection locked="0"/>
    </xf>
    <xf numFmtId="0" fontId="1" fillId="2" borderId="17" xfId="0" quotePrefix="1" applyFont="1" applyFill="1" applyBorder="1" applyAlignment="1" applyProtection="1">
      <alignment horizontal="center"/>
      <protection locked="0"/>
    </xf>
    <xf numFmtId="0" fontId="8" fillId="2" borderId="5" xfId="0" quotePrefix="1" applyFont="1" applyFill="1" applyBorder="1" applyAlignment="1" applyProtection="1">
      <alignment horizontal="center"/>
      <protection locked="0"/>
    </xf>
    <xf numFmtId="167" fontId="3" fillId="0" borderId="2" xfId="0" applyNumberFormat="1" applyFont="1" applyBorder="1" applyAlignment="1">
      <alignment horizontal="center" vertical="center" wrapText="1"/>
    </xf>
    <xf numFmtId="167" fontId="3" fillId="0" borderId="8" xfId="0" applyNumberFormat="1" applyFont="1" applyBorder="1" applyAlignment="1">
      <alignment horizontal="center" vertical="center" wrapText="1"/>
    </xf>
    <xf numFmtId="167" fontId="3" fillId="0" borderId="3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164" fontId="8" fillId="0" borderId="1" xfId="4" applyNumberFormat="1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164" fontId="8" fillId="0" borderId="9" xfId="4" applyNumberFormat="1" applyFont="1" applyFill="1" applyBorder="1" applyAlignment="1">
      <alignment horizontal="center"/>
    </xf>
    <xf numFmtId="0" fontId="0" fillId="0" borderId="3" xfId="0" applyBorder="1" applyProtection="1">
      <protection locked="0"/>
    </xf>
    <xf numFmtId="0" fontId="3" fillId="0" borderId="8" xfId="9" applyBorder="1" applyProtection="1">
      <protection locked="0"/>
    </xf>
    <xf numFmtId="0" fontId="0" fillId="0" borderId="20" xfId="0" applyBorder="1" applyProtection="1">
      <protection locked="0"/>
    </xf>
    <xf numFmtId="0" fontId="5" fillId="2" borderId="3" xfId="0" applyFont="1" applyFill="1" applyBorder="1"/>
    <xf numFmtId="0" fontId="1" fillId="2" borderId="20" xfId="0" applyFont="1" applyFill="1" applyBorder="1" applyAlignment="1" applyProtection="1">
      <alignment horizontal="left"/>
      <protection locked="0"/>
    </xf>
    <xf numFmtId="0" fontId="3" fillId="0" borderId="4" xfId="0" applyFont="1" applyBorder="1"/>
    <xf numFmtId="0" fontId="3" fillId="0" borderId="6" xfId="0" applyFont="1" applyBorder="1"/>
    <xf numFmtId="0" fontId="5" fillId="2" borderId="7" xfId="0" applyFont="1" applyFill="1" applyBorder="1" applyAlignment="1" applyProtection="1">
      <alignment horizontal="center"/>
      <protection locked="0"/>
    </xf>
    <xf numFmtId="167" fontId="5" fillId="2" borderId="3" xfId="0" applyNumberFormat="1" applyFont="1" applyFill="1" applyBorder="1" applyAlignment="1">
      <alignment horizontal="center"/>
    </xf>
    <xf numFmtId="0" fontId="3" fillId="0" borderId="3" xfId="9" applyBorder="1" applyProtection="1"/>
    <xf numFmtId="0" fontId="0" fillId="2" borderId="20" xfId="0" applyFill="1" applyBorder="1" applyProtection="1">
      <protection locked="0"/>
    </xf>
    <xf numFmtId="0" fontId="12" fillId="2" borderId="1" xfId="0" quotePrefix="1" applyFont="1" applyFill="1" applyBorder="1" applyAlignment="1" applyProtection="1">
      <alignment horizontal="center"/>
      <protection locked="0"/>
    </xf>
    <xf numFmtId="164" fontId="12" fillId="2" borderId="1" xfId="0" applyNumberFormat="1" applyFont="1" applyFill="1" applyBorder="1" applyAlignment="1">
      <alignment horizontal="center"/>
    </xf>
    <xf numFmtId="164" fontId="12" fillId="2" borderId="5" xfId="0" applyNumberFormat="1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9" xfId="0" applyNumberFormat="1" applyFont="1" applyBorder="1" applyAlignment="1">
      <alignment horizontal="center"/>
    </xf>
    <xf numFmtId="2" fontId="5" fillId="2" borderId="5" xfId="0" applyNumberFormat="1" applyFont="1" applyFill="1" applyBorder="1" applyAlignment="1" applyProtection="1">
      <alignment horizontal="center"/>
      <protection locked="0"/>
    </xf>
    <xf numFmtId="2" fontId="8" fillId="2" borderId="3" xfId="4" applyNumberFormat="1" applyFont="1" applyFill="1" applyBorder="1" applyProtection="1"/>
    <xf numFmtId="165" fontId="3" fillId="2" borderId="3" xfId="4" applyNumberFormat="1" applyFont="1" applyFill="1" applyBorder="1" applyProtection="1"/>
    <xf numFmtId="2" fontId="8" fillId="0" borderId="5" xfId="4" applyNumberFormat="1" applyFont="1" applyFill="1" applyBorder="1" applyAlignment="1">
      <alignment horizontal="center"/>
    </xf>
    <xf numFmtId="2" fontId="8" fillId="0" borderId="7" xfId="4" applyNumberFormat="1" applyFont="1" applyFill="1" applyBorder="1" applyAlignment="1">
      <alignment horizontal="center"/>
    </xf>
    <xf numFmtId="165" fontId="1" fillId="0" borderId="1" xfId="0" applyNumberFormat="1" applyFont="1" applyBorder="1" applyAlignment="1" applyProtection="1">
      <alignment horizontal="right"/>
      <protection locked="0"/>
    </xf>
    <xf numFmtId="165" fontId="5" fillId="0" borderId="1" xfId="0" applyNumberFormat="1" applyFont="1" applyBorder="1" applyAlignment="1" applyProtection="1">
      <alignment horizontal="right"/>
      <protection locked="0"/>
    </xf>
    <xf numFmtId="165" fontId="5" fillId="0" borderId="5" xfId="0" applyNumberFormat="1" applyFont="1" applyBorder="1" applyProtection="1">
      <protection locked="0"/>
    </xf>
    <xf numFmtId="165" fontId="12" fillId="2" borderId="3" xfId="0" applyNumberFormat="1" applyFont="1" applyFill="1" applyBorder="1" applyAlignment="1" applyProtection="1">
      <alignment horizontal="right"/>
      <protection locked="0"/>
    </xf>
    <xf numFmtId="165" fontId="5" fillId="2" borderId="3" xfId="0" applyNumberFormat="1" applyFont="1" applyFill="1" applyBorder="1" applyAlignment="1" applyProtection="1">
      <alignment horizontal="right"/>
      <protection locked="0"/>
    </xf>
    <xf numFmtId="0" fontId="1" fillId="2" borderId="21" xfId="0" applyFont="1" applyFill="1" applyBorder="1" applyAlignment="1">
      <alignment wrapText="1"/>
    </xf>
    <xf numFmtId="0" fontId="1" fillId="2" borderId="22" xfId="0" quotePrefix="1" applyFont="1" applyFill="1" applyBorder="1" applyAlignment="1" applyProtection="1">
      <alignment horizontal="center"/>
      <protection locked="0"/>
    </xf>
    <xf numFmtId="164" fontId="1" fillId="2" borderId="22" xfId="0" applyNumberFormat="1" applyFont="1" applyFill="1" applyBorder="1" applyAlignment="1">
      <alignment horizontal="center"/>
    </xf>
    <xf numFmtId="164" fontId="1" fillId="2" borderId="23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wrapText="1"/>
    </xf>
    <xf numFmtId="0" fontId="1" fillId="2" borderId="1" xfId="0" quotePrefix="1" applyFont="1" applyFill="1" applyBorder="1" applyAlignment="1" applyProtection="1">
      <alignment horizontal="center"/>
      <protection locked="0"/>
    </xf>
    <xf numFmtId="164" fontId="1" fillId="2" borderId="1" xfId="0" applyNumberFormat="1" applyFont="1" applyFill="1" applyBorder="1" applyAlignment="1">
      <alignment horizontal="center"/>
    </xf>
    <xf numFmtId="164" fontId="1" fillId="2" borderId="5" xfId="0" applyNumberFormat="1" applyFont="1" applyFill="1" applyBorder="1" applyAlignment="1">
      <alignment horizontal="center"/>
    </xf>
    <xf numFmtId="0" fontId="6" fillId="0" borderId="0" xfId="1"/>
  </cellXfs>
  <cellStyles count="10">
    <cellStyle name="Currency" xfId="4" builtinId="4"/>
    <cellStyle name="Heading 1" xfId="1" builtinId="16" customBuiltin="1"/>
    <cellStyle name="Heading 1 2" xfId="6" xr:uid="{00000000-0005-0000-0000-000002000000}"/>
    <cellStyle name="Heading 2" xfId="2" builtinId="17" customBuiltin="1"/>
    <cellStyle name="Heading 2 2" xfId="5" xr:uid="{00000000-0005-0000-0000-000004000000}"/>
    <cellStyle name="Heading 3" xfId="3" builtinId="18" customBuiltin="1"/>
    <cellStyle name="Heading 4" xfId="9" builtinId="19" customBuiltin="1"/>
    <cellStyle name="Normal" xfId="0" builtinId="0"/>
    <cellStyle name="Normal 2" xfId="8" xr:uid="{00000000-0005-0000-0000-000008000000}"/>
    <cellStyle name="Total 2" xfId="7" xr:uid="{00000000-0005-0000-0000-00000A000000}"/>
  </cellStyles>
  <dxfs count="7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0.00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0.00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0.00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0.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7" formatCode="&quot;$&quot;#,##0.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7" formatCode="&quot;$&quot;#,##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&quot;$&quot;#,##0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&quot;$&quot;#,##0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solid">
          <fgColor indexed="64"/>
          <bgColor theme="0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theme="0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fill>
        <patternFill patternType="solid">
          <fgColor indexed="64"/>
          <bgColor theme="0"/>
        </patternFill>
      </fill>
      <protection locked="0" hidden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/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5" formatCode="&quot;$&quot;#,##0"/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2" formatCode="0.00"/>
      <fill>
        <patternFill patternType="solid">
          <fgColor indexed="64"/>
          <bgColor theme="0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6" formatCode="#,##0.000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6" formatCode="#,##0.000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rgb="FF000000"/>
          <bgColor rgb="FFFFFFFF"/>
        </patternFill>
      </fill>
      <protection locked="0" hidden="0"/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0.000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0.000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>
        <top style="thin">
          <color rgb="FF000000"/>
        </top>
      </border>
    </dxf>
    <dxf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12"/>
        <color rgb="FF000000"/>
        <name val="Arial"/>
        <scheme val="none"/>
      </font>
      <fill>
        <patternFill patternType="solid">
          <fgColor rgb="FF000000"/>
          <bgColor rgb="FFFFFFFF"/>
        </patternFill>
      </fill>
      <protection locked="0" hidden="0"/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/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5" formatCode="&quot;$&quot;#,##0"/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2" formatCode="0.00"/>
      <fill>
        <patternFill patternType="solid">
          <fgColor indexed="64"/>
          <bgColor theme="0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6" formatCode="#,##0.000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6" formatCode="#,##0.000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rgb="FF000000"/>
          <bgColor rgb="FFFFFFFF"/>
        </patternFill>
      </fill>
      <protection locked="0" hidden="0"/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0.000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0.000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>
        <top style="thin">
          <color rgb="FF000000"/>
        </top>
      </border>
    </dxf>
    <dxf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12"/>
        <color rgb="FF000000"/>
        <name val="Arial"/>
        <scheme val="none"/>
      </font>
      <fill>
        <patternFill patternType="solid">
          <fgColor rgb="FF000000"/>
          <bgColor rgb="FFFFFFFF"/>
        </patternFill>
      </fill>
      <protection locked="0" hidden="0"/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theme="0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protection locked="0" hidden="0"/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66774468-AD26-43B4-878D-3037D665E5D6}" name="Table16" displayName="Table16" ref="A12:B19" totalsRowShown="0" headerRowDxfId="72" dataDxfId="70" headerRowBorderDxfId="71" tableBorderDxfId="69" totalsRowBorderDxfId="68">
  <tableColumns count="2">
    <tableColumn id="1" xr3:uid="{24466C26-1034-4386-95AA-CD75B2A908DF}" name="Information Requested" dataDxfId="67"/>
    <tableColumn id="2" xr3:uid="{A13AE5D2-E81C-4C1D-A934-9FB4E2651B20}" name="Information To Complete" dataDxfId="66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Section I: Site Information" altTextSummary="Applicant's site specific information to complete for one site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639DE6F2-C8BD-441F-8281-E788ADF4B169}" name="Table9" displayName="Table9" ref="A10:B15" totalsRowShown="0" headerRowBorderDxfId="65" tableBorderDxfId="64" totalsRowBorderDxfId="63">
  <autoFilter ref="A10:B15" xr:uid="{5C119F1C-CD5D-4252-AADA-856FE239EF22}">
    <filterColumn colId="0" hiddenButton="1"/>
    <filterColumn colId="1" hiddenButton="1"/>
  </autoFilter>
  <tableColumns count="2">
    <tableColumn id="1" xr3:uid="{DAE80509-9E1D-42C4-98A0-ABD12C391338}" name="Adjustment Factors" dataDxfId="62"/>
    <tableColumn id="2" xr3:uid="{5E8A8674-91A4-4813-8CAE-4A96AE815E68}" name="Service Calculations" dataDxfId="6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Service County Rate Information" altTextSummary="Service County Rate Information will auto-populate.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2BEF3D7A-40D9-4CE4-AC20-8039A0BBD779}" name="Table31115" displayName="Table31115" ref="A12:D19" totalsRowShown="0" headerRowDxfId="60" dataDxfId="58" headerRowBorderDxfId="59" tableBorderDxfId="57" totalsRowBorderDxfId="56">
  <tableColumns count="4">
    <tableColumn id="1" xr3:uid="{33468466-3006-4EE3-A0E9-8FC222064D1D}" name="Child Enrollment Categories" dataDxfId="55"/>
    <tableColumn id="2" xr3:uid="{1F161C30-C86C-4853-AFF6-71888200DC3B}" name="Total Current Certified Children _x000a_per day" dataDxfId="54"/>
    <tableColumn id="3" xr3:uid="{018A0107-CE53-4330-B940-E8850F715D42}" name="Adjustment Factor" dataDxfId="53"/>
    <tableColumn id="4" xr3:uid="{4FC577EF-F7B7-489A-A8AE-B814C80FB774}" name="Total Current  Adjusted Child Days of Enrollment per day" dataDxfId="52">
      <calculatedColumnFormula>Table31115[[#This Row],[Total Current Certified Children 
per day]]*Table31115[[#This Row],[Adjustment Factor]]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Section II: Site Specific Child Enrollment Categories" altTextSummary="Table calculates applicant's site specific Total Adjusted Days of Enrollment per day.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47EEA16B-86F0-4A35-A8FE-C8B33EEBC93A}" name="Table13541216" displayName="Table13541216" ref="A13:E14" totalsRowShown="0" headerRowDxfId="51" dataDxfId="49" headerRowBorderDxfId="50" tableBorderDxfId="48" totalsRowBorderDxfId="47">
  <tableColumns count="5">
    <tableColumn id="1" xr3:uid="{D7DFF39C-98BA-4833-BC3C-4B56FFB1927A}" name="Total Adjusted Child Days of Enrollment per day_x000a_" dataDxfId="46">
      <calculatedColumnFormula>'Worksheet C3'!D19</calculatedColumnFormula>
    </tableColumn>
    <tableColumn id="2" xr3:uid="{FC504140-28A3-4BFD-B708-7E29C779E1BE}" name="Current Days of Operation _x000a_From Program Calendar_x000a_" dataDxfId="45"/>
    <tableColumn id="3" xr3:uid="{D3D372A1-2F09-4B35-A56B-65F309E3CF1D}" name="Total Annual Adjusted Child Days of Enrollment_x000a_" dataDxfId="44">
      <calculatedColumnFormula>Table13541216[Total Adjusted Child Days of Enrollment per day
]*Table13541216[Current Days of Operation 
From Program Calendar
]</calculatedColumnFormula>
    </tableColumn>
    <tableColumn id="4" xr3:uid="{64801A52-B014-44AB-8B3C-7ECC9A6298ED}" name="Contract Rate for Full-Day Service" dataDxfId="43" dataCellStyle="Currency">
      <calculatedColumnFormula>'Worksheet C2'!B11</calculatedColumnFormula>
    </tableColumn>
    <tableColumn id="5" xr3:uid="{AFA9E47E-2077-4355-94A9-43099EC8AFFF}" name="Total Current Service Earnings Per Site_x000a_" dataDxfId="42" dataCellStyle="Currency">
      <calculatedColumnFormula>Table13541216[Total Annual Adjusted Child Days of Enrollment
]*Table13541216[Contract Rate for Full-Day Service]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Section III: Site Specific Funds Requested Calculation" altTextSummary="Applicant's site specific information to complete for one site.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5735579B-1990-4CE6-8B17-DF002666DFA5}" name="Table311154" displayName="Table311154" ref="A12:D31" totalsRowShown="0" headerRowDxfId="41" dataDxfId="39" headerRowBorderDxfId="40" tableBorderDxfId="38" totalsRowBorderDxfId="37">
  <tableColumns count="4">
    <tableColumn id="1" xr3:uid="{9BE06223-5CC9-41BD-8335-439A51DEC964}" name="Child Enrollment Categories" dataDxfId="36"/>
    <tableColumn id="2" xr3:uid="{EDD53D92-35EF-4701-AE88-1B2F6AF5BC07}" name="Total Certified Children _x000a_per day" dataDxfId="35"/>
    <tableColumn id="3" xr3:uid="{8FFCE140-B539-4A15-B5FC-6ED513EB274B}" name="Adjustment Factor" dataDxfId="34"/>
    <tableColumn id="4" xr3:uid="{B7CB6DDC-73ED-4037-ADF6-E547D273CE94}" name="Total Projected Adjusted Child Days of Enrollment per day" dataDxfId="33">
      <calculatedColumnFormula>Table311154[[#This Row],[Total Certified Children 
per day]]*Table311154[[#This Row],[Adjustment Factor]]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Section II: Site Specific Child Enrollment Categories" altTextSummary="Table calculates applicant's site specific Total Adjusted Days of Enrollment per day.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132D5E2-3608-4D12-9391-5620A4ABEEA4}" name="Table135412163" displayName="Table135412163" ref="A13:E14" totalsRowShown="0" headerRowDxfId="32" dataDxfId="30" headerRowBorderDxfId="31" tableBorderDxfId="29" totalsRowBorderDxfId="28">
  <tableColumns count="5">
    <tableColumn id="1" xr3:uid="{7687AE0A-DB06-4FB4-A81E-027CC478E5A1}" name="Total Adjusted Child Days of Enrollment per day_x000a_" dataDxfId="27">
      <calculatedColumnFormula>'Worksheet C5'!D31</calculatedColumnFormula>
    </tableColumn>
    <tableColumn id="2" xr3:uid="{104BBD89-EF0B-475A-8F14-4527CB970F7C}" name="Total Requested Days of Operation for Full Day Program_x000a__x000a_" dataDxfId="26"/>
    <tableColumn id="3" xr3:uid="{178E6749-3781-4047-9E4C-964FE05F81DD}" name="Total Annual Adjusted Child Days of Enrollment_x000a_" dataDxfId="25">
      <calculatedColumnFormula>Table135412163[Total Adjusted Child Days of Enrollment per day
]*Table135412163[Total Requested Days of Operation for Full Day Program
]</calculatedColumnFormula>
    </tableColumn>
    <tableColumn id="4" xr3:uid="{420B1B5C-270A-4501-8C89-064A7DEA2ABF}" name="Contract Rate for Full-Day Service" dataDxfId="24" dataCellStyle="Currency">
      <calculatedColumnFormula>'Worksheet C2'!B11</calculatedColumnFormula>
    </tableColumn>
    <tableColumn id="5" xr3:uid="{921BAD3E-3CEC-4244-BCE1-1F48C5DF5E95}" name="Total Projected Service Earnings per site_x000a_" dataDxfId="23" dataCellStyle="Currency">
      <calculatedColumnFormula>Table135412163[Total Annual Adjusted Child Days of Enrollment
]*Table135412163[Contract Rate for Full-Day Service]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Section III: Site Specific Funds Requested Calculation" altTextSummary="Applicant's site specific information to complete for one site.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5000000}" name="SiteSummaryInformation13" displayName="SiteSummaryInformation13" ref="A7:D43" totalsRowShown="0" headerRowDxfId="22" dataDxfId="20" headerRowBorderDxfId="21" tableBorderDxfId="19" totalsRowBorderDxfId="18" headerRowCellStyle="Normal 2">
  <tableColumns count="4">
    <tableColumn id="1" xr3:uid="{00000000-0010-0000-0500-000001000000}" name="Site Name (From C1, Section 1)" dataDxfId="17" totalsRowDxfId="16"/>
    <tableColumn id="2" xr3:uid="{00000000-0010-0000-0500-000002000000}" name="Total Current Service Earnings (From C4, Section 3, Column E )" dataDxfId="15"/>
    <tableColumn id="5" xr3:uid="{00000000-0010-0000-0500-000005000000}" name="Total Projected Service Earnings (From C6, Section 3, Column E)" dataDxfId="14" totalsRowDxfId="13">
      <calculatedColumnFormula>ROUND(#REF!*49.54,0)</calculatedColumnFormula>
    </tableColumn>
    <tableColumn id="3" xr3:uid="{07065E24-EDAD-4816-A549-6580F4FD69B8}" name="Total Funds Requested to Serve Full-Day per site" dataDxfId="12">
      <calculatedColumnFormula>SiteSummaryInformation13[[#This Row],[Total Projected Service Earnings (From C6, Section 3, Column E)]]-SiteSummaryInformation13[[#This Row],[Total Current Service Earnings (From C4, Section 3, Column E )]]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Site Summary Information Table" altTextSummary="Complete with site name, total certified children per day and total adjusted child days of enrollment. The total annual adjusted child days of enrollment and total funds requested auto-populate."/>
    </ext>
  </extLst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E004A86F-C7F6-4C10-AB14-3A3A31A5D729}" name="Table25" displayName="Table25" ref="A2:G67" totalsRowShown="0" headerRowDxfId="11" dataDxfId="9" headerRowBorderDxfId="10" tableBorderDxfId="8" totalsRowBorderDxfId="7" dataCellStyle="Currency">
  <autoFilter ref="A2:G67" xr:uid="{3487E7DD-A581-4B75-946B-855CEDB50EA0}"/>
  <tableColumns count="7">
    <tableColumn id="1" xr3:uid="{6B19CFE8-2580-4706-9721-5F34D374706E}" name="Service County" dataDxfId="6"/>
    <tableColumn id="2" xr3:uid="{497FAAC4-DB47-4B27-9F0D-5C4C431F2CBD}" name="Contract Rate for Full-Day Service" dataDxfId="5" dataCellStyle="Currency"/>
    <tableColumn id="7" xr3:uid="{88CB76B3-1A9B-40B5-91C4-B0247344AF43}" name="Three Year Old Part-Day Adjustment Factor" dataDxfId="4" dataCellStyle="Currency"/>
    <tableColumn id="3" xr3:uid="{E02CEF16-B4DE-496F-872E-778DCBA79915}" name="Four Year Old Part-Day Adjustment Factor" dataDxfId="3" dataCellStyle="Currency"/>
    <tableColumn id="4" xr3:uid="{050A1CF6-A58B-40F7-A732-89794780FC71}" name="Exceptional Needs Part-Day Adjustment Factor" dataDxfId="2" dataCellStyle="Currency"/>
    <tableColumn id="5" xr3:uid="{B41F2CB0-3069-4E8D-B165-FD09EE8F4F56}" name="Severely Disabled Part-Day Adjustment Factor" dataDxfId="1" dataCellStyle="Currency"/>
    <tableColumn id="6" xr3:uid="{BED926BB-D458-4573-A522-6C1DE53032D2}" name="Contract Rate for Part-Day Service" dataDxfId="0" dataCellStyle="Currency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California State Preschool Program (CSPP) Rates by Service County" altTextSummary="CSPP Rates by Service County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19"/>
  <sheetViews>
    <sheetView tabSelected="1" zoomScaleNormal="100" workbookViewId="0"/>
  </sheetViews>
  <sheetFormatPr defaultColWidth="9.1796875" defaultRowHeight="14.5" x14ac:dyDescent="0.35"/>
  <cols>
    <col min="1" max="1" width="52.453125" style="4" customWidth="1"/>
    <col min="2" max="2" width="42.453125" style="4" bestFit="1" customWidth="1"/>
    <col min="3" max="3" width="15.7265625" style="4" customWidth="1"/>
    <col min="4" max="4" width="21.54296875" style="4" customWidth="1"/>
    <col min="5" max="5" width="19.54296875" style="4" customWidth="1"/>
    <col min="6" max="16384" width="9.1796875" style="4"/>
  </cols>
  <sheetData>
    <row r="1" spans="1:6" ht="35.15" customHeight="1" x14ac:dyDescent="0.4">
      <c r="A1" s="6" t="s">
        <v>0</v>
      </c>
      <c r="B1"/>
      <c r="C1"/>
      <c r="D1"/>
      <c r="E1"/>
      <c r="F1"/>
    </row>
    <row r="2" spans="1:6" ht="25" customHeight="1" x14ac:dyDescent="0.35">
      <c r="A2" s="7" t="s">
        <v>1</v>
      </c>
      <c r="B2"/>
      <c r="C2"/>
      <c r="D2"/>
      <c r="E2"/>
      <c r="F2"/>
    </row>
    <row r="3" spans="1:6" ht="50.15" customHeight="1" x14ac:dyDescent="0.4">
      <c r="A3" s="8" t="s">
        <v>2</v>
      </c>
      <c r="B3"/>
      <c r="C3"/>
      <c r="D3"/>
      <c r="E3"/>
      <c r="F3"/>
    </row>
    <row r="4" spans="1:6" ht="35.15" customHeight="1" x14ac:dyDescent="0.35">
      <c r="A4" s="9" t="s">
        <v>3</v>
      </c>
      <c r="B4"/>
      <c r="C4"/>
      <c r="D4"/>
      <c r="E4"/>
      <c r="F4"/>
    </row>
    <row r="5" spans="1:6" ht="35.15" customHeight="1" x14ac:dyDescent="0.35">
      <c r="A5" s="10" t="s">
        <v>4</v>
      </c>
      <c r="B5"/>
      <c r="C5"/>
      <c r="D5"/>
      <c r="E5"/>
      <c r="F5"/>
    </row>
    <row r="6" spans="1:6" ht="15.5" x14ac:dyDescent="0.35">
      <c r="A6" s="7" t="s">
        <v>5</v>
      </c>
      <c r="B6"/>
      <c r="C6"/>
      <c r="D6"/>
      <c r="E6"/>
      <c r="F6"/>
    </row>
    <row r="7" spans="1:6" ht="15.5" x14ac:dyDescent="0.35">
      <c r="A7" s="7" t="s">
        <v>6</v>
      </c>
      <c r="B7"/>
      <c r="C7"/>
      <c r="D7"/>
      <c r="E7"/>
      <c r="F7"/>
    </row>
    <row r="8" spans="1:6" ht="15.5" x14ac:dyDescent="0.35">
      <c r="A8" s="7" t="s">
        <v>7</v>
      </c>
      <c r="B8"/>
      <c r="C8"/>
      <c r="D8"/>
      <c r="E8"/>
      <c r="F8"/>
    </row>
    <row r="9" spans="1:6" ht="15.5" x14ac:dyDescent="0.35">
      <c r="A9" s="7" t="s">
        <v>8</v>
      </c>
      <c r="B9"/>
      <c r="C9"/>
      <c r="D9"/>
      <c r="E9"/>
      <c r="F9"/>
    </row>
    <row r="10" spans="1:6" ht="15.5" x14ac:dyDescent="0.35">
      <c r="A10" s="7" t="s">
        <v>9</v>
      </c>
      <c r="B10"/>
      <c r="C10"/>
      <c r="D10"/>
      <c r="E10"/>
      <c r="F10"/>
    </row>
    <row r="11" spans="1:6" ht="35.15" customHeight="1" x14ac:dyDescent="0.35">
      <c r="A11" s="60" t="s">
        <v>10</v>
      </c>
      <c r="B11" s="61"/>
    </row>
    <row r="12" spans="1:6" ht="35.15" customHeight="1" x14ac:dyDescent="0.35">
      <c r="A12" s="38" t="s">
        <v>11</v>
      </c>
      <c r="B12" s="39" t="s">
        <v>12</v>
      </c>
    </row>
    <row r="13" spans="1:6" ht="21" customHeight="1" x14ac:dyDescent="0.35">
      <c r="A13" s="11" t="s">
        <v>13</v>
      </c>
      <c r="B13" s="25" t="s">
        <v>91</v>
      </c>
      <c r="C13" s="5"/>
    </row>
    <row r="14" spans="1:6" ht="21" customHeight="1" x14ac:dyDescent="0.35">
      <c r="A14" s="11" t="s">
        <v>15</v>
      </c>
      <c r="B14" s="26" t="s">
        <v>16</v>
      </c>
    </row>
    <row r="15" spans="1:6" ht="21" customHeight="1" x14ac:dyDescent="0.35">
      <c r="A15" s="11" t="s">
        <v>17</v>
      </c>
      <c r="B15" s="26" t="s">
        <v>159</v>
      </c>
    </row>
    <row r="16" spans="1:6" ht="21" customHeight="1" x14ac:dyDescent="0.35">
      <c r="A16" s="11" t="s">
        <v>18</v>
      </c>
      <c r="B16" s="26" t="s">
        <v>19</v>
      </c>
    </row>
    <row r="17" spans="1:2" ht="21" customHeight="1" x14ac:dyDescent="0.35">
      <c r="A17" s="11" t="s">
        <v>20</v>
      </c>
      <c r="B17" s="26" t="s">
        <v>21</v>
      </c>
    </row>
    <row r="18" spans="1:2" ht="21" customHeight="1" x14ac:dyDescent="0.35">
      <c r="A18" s="11" t="s">
        <v>22</v>
      </c>
      <c r="B18" s="26" t="s">
        <v>23</v>
      </c>
    </row>
    <row r="19" spans="1:2" ht="21" customHeight="1" x14ac:dyDescent="0.35">
      <c r="A19" s="12" t="s">
        <v>24</v>
      </c>
      <c r="B19" s="27" t="s">
        <v>25</v>
      </c>
    </row>
  </sheetData>
  <sheetProtection algorithmName="SHA-512" hashValue="E9T3o6ZWP6wTi0lO4KTbPjxFMoqcUH9DMR5dOGUIH3Z8f+9p9oLf2rYmBDPrY1pu5t79LxPdYcaOxbnoJ/Eauw==" saltValue="YuC5i/KTvLIVL2Sh3XpNpA==" spinCount="100000" sheet="1" objects="1" scenarios="1"/>
  <dataValidations count="1">
    <dataValidation type="list" allowBlank="1" showInputMessage="1" showErrorMessage="1" sqref="B13" xr:uid="{2C9BFE99-2A16-4F6B-9A87-26288C9EC787}">
      <formula1>County</formula1>
    </dataValidation>
  </dataValidations>
  <pageMargins left="0.5" right="0.5" top="0.75" bottom="0.75" header="0.3" footer="0.3"/>
  <pageSetup scale="49" orientation="portrait" horizontalDpi="1200" verticalDpi="12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DCDEEB-BB47-44DF-94D4-5BE997840043}">
  <sheetPr>
    <pageSetUpPr fitToPage="1"/>
  </sheetPr>
  <dimension ref="A1:F15"/>
  <sheetViews>
    <sheetView zoomScaleNormal="100" workbookViewId="0"/>
  </sheetViews>
  <sheetFormatPr defaultColWidth="9.1796875" defaultRowHeight="14.5" x14ac:dyDescent="0.35"/>
  <cols>
    <col min="1" max="1" width="52.453125" style="4" customWidth="1"/>
    <col min="2" max="2" width="42.453125" style="4" bestFit="1" customWidth="1"/>
    <col min="3" max="3" width="15.7265625" style="4" customWidth="1"/>
    <col min="4" max="4" width="21.54296875" style="4" customWidth="1"/>
    <col min="5" max="5" width="19.54296875" style="4" customWidth="1"/>
    <col min="6" max="16384" width="9.1796875" style="4"/>
  </cols>
  <sheetData>
    <row r="1" spans="1:6" ht="35.15" customHeight="1" x14ac:dyDescent="0.4">
      <c r="A1" s="6" t="s">
        <v>0</v>
      </c>
      <c r="B1"/>
      <c r="C1"/>
      <c r="D1"/>
      <c r="E1"/>
      <c r="F1"/>
    </row>
    <row r="2" spans="1:6" ht="25" customHeight="1" x14ac:dyDescent="0.35">
      <c r="A2" s="7" t="s">
        <v>1</v>
      </c>
      <c r="B2"/>
      <c r="C2"/>
      <c r="D2"/>
      <c r="E2"/>
      <c r="F2"/>
    </row>
    <row r="3" spans="1:6" ht="50.15" customHeight="1" x14ac:dyDescent="0.4">
      <c r="A3" s="8" t="s">
        <v>26</v>
      </c>
      <c r="B3"/>
      <c r="C3"/>
      <c r="D3"/>
      <c r="E3"/>
      <c r="F3"/>
    </row>
    <row r="4" spans="1:6" ht="35.15" customHeight="1" x14ac:dyDescent="0.35">
      <c r="A4" s="9" t="s">
        <v>3</v>
      </c>
      <c r="B4"/>
      <c r="C4"/>
      <c r="D4"/>
      <c r="E4"/>
      <c r="F4"/>
    </row>
    <row r="5" spans="1:6" ht="35.15" customHeight="1" x14ac:dyDescent="0.35">
      <c r="A5" s="10" t="s">
        <v>4</v>
      </c>
      <c r="B5"/>
      <c r="C5"/>
      <c r="D5"/>
      <c r="E5"/>
      <c r="F5"/>
    </row>
    <row r="6" spans="1:6" ht="15.5" x14ac:dyDescent="0.35">
      <c r="A6" s="7" t="s">
        <v>5</v>
      </c>
      <c r="B6"/>
      <c r="C6"/>
      <c r="D6"/>
      <c r="E6"/>
      <c r="F6"/>
    </row>
    <row r="7" spans="1:6" ht="15.5" x14ac:dyDescent="0.35">
      <c r="A7" s="7" t="s">
        <v>6</v>
      </c>
      <c r="B7"/>
      <c r="C7"/>
      <c r="D7"/>
      <c r="E7"/>
      <c r="F7"/>
    </row>
    <row r="8" spans="1:6" ht="15.5" x14ac:dyDescent="0.35">
      <c r="A8" s="7" t="s">
        <v>7</v>
      </c>
      <c r="B8"/>
      <c r="C8"/>
      <c r="D8"/>
      <c r="E8"/>
      <c r="F8"/>
    </row>
    <row r="9" spans="1:6" ht="33.75" customHeight="1" x14ac:dyDescent="0.35">
      <c r="A9" s="54" t="s">
        <v>27</v>
      </c>
      <c r="B9" s="55"/>
    </row>
    <row r="10" spans="1:6" ht="21" customHeight="1" x14ac:dyDescent="0.35">
      <c r="A10" s="38" t="s">
        <v>28</v>
      </c>
      <c r="B10" s="59" t="s">
        <v>29</v>
      </c>
    </row>
    <row r="11" spans="1:6" ht="21" customHeight="1" x14ac:dyDescent="0.35">
      <c r="A11" s="56" t="s">
        <v>30</v>
      </c>
      <c r="B11" s="67" t="e">
        <f>VLOOKUP('Worksheet C1'!B13,'Service County Rates'!A3:G67,2,FALSE)</f>
        <v>#N/A</v>
      </c>
    </row>
    <row r="12" spans="1:6" ht="21" customHeight="1" x14ac:dyDescent="0.35">
      <c r="A12" s="56" t="s">
        <v>160</v>
      </c>
      <c r="B12" s="25" t="e">
        <f>VLOOKUP('Worksheet C1'!B13,'Service County Rates'!A3:G67,3,FALSE)</f>
        <v>#N/A</v>
      </c>
    </row>
    <row r="13" spans="1:6" ht="21" customHeight="1" x14ac:dyDescent="0.35">
      <c r="A13" s="56" t="s">
        <v>161</v>
      </c>
      <c r="B13" s="25" t="e">
        <f>VLOOKUP('Worksheet C1'!B13,'Service County Rates'!A3:G67,4,FALSE)</f>
        <v>#N/A</v>
      </c>
    </row>
    <row r="14" spans="1:6" ht="21" customHeight="1" x14ac:dyDescent="0.35">
      <c r="A14" s="56" t="s">
        <v>31</v>
      </c>
      <c r="B14" s="25" t="e">
        <f>VLOOKUP('Worksheet C1'!B13,'Service County Rates'!A3:G67,5,FALSE)</f>
        <v>#N/A</v>
      </c>
    </row>
    <row r="15" spans="1:6" ht="18.75" customHeight="1" x14ac:dyDescent="0.35">
      <c r="A15" s="57" t="s">
        <v>32</v>
      </c>
      <c r="B15" s="58" t="e">
        <f>VLOOKUP('Worksheet C1'!B13,'Service County Rates'!A3:G67,6,FALSE)</f>
        <v>#N/A</v>
      </c>
    </row>
  </sheetData>
  <sheetProtection algorithmName="SHA-512" hashValue="sYPJCdEMl+3Y5Oq0s/0hwpMBYEmCpfsiU8m4J5bmMTJQYC9Cgoi+OPAGgmp3ciFOw2XvRS1WqTE9o6+7CVTETQ==" saltValue="icw6MLJEfwu0bjc/17V0EQ==" spinCount="100000" sheet="1" objects="1" scenarios="1"/>
  <pageMargins left="0.5" right="0.5" top="0.75" bottom="0.75" header="0.3" footer="0.3"/>
  <pageSetup scale="49" orientation="portrait" horizontalDpi="1200" verticalDpi="120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935CBC-88A1-4352-B681-4337A42FC461}">
  <sheetPr>
    <pageSetUpPr fitToPage="1"/>
  </sheetPr>
  <dimension ref="A1:G19"/>
  <sheetViews>
    <sheetView topLeftCell="A3" zoomScaleNormal="100" workbookViewId="0">
      <selection activeCell="A3" sqref="A3"/>
    </sheetView>
  </sheetViews>
  <sheetFormatPr defaultColWidth="9.1796875" defaultRowHeight="14.5" x14ac:dyDescent="0.35"/>
  <cols>
    <col min="1" max="1" width="52.453125" style="4" customWidth="1"/>
    <col min="2" max="2" width="42.453125" style="4" bestFit="1" customWidth="1"/>
    <col min="3" max="3" width="15.7265625" style="4" customWidth="1"/>
    <col min="4" max="4" width="21.54296875" style="4" customWidth="1"/>
    <col min="5" max="5" width="19.54296875" style="4" customWidth="1"/>
    <col min="6" max="16384" width="9.1796875" style="4"/>
  </cols>
  <sheetData>
    <row r="1" spans="1:6" ht="35.15" customHeight="1" x14ac:dyDescent="0.4">
      <c r="A1" s="6" t="s">
        <v>0</v>
      </c>
      <c r="B1"/>
      <c r="C1"/>
      <c r="D1"/>
      <c r="E1"/>
      <c r="F1"/>
    </row>
    <row r="2" spans="1:6" ht="25" customHeight="1" x14ac:dyDescent="0.35">
      <c r="A2" s="7" t="s">
        <v>1</v>
      </c>
      <c r="B2"/>
      <c r="C2"/>
      <c r="D2"/>
      <c r="E2"/>
      <c r="F2"/>
    </row>
    <row r="3" spans="1:6" ht="50.15" customHeight="1" x14ac:dyDescent="0.4">
      <c r="A3" s="6" t="s">
        <v>33</v>
      </c>
      <c r="B3"/>
      <c r="C3"/>
      <c r="D3"/>
      <c r="E3"/>
      <c r="F3"/>
    </row>
    <row r="4" spans="1:6" ht="35.15" customHeight="1" x14ac:dyDescent="0.35">
      <c r="A4" s="9" t="s">
        <v>3</v>
      </c>
      <c r="B4"/>
      <c r="C4"/>
      <c r="D4"/>
      <c r="E4"/>
      <c r="F4"/>
    </row>
    <row r="5" spans="1:6" ht="35.15" customHeight="1" x14ac:dyDescent="0.35">
      <c r="A5" s="10" t="s">
        <v>4</v>
      </c>
      <c r="B5"/>
      <c r="C5"/>
      <c r="D5"/>
      <c r="E5"/>
      <c r="F5"/>
    </row>
    <row r="6" spans="1:6" ht="15.5" x14ac:dyDescent="0.35">
      <c r="A6" s="7" t="s">
        <v>5</v>
      </c>
      <c r="B6"/>
      <c r="C6"/>
      <c r="D6"/>
      <c r="E6"/>
      <c r="F6"/>
    </row>
    <row r="7" spans="1:6" ht="15.5" x14ac:dyDescent="0.35">
      <c r="A7" s="7" t="s">
        <v>6</v>
      </c>
      <c r="B7"/>
      <c r="C7"/>
      <c r="D7"/>
      <c r="E7"/>
      <c r="F7"/>
    </row>
    <row r="8" spans="1:6" ht="15.5" x14ac:dyDescent="0.35">
      <c r="A8" s="7" t="s">
        <v>7</v>
      </c>
      <c r="B8"/>
      <c r="C8"/>
      <c r="D8"/>
      <c r="E8"/>
      <c r="F8"/>
    </row>
    <row r="9" spans="1:6" ht="15.5" x14ac:dyDescent="0.35">
      <c r="A9" s="7" t="s">
        <v>34</v>
      </c>
      <c r="B9"/>
      <c r="C9"/>
      <c r="D9"/>
      <c r="E9"/>
      <c r="F9"/>
    </row>
    <row r="10" spans="1:6" ht="15.5" x14ac:dyDescent="0.35">
      <c r="A10" s="7" t="s">
        <v>35</v>
      </c>
      <c r="B10"/>
      <c r="C10"/>
      <c r="D10"/>
      <c r="E10"/>
      <c r="F10"/>
    </row>
    <row r="11" spans="1:6" ht="35.15" customHeight="1" x14ac:dyDescent="0.35">
      <c r="A11" s="52" t="s">
        <v>36</v>
      </c>
      <c r="B11" s="51"/>
      <c r="C11" s="53"/>
      <c r="D11" s="53"/>
    </row>
    <row r="12" spans="1:6" ht="62" x14ac:dyDescent="0.35">
      <c r="A12" s="34" t="s">
        <v>37</v>
      </c>
      <c r="B12" s="35" t="s">
        <v>38</v>
      </c>
      <c r="C12" s="36" t="s">
        <v>39</v>
      </c>
      <c r="D12" s="37" t="s">
        <v>40</v>
      </c>
    </row>
    <row r="13" spans="1:6" ht="31.5" thickBot="1" x14ac:dyDescent="0.4">
      <c r="A13" s="13" t="s">
        <v>41</v>
      </c>
      <c r="B13" s="42">
        <v>0</v>
      </c>
      <c r="C13" s="15" t="e">
        <f>'Worksheet C2'!B12</f>
        <v>#N/A</v>
      </c>
      <c r="D13" s="16" t="e">
        <f>Table31115[[#This Row],[Total Current Certified Children 
per day]]*Table31115[[#This Row],[Adjustment Factor]]</f>
        <v>#N/A</v>
      </c>
    </row>
    <row r="14" spans="1:6" ht="31.5" thickBot="1" x14ac:dyDescent="0.4">
      <c r="A14" s="13" t="s">
        <v>42</v>
      </c>
      <c r="B14" s="62">
        <v>0</v>
      </c>
      <c r="C14" s="63" t="e">
        <f>'Worksheet C2'!B13</f>
        <v>#N/A</v>
      </c>
      <c r="D14" s="64" t="e">
        <f>Table31115[[#This Row],[Total Current Certified Children 
per day]]*Table31115[[#This Row],[Adjustment Factor]]</f>
        <v>#N/A</v>
      </c>
    </row>
    <row r="15" spans="1:6" ht="31.5" thickBot="1" x14ac:dyDescent="0.4">
      <c r="A15" s="13" t="s">
        <v>43</v>
      </c>
      <c r="B15" s="42">
        <v>0</v>
      </c>
      <c r="C15" s="15" t="e">
        <f>'Worksheet C2'!B14</f>
        <v>#N/A</v>
      </c>
      <c r="D15" s="16" t="e">
        <f>Table31115[[#This Row],[Total Current Certified Children 
per day]]*Table31115[[#This Row],[Adjustment Factor]]</f>
        <v>#N/A</v>
      </c>
    </row>
    <row r="16" spans="1:6" ht="31.5" thickBot="1" x14ac:dyDescent="0.4">
      <c r="A16" s="13" t="s">
        <v>44</v>
      </c>
      <c r="B16" s="42">
        <v>0</v>
      </c>
      <c r="C16" s="15" t="e">
        <f>C14</f>
        <v>#N/A</v>
      </c>
      <c r="D16" s="16" t="e">
        <f>Table31115[[#This Row],[Total Current Certified Children 
per day]]*Table31115[[#This Row],[Adjustment Factor]]</f>
        <v>#N/A</v>
      </c>
    </row>
    <row r="17" spans="1:7" ht="31.5" thickBot="1" x14ac:dyDescent="0.4">
      <c r="A17" s="13" t="s">
        <v>45</v>
      </c>
      <c r="B17" s="42">
        <v>0</v>
      </c>
      <c r="C17" s="15" t="e">
        <f>C14</f>
        <v>#N/A</v>
      </c>
      <c r="D17" s="16" t="e">
        <f>Table31115[[#This Row],[Total Current Certified Children 
per day]]*Table31115[[#This Row],[Adjustment Factor]]</f>
        <v>#N/A</v>
      </c>
    </row>
    <row r="18" spans="1:7" ht="31.5" thickBot="1" x14ac:dyDescent="0.4">
      <c r="A18" s="13" t="s">
        <v>46</v>
      </c>
      <c r="B18" s="42">
        <v>0</v>
      </c>
      <c r="C18" s="15" t="e">
        <f>'Worksheet C2'!B15</f>
        <v>#N/A</v>
      </c>
      <c r="D18" s="16" t="e">
        <f>Table31115[[#This Row],[Total Current Certified Children 
per day]]*Table31115[[#This Row],[Adjustment Factor]]</f>
        <v>#N/A</v>
      </c>
    </row>
    <row r="19" spans="1:7" ht="30.75" customHeight="1" x14ac:dyDescent="0.35">
      <c r="A19" s="14" t="s">
        <v>47</v>
      </c>
      <c r="B19" s="19">
        <f>SUBTOTAL(109,B13:B18)</f>
        <v>0</v>
      </c>
      <c r="C19" s="17" t="s">
        <v>48</v>
      </c>
      <c r="D19" s="18" t="e">
        <f>SUBTOTAL(109,D13:D18)</f>
        <v>#N/A</v>
      </c>
      <c r="G19"/>
    </row>
  </sheetData>
  <sheetProtection algorithmName="SHA-512" hashValue="Sl/lc5NWsgVezd9iklB7IriRDAtEkiNprOJKchlWOVqNl0bviDVaAYfABFRMw//mSwlB1wjkPAC0iunImC9JIA==" saltValue="FrEF/4hhzJTN15F7i8+UKg==" spinCount="100000" sheet="1" objects="1" scenarios="1"/>
  <pageMargins left="0.5" right="0.5" top="0.75" bottom="0.75" header="0.3" footer="0.3"/>
  <pageSetup scale="49" orientation="portrait" horizontalDpi="1200" verticalDpi="120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0FF392-02A1-4F54-9753-A7B942AD00DB}">
  <sheetPr>
    <pageSetUpPr fitToPage="1"/>
  </sheetPr>
  <dimension ref="A1:F14"/>
  <sheetViews>
    <sheetView zoomScaleNormal="100" workbookViewId="0"/>
  </sheetViews>
  <sheetFormatPr defaultColWidth="9.1796875" defaultRowHeight="14.5" x14ac:dyDescent="0.35"/>
  <cols>
    <col min="1" max="1" width="52.453125" style="4" customWidth="1"/>
    <col min="2" max="2" width="42.453125" style="4" bestFit="1" customWidth="1"/>
    <col min="3" max="3" width="15.7265625" style="4" customWidth="1"/>
    <col min="4" max="4" width="21.54296875" style="4" customWidth="1"/>
    <col min="5" max="5" width="19.54296875" style="4" customWidth="1"/>
    <col min="6" max="16384" width="9.1796875" style="4"/>
  </cols>
  <sheetData>
    <row r="1" spans="1:6" ht="35.15" customHeight="1" x14ac:dyDescent="0.4">
      <c r="A1" s="6" t="s">
        <v>0</v>
      </c>
      <c r="B1"/>
      <c r="C1"/>
      <c r="D1"/>
      <c r="E1"/>
      <c r="F1"/>
    </row>
    <row r="2" spans="1:6" ht="25" customHeight="1" x14ac:dyDescent="0.35">
      <c r="A2" s="7" t="s">
        <v>1</v>
      </c>
      <c r="B2"/>
      <c r="C2"/>
      <c r="D2"/>
      <c r="E2"/>
      <c r="F2"/>
    </row>
    <row r="3" spans="1:6" ht="50.15" customHeight="1" x14ac:dyDescent="0.4">
      <c r="A3" s="8" t="s">
        <v>49</v>
      </c>
      <c r="B3"/>
      <c r="C3"/>
      <c r="D3"/>
      <c r="E3"/>
      <c r="F3"/>
    </row>
    <row r="4" spans="1:6" ht="35.15" customHeight="1" x14ac:dyDescent="0.35">
      <c r="A4" s="9" t="s">
        <v>3</v>
      </c>
      <c r="B4"/>
      <c r="C4"/>
      <c r="D4"/>
      <c r="E4"/>
      <c r="F4"/>
    </row>
    <row r="5" spans="1:6" ht="35.15" customHeight="1" x14ac:dyDescent="0.35">
      <c r="A5" s="10" t="s">
        <v>4</v>
      </c>
      <c r="B5"/>
      <c r="C5"/>
      <c r="D5"/>
      <c r="E5"/>
      <c r="F5"/>
    </row>
    <row r="6" spans="1:6" ht="15.5" x14ac:dyDescent="0.35">
      <c r="A6" s="7" t="s">
        <v>5</v>
      </c>
      <c r="B6"/>
      <c r="C6"/>
      <c r="D6"/>
      <c r="E6"/>
      <c r="F6"/>
    </row>
    <row r="7" spans="1:6" ht="15.5" x14ac:dyDescent="0.35">
      <c r="A7" s="7" t="s">
        <v>6</v>
      </c>
      <c r="B7"/>
      <c r="C7"/>
      <c r="D7"/>
      <c r="E7"/>
      <c r="F7"/>
    </row>
    <row r="8" spans="1:6" ht="15.5" x14ac:dyDescent="0.35">
      <c r="A8" s="7" t="s">
        <v>7</v>
      </c>
      <c r="B8"/>
      <c r="C8"/>
      <c r="D8"/>
      <c r="E8"/>
      <c r="F8"/>
    </row>
    <row r="9" spans="1:6" ht="15.5" x14ac:dyDescent="0.35">
      <c r="A9" s="7" t="s">
        <v>50</v>
      </c>
      <c r="B9"/>
      <c r="C9"/>
      <c r="D9"/>
      <c r="E9"/>
      <c r="F9"/>
    </row>
    <row r="10" spans="1:6" ht="15.5" x14ac:dyDescent="0.35">
      <c r="A10" s="7" t="s">
        <v>51</v>
      </c>
      <c r="B10"/>
      <c r="C10"/>
      <c r="D10"/>
      <c r="E10"/>
      <c r="F10"/>
    </row>
    <row r="11" spans="1:6" ht="15.5" x14ac:dyDescent="0.35">
      <c r="A11" s="7" t="s">
        <v>162</v>
      </c>
      <c r="B11"/>
      <c r="C11"/>
      <c r="D11"/>
      <c r="E11"/>
      <c r="F11"/>
    </row>
    <row r="12" spans="1:6" ht="36.75" customHeight="1" x14ac:dyDescent="0.35">
      <c r="A12" s="20" t="s">
        <v>52</v>
      </c>
    </row>
    <row r="13" spans="1:6" ht="77.5" x14ac:dyDescent="0.35">
      <c r="A13" s="31" t="s">
        <v>53</v>
      </c>
      <c r="B13" s="32" t="s">
        <v>54</v>
      </c>
      <c r="C13" s="33" t="s">
        <v>55</v>
      </c>
      <c r="D13" s="33" t="s">
        <v>30</v>
      </c>
      <c r="E13" s="33" t="s">
        <v>56</v>
      </c>
    </row>
    <row r="14" spans="1:6" ht="15.5" x14ac:dyDescent="0.35">
      <c r="A14" s="23" t="e">
        <f>'Worksheet C3'!D19</f>
        <v>#N/A</v>
      </c>
      <c r="B14" s="43">
        <v>0</v>
      </c>
      <c r="C14" s="24" t="e">
        <f>Table13541216[Total Adjusted Child Days of Enrollment per day
]*Table13541216[Current Days of Operation 
From Program Calendar
]</f>
        <v>#N/A</v>
      </c>
      <c r="D14" s="68" t="e">
        <f>'Worksheet C2'!B11</f>
        <v>#N/A</v>
      </c>
      <c r="E14" s="69" t="e">
        <f>Table13541216[Total Annual Adjusted Child Days of Enrollment
]*Table13541216[Contract Rate for Full-Day Service]</f>
        <v>#N/A</v>
      </c>
    </row>
  </sheetData>
  <sheetProtection algorithmName="SHA-512" hashValue="fpUfknO3KXmXYRQhiiVjg4ntoEXx4ivFEjjPRcvDHD3rVSU9jrtRhnnvO0E7xGC0Uw0bMkRlnPsnULaAvMpY1g==" saltValue="2UKy1FaaKed2P58/7n3dHw==" spinCount="100000" sheet="1" objects="1" scenarios="1"/>
  <pageMargins left="0.5" right="0.5" top="0.75" bottom="0.75" header="0.3" footer="0.3"/>
  <pageSetup scale="49" orientation="portrait" horizontalDpi="1200" verticalDpi="1200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A36063-708C-44B7-93C0-6579BA8C5D30}">
  <sheetPr>
    <pageSetUpPr fitToPage="1"/>
  </sheetPr>
  <dimension ref="A1:F31"/>
  <sheetViews>
    <sheetView zoomScaleNormal="100" workbookViewId="0"/>
  </sheetViews>
  <sheetFormatPr defaultColWidth="9.1796875" defaultRowHeight="14.5" x14ac:dyDescent="0.35"/>
  <cols>
    <col min="1" max="1" width="52.453125" style="4" customWidth="1"/>
    <col min="2" max="2" width="42.453125" style="4" bestFit="1" customWidth="1"/>
    <col min="3" max="3" width="15.7265625" style="4" customWidth="1"/>
    <col min="4" max="4" width="21.54296875" style="4" customWidth="1"/>
    <col min="5" max="5" width="19.54296875" style="4" customWidth="1"/>
    <col min="6" max="16384" width="9.1796875" style="4"/>
  </cols>
  <sheetData>
    <row r="1" spans="1:6" ht="35.15" customHeight="1" x14ac:dyDescent="0.4">
      <c r="A1" s="6" t="s">
        <v>0</v>
      </c>
      <c r="B1"/>
      <c r="C1"/>
      <c r="D1"/>
      <c r="E1"/>
      <c r="F1"/>
    </row>
    <row r="2" spans="1:6" ht="25" customHeight="1" x14ac:dyDescent="0.35">
      <c r="A2" s="7" t="s">
        <v>1</v>
      </c>
      <c r="B2"/>
      <c r="C2"/>
      <c r="D2"/>
      <c r="E2"/>
      <c r="F2"/>
    </row>
    <row r="3" spans="1:6" ht="50.15" customHeight="1" x14ac:dyDescent="0.4">
      <c r="A3" s="8" t="s">
        <v>57</v>
      </c>
      <c r="B3"/>
      <c r="C3"/>
      <c r="D3"/>
      <c r="E3"/>
      <c r="F3"/>
    </row>
    <row r="4" spans="1:6" ht="35.15" customHeight="1" x14ac:dyDescent="0.35">
      <c r="A4" s="9" t="s">
        <v>3</v>
      </c>
      <c r="B4"/>
      <c r="C4"/>
      <c r="D4"/>
      <c r="E4"/>
      <c r="F4"/>
    </row>
    <row r="5" spans="1:6" ht="35.15" customHeight="1" x14ac:dyDescent="0.35">
      <c r="A5" s="10" t="s">
        <v>4</v>
      </c>
      <c r="B5"/>
      <c r="C5"/>
      <c r="D5"/>
      <c r="E5"/>
      <c r="F5"/>
    </row>
    <row r="6" spans="1:6" ht="15.5" x14ac:dyDescent="0.35">
      <c r="A6" s="7" t="s">
        <v>5</v>
      </c>
      <c r="B6"/>
      <c r="C6"/>
      <c r="D6"/>
      <c r="E6"/>
      <c r="F6"/>
    </row>
    <row r="7" spans="1:6" ht="15.5" x14ac:dyDescent="0.35">
      <c r="A7" s="7" t="s">
        <v>6</v>
      </c>
      <c r="B7"/>
      <c r="C7"/>
      <c r="D7"/>
      <c r="E7"/>
      <c r="F7"/>
    </row>
    <row r="8" spans="1:6" ht="15.5" x14ac:dyDescent="0.35">
      <c r="A8" s="7" t="s">
        <v>7</v>
      </c>
      <c r="B8"/>
      <c r="C8"/>
      <c r="D8"/>
      <c r="E8"/>
      <c r="F8"/>
    </row>
    <row r="9" spans="1:6" ht="15.5" x14ac:dyDescent="0.35">
      <c r="A9" s="7" t="s">
        <v>58</v>
      </c>
      <c r="B9"/>
      <c r="C9"/>
      <c r="D9"/>
      <c r="E9"/>
      <c r="F9"/>
    </row>
    <row r="10" spans="1:6" ht="15.5" x14ac:dyDescent="0.35">
      <c r="A10" s="7" t="s">
        <v>59</v>
      </c>
      <c r="B10"/>
      <c r="C10"/>
      <c r="D10"/>
      <c r="E10"/>
      <c r="F10"/>
    </row>
    <row r="11" spans="1:6" ht="35.15" customHeight="1" x14ac:dyDescent="0.35">
      <c r="A11" s="52" t="s">
        <v>36</v>
      </c>
      <c r="B11" s="51"/>
      <c r="C11" s="53"/>
      <c r="D11" s="53"/>
    </row>
    <row r="12" spans="1:6" ht="62.5" thickBot="1" x14ac:dyDescent="0.4">
      <c r="A12" s="34" t="s">
        <v>37</v>
      </c>
      <c r="B12" s="35" t="s">
        <v>60</v>
      </c>
      <c r="C12" s="36" t="s">
        <v>39</v>
      </c>
      <c r="D12" s="37" t="s">
        <v>61</v>
      </c>
    </row>
    <row r="13" spans="1:6" ht="31" x14ac:dyDescent="0.35">
      <c r="A13" s="77" t="s">
        <v>62</v>
      </c>
      <c r="B13" s="78">
        <v>0</v>
      </c>
      <c r="C13" s="79">
        <v>2.1240000000000001</v>
      </c>
      <c r="D13" s="80">
        <f>Table311154[[#This Row],[Total Certified Children 
per day]]*Table311154[[#This Row],[Adjustment Factor]]</f>
        <v>0</v>
      </c>
    </row>
    <row r="14" spans="1:6" ht="31" x14ac:dyDescent="0.35">
      <c r="A14" s="81" t="s">
        <v>63</v>
      </c>
      <c r="B14" s="82">
        <v>0</v>
      </c>
      <c r="C14" s="83">
        <v>1.8</v>
      </c>
      <c r="D14" s="84">
        <f>Table311154[[#This Row],[Total Certified Children 
per day]]*Table311154[[#This Row],[Adjustment Factor]]</f>
        <v>0</v>
      </c>
    </row>
    <row r="15" spans="1:6" ht="31.5" thickBot="1" x14ac:dyDescent="0.4">
      <c r="A15" s="13" t="s">
        <v>41</v>
      </c>
      <c r="B15" s="42">
        <v>0</v>
      </c>
      <c r="C15" s="15" t="e">
        <f>'Worksheet C2'!B12</f>
        <v>#N/A</v>
      </c>
      <c r="D15" s="16" t="e">
        <f>Table311154[[#This Row],[Total Certified Children 
per day]]*Table311154[[#This Row],[Adjustment Factor]]</f>
        <v>#N/A</v>
      </c>
    </row>
    <row r="16" spans="1:6" ht="31" x14ac:dyDescent="0.35">
      <c r="A16" s="77" t="s">
        <v>64</v>
      </c>
      <c r="B16" s="82">
        <v>0</v>
      </c>
      <c r="C16" s="83">
        <v>1.18</v>
      </c>
      <c r="D16" s="84">
        <f>Table311154[[#This Row],[Total Certified Children 
per day]]*Table311154[[#This Row],[Adjustment Factor]]</f>
        <v>0</v>
      </c>
    </row>
    <row r="17" spans="1:4" ht="31" x14ac:dyDescent="0.35">
      <c r="A17" s="81" t="s">
        <v>65</v>
      </c>
      <c r="B17" s="82">
        <v>0</v>
      </c>
      <c r="C17" s="83">
        <v>1</v>
      </c>
      <c r="D17" s="84">
        <f>Table311154[[#This Row],[Total Certified Children 
per day]]*Table311154[[#This Row],[Adjustment Factor]]</f>
        <v>0</v>
      </c>
    </row>
    <row r="18" spans="1:4" ht="31.5" thickBot="1" x14ac:dyDescent="0.4">
      <c r="A18" s="13" t="s">
        <v>42</v>
      </c>
      <c r="B18" s="82">
        <v>0</v>
      </c>
      <c r="C18" s="83" t="e">
        <f>'Worksheet C2'!B13</f>
        <v>#N/A</v>
      </c>
      <c r="D18" s="84" t="e">
        <f>Table311154[[#This Row],[Total Certified Children 
per day]]*Table311154[[#This Row],[Adjustment Factor]]</f>
        <v>#N/A</v>
      </c>
    </row>
    <row r="19" spans="1:4" ht="31" x14ac:dyDescent="0.35">
      <c r="A19" s="77" t="s">
        <v>66</v>
      </c>
      <c r="B19" s="78">
        <v>0</v>
      </c>
      <c r="C19" s="79">
        <v>2.8319999999999999</v>
      </c>
      <c r="D19" s="80">
        <f>Table311154[[#This Row],[Total Certified Children 
per day]]*Table311154[[#This Row],[Adjustment Factor]]</f>
        <v>0</v>
      </c>
    </row>
    <row r="20" spans="1:4" ht="31" x14ac:dyDescent="0.35">
      <c r="A20" s="81" t="s">
        <v>67</v>
      </c>
      <c r="B20" s="82">
        <v>0</v>
      </c>
      <c r="C20" s="83">
        <v>2.4</v>
      </c>
      <c r="D20" s="84">
        <f>Table311154[[#This Row],[Total Certified Children 
per day]]*Table311154[[#This Row],[Adjustment Factor]]</f>
        <v>0</v>
      </c>
    </row>
    <row r="21" spans="1:4" ht="31.5" thickBot="1" x14ac:dyDescent="0.4">
      <c r="A21" s="13" t="s">
        <v>43</v>
      </c>
      <c r="B21" s="42">
        <v>0</v>
      </c>
      <c r="C21" s="15" t="e">
        <f>'Worksheet C2'!B14</f>
        <v>#N/A</v>
      </c>
      <c r="D21" s="16" t="e">
        <f>Table311154[[#This Row],[Total Certified Children 
per day]]*Table311154[[#This Row],[Adjustment Factor]]</f>
        <v>#N/A</v>
      </c>
    </row>
    <row r="22" spans="1:4" ht="31" x14ac:dyDescent="0.35">
      <c r="A22" s="77" t="s">
        <v>68</v>
      </c>
      <c r="B22" s="78">
        <v>0</v>
      </c>
      <c r="C22" s="79">
        <v>1.4159999999999999</v>
      </c>
      <c r="D22" s="80">
        <f>Table311154[[#This Row],[Total Certified Children 
per day]]*Table311154[[#This Row],[Adjustment Factor]]</f>
        <v>0</v>
      </c>
    </row>
    <row r="23" spans="1:4" ht="31" x14ac:dyDescent="0.35">
      <c r="A23" s="81" t="s">
        <v>69</v>
      </c>
      <c r="B23" s="82">
        <v>0</v>
      </c>
      <c r="C23" s="83">
        <v>1.2</v>
      </c>
      <c r="D23" s="84">
        <f>Table311154[[#This Row],[Total Certified Children 
per day]]*Table311154[[#This Row],[Adjustment Factor]]</f>
        <v>0</v>
      </c>
    </row>
    <row r="24" spans="1:4" ht="31.5" thickBot="1" x14ac:dyDescent="0.4">
      <c r="A24" s="13" t="s">
        <v>44</v>
      </c>
      <c r="B24" s="42">
        <v>0</v>
      </c>
      <c r="C24" s="15" t="e">
        <f>C18</f>
        <v>#N/A</v>
      </c>
      <c r="D24" s="16" t="e">
        <f>Table311154[[#This Row],[Total Certified Children 
per day]]*Table311154[[#This Row],[Adjustment Factor]]</f>
        <v>#N/A</v>
      </c>
    </row>
    <row r="25" spans="1:4" ht="31" x14ac:dyDescent="0.35">
      <c r="A25" s="77" t="s">
        <v>70</v>
      </c>
      <c r="B25" s="78">
        <v>0</v>
      </c>
      <c r="C25" s="79">
        <v>1.298</v>
      </c>
      <c r="D25" s="80">
        <f>Table311154[[#This Row],[Total Certified Children 
per day]]*Table311154[[#This Row],[Adjustment Factor]]</f>
        <v>0</v>
      </c>
    </row>
    <row r="26" spans="1:4" ht="31" x14ac:dyDescent="0.35">
      <c r="A26" s="81" t="s">
        <v>71</v>
      </c>
      <c r="B26" s="82">
        <v>0</v>
      </c>
      <c r="C26" s="83">
        <v>1.1000000000000001</v>
      </c>
      <c r="D26" s="84">
        <f>Table311154[[#This Row],[Total Certified Children 
per day]]*Table311154[[#This Row],[Adjustment Factor]]</f>
        <v>0</v>
      </c>
    </row>
    <row r="27" spans="1:4" ht="31.5" thickBot="1" x14ac:dyDescent="0.4">
      <c r="A27" s="13" t="s">
        <v>45</v>
      </c>
      <c r="B27" s="42">
        <v>0</v>
      </c>
      <c r="C27" s="15" t="e">
        <f>C18</f>
        <v>#N/A</v>
      </c>
      <c r="D27" s="16" t="e">
        <f>Table311154[[#This Row],[Total Certified Children 
per day]]*Table311154[[#This Row],[Adjustment Factor]]</f>
        <v>#N/A</v>
      </c>
    </row>
    <row r="28" spans="1:4" ht="31" x14ac:dyDescent="0.35">
      <c r="A28" s="77" t="s">
        <v>72</v>
      </c>
      <c r="B28" s="78">
        <v>0</v>
      </c>
      <c r="C28" s="79">
        <v>2.8319999999999999</v>
      </c>
      <c r="D28" s="80">
        <f>Table311154[[#This Row],[Total Certified Children 
per day]]*Table311154[[#This Row],[Adjustment Factor]]</f>
        <v>0</v>
      </c>
    </row>
    <row r="29" spans="1:4" ht="31" x14ac:dyDescent="0.35">
      <c r="A29" s="81" t="s">
        <v>73</v>
      </c>
      <c r="B29" s="82">
        <v>0</v>
      </c>
      <c r="C29" s="83">
        <v>2.4</v>
      </c>
      <c r="D29" s="84">
        <f>Table311154[[#This Row],[Total Certified Children 
per day]]*Table311154[[#This Row],[Adjustment Factor]]</f>
        <v>0</v>
      </c>
    </row>
    <row r="30" spans="1:4" ht="31.5" thickBot="1" x14ac:dyDescent="0.4">
      <c r="A30" s="13" t="s">
        <v>46</v>
      </c>
      <c r="B30" s="42">
        <v>0</v>
      </c>
      <c r="C30" s="15" t="e">
        <f>'Worksheet C2'!B15</f>
        <v>#N/A</v>
      </c>
      <c r="D30" s="16" t="e">
        <f>Table311154[[#This Row],[Total Certified Children 
per day]]*Table311154[[#This Row],[Adjustment Factor]]</f>
        <v>#N/A</v>
      </c>
    </row>
    <row r="31" spans="1:4" ht="15.5" x14ac:dyDescent="0.35">
      <c r="A31" s="14" t="s">
        <v>47</v>
      </c>
      <c r="B31" s="19">
        <f>SUBTOTAL(109,B13:B30)</f>
        <v>0</v>
      </c>
      <c r="C31" s="17" t="s">
        <v>48</v>
      </c>
      <c r="D31" s="18" t="e">
        <f>SUBTOTAL(109,D13:D30)</f>
        <v>#N/A</v>
      </c>
    </row>
  </sheetData>
  <sheetProtection algorithmName="SHA-512" hashValue="viuCr+yKT50pEueHX9WZn8+mae1CyNtzIqC7mhfsBaJLIUu/PY1BRJBdnzBEDK1BbL5zHxm8ojCrUvlpYAJClQ==" saltValue="PfmFDu5TFHHLAg5mAr/opA==" spinCount="100000" sheet="1" objects="1" scenarios="1"/>
  <pageMargins left="0.5" right="0.5" top="0.75" bottom="0.75" header="0.3" footer="0.3"/>
  <pageSetup scale="49" orientation="portrait" horizontalDpi="1200" verticalDpi="1200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EC84AA-E69F-4F8F-9E35-5317ABFB25DB}">
  <sheetPr>
    <pageSetUpPr fitToPage="1"/>
  </sheetPr>
  <dimension ref="A1:F14"/>
  <sheetViews>
    <sheetView zoomScaleNormal="100" workbookViewId="0"/>
  </sheetViews>
  <sheetFormatPr defaultColWidth="9.1796875" defaultRowHeight="14.5" x14ac:dyDescent="0.35"/>
  <cols>
    <col min="1" max="1" width="52.453125" style="4" customWidth="1"/>
    <col min="2" max="2" width="42.453125" style="4" bestFit="1" customWidth="1"/>
    <col min="3" max="3" width="15.7265625" style="4" customWidth="1"/>
    <col min="4" max="4" width="21.54296875" style="4" customWidth="1"/>
    <col min="5" max="5" width="19.54296875" style="4" customWidth="1"/>
    <col min="6" max="16384" width="9.1796875" style="4"/>
  </cols>
  <sheetData>
    <row r="1" spans="1:6" ht="35.15" customHeight="1" x14ac:dyDescent="0.4">
      <c r="A1" s="6" t="s">
        <v>0</v>
      </c>
      <c r="B1"/>
      <c r="C1"/>
      <c r="D1"/>
      <c r="E1"/>
      <c r="F1"/>
    </row>
    <row r="2" spans="1:6" ht="25" customHeight="1" x14ac:dyDescent="0.35">
      <c r="A2" s="7" t="s">
        <v>1</v>
      </c>
      <c r="B2"/>
      <c r="C2"/>
      <c r="D2"/>
      <c r="E2"/>
      <c r="F2"/>
    </row>
    <row r="3" spans="1:6" ht="50.15" customHeight="1" x14ac:dyDescent="0.4">
      <c r="A3" s="8" t="s">
        <v>74</v>
      </c>
      <c r="B3"/>
      <c r="C3"/>
      <c r="D3"/>
      <c r="E3"/>
      <c r="F3"/>
    </row>
    <row r="4" spans="1:6" ht="35.15" customHeight="1" x14ac:dyDescent="0.35">
      <c r="A4" s="9" t="s">
        <v>3</v>
      </c>
      <c r="B4"/>
      <c r="C4"/>
      <c r="D4"/>
      <c r="E4"/>
      <c r="F4"/>
    </row>
    <row r="5" spans="1:6" ht="35.15" customHeight="1" x14ac:dyDescent="0.35">
      <c r="A5" s="10" t="s">
        <v>4</v>
      </c>
      <c r="B5"/>
      <c r="C5"/>
      <c r="D5"/>
      <c r="E5"/>
      <c r="F5"/>
    </row>
    <row r="6" spans="1:6" ht="15.5" x14ac:dyDescent="0.35">
      <c r="A6" s="7" t="s">
        <v>5</v>
      </c>
      <c r="B6"/>
      <c r="C6"/>
      <c r="D6"/>
      <c r="E6"/>
      <c r="F6"/>
    </row>
    <row r="7" spans="1:6" ht="15.5" x14ac:dyDescent="0.35">
      <c r="A7" s="7" t="s">
        <v>6</v>
      </c>
      <c r="B7"/>
      <c r="C7"/>
      <c r="D7"/>
      <c r="E7"/>
      <c r="F7"/>
    </row>
    <row r="8" spans="1:6" ht="15.5" x14ac:dyDescent="0.35">
      <c r="A8" s="7" t="s">
        <v>7</v>
      </c>
      <c r="B8"/>
      <c r="C8"/>
      <c r="D8"/>
      <c r="E8"/>
      <c r="F8"/>
    </row>
    <row r="9" spans="1:6" ht="15.5" x14ac:dyDescent="0.35">
      <c r="A9" s="7" t="s">
        <v>75</v>
      </c>
      <c r="B9"/>
      <c r="C9"/>
      <c r="D9"/>
      <c r="E9"/>
      <c r="F9"/>
    </row>
    <row r="10" spans="1:6" ht="15.5" x14ac:dyDescent="0.35">
      <c r="A10" s="7" t="s">
        <v>76</v>
      </c>
      <c r="B10"/>
      <c r="C10"/>
      <c r="D10"/>
      <c r="E10"/>
      <c r="F10"/>
    </row>
    <row r="11" spans="1:6" ht="15.5" x14ac:dyDescent="0.35">
      <c r="A11" s="7" t="s">
        <v>77</v>
      </c>
      <c r="B11"/>
      <c r="C11"/>
      <c r="D11"/>
      <c r="E11"/>
      <c r="F11"/>
    </row>
    <row r="12" spans="1:6" ht="36.75" customHeight="1" x14ac:dyDescent="0.35">
      <c r="A12" s="20" t="s">
        <v>52</v>
      </c>
    </row>
    <row r="13" spans="1:6" ht="77.5" x14ac:dyDescent="0.35">
      <c r="A13" s="31" t="s">
        <v>53</v>
      </c>
      <c r="B13" s="32" t="s">
        <v>78</v>
      </c>
      <c r="C13" s="33" t="s">
        <v>55</v>
      </c>
      <c r="D13" s="33" t="s">
        <v>30</v>
      </c>
      <c r="E13" s="33" t="s">
        <v>79</v>
      </c>
    </row>
    <row r="14" spans="1:6" ht="15.5" x14ac:dyDescent="0.35">
      <c r="A14" s="23" t="e">
        <f>'Worksheet C5'!D31</f>
        <v>#N/A</v>
      </c>
      <c r="B14" s="43">
        <v>0</v>
      </c>
      <c r="C14" s="24" t="e">
        <f>Table135412163[Total Adjusted Child Days of Enrollment per day
]*Table135412163[Total Requested Days of Operation for Full Day Program
]</f>
        <v>#N/A</v>
      </c>
      <c r="D14" s="68" t="e">
        <f>'Worksheet C2'!B11</f>
        <v>#N/A</v>
      </c>
      <c r="E14" s="69" t="e">
        <f>Table135412163[Total Annual Adjusted Child Days of Enrollment
]*Table135412163[Contract Rate for Full-Day Service]</f>
        <v>#N/A</v>
      </c>
    </row>
  </sheetData>
  <sheetProtection algorithmName="SHA-512" hashValue="bueZhjkL+gN9GwS+V4vM1xisUhnE02M1iUCIbkqkf3FajmbeGFyjZsJILW+utUN9DY2cKVKzmCYyQFfiDD9Y8g==" saltValue="P+OJ0MpXGKvtosuF2BYJ2A==" spinCount="100000" sheet="1" objects="1" scenarios="1"/>
  <pageMargins left="0.5" right="0.5" top="0.75" bottom="0.75" header="0.3" footer="0.3"/>
  <pageSetup scale="49" orientation="portrait" horizontalDpi="1200" verticalDpi="1200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3"/>
  <sheetViews>
    <sheetView zoomScaleNormal="100" workbookViewId="0"/>
  </sheetViews>
  <sheetFormatPr defaultColWidth="9.1796875" defaultRowHeight="14.5" x14ac:dyDescent="0.35"/>
  <cols>
    <col min="1" max="1" width="45.26953125" style="4" customWidth="1"/>
    <col min="2" max="2" width="58.26953125" style="4" bestFit="1" customWidth="1"/>
    <col min="3" max="3" width="51.7265625" style="4" customWidth="1"/>
    <col min="4" max="4" width="45.1796875" style="4" customWidth="1"/>
    <col min="5" max="16384" width="9.1796875" style="4"/>
  </cols>
  <sheetData>
    <row r="1" spans="1:4" ht="20" x14ac:dyDescent="0.4">
      <c r="A1" s="6" t="s">
        <v>80</v>
      </c>
      <c r="B1" s="21"/>
      <c r="C1" s="21"/>
      <c r="D1"/>
    </row>
    <row r="2" spans="1:4" ht="35.15" customHeight="1" x14ac:dyDescent="0.35">
      <c r="A2" s="20" t="s">
        <v>81</v>
      </c>
      <c r="B2" s="7"/>
      <c r="C2" s="7"/>
      <c r="D2"/>
    </row>
    <row r="3" spans="1:4" ht="15.5" x14ac:dyDescent="0.35">
      <c r="A3" s="7" t="s">
        <v>82</v>
      </c>
      <c r="B3" s="7"/>
      <c r="C3" s="7"/>
      <c r="D3"/>
    </row>
    <row r="4" spans="1:4" ht="15" customHeight="1" x14ac:dyDescent="0.35">
      <c r="A4" s="7" t="s">
        <v>83</v>
      </c>
      <c r="B4" s="7"/>
      <c r="C4" s="7"/>
      <c r="D4"/>
    </row>
    <row r="5" spans="1:4" ht="15.5" x14ac:dyDescent="0.35">
      <c r="A5" s="7" t="s">
        <v>84</v>
      </c>
      <c r="B5" s="7"/>
      <c r="C5" s="7"/>
      <c r="D5"/>
    </row>
    <row r="6" spans="1:4" ht="35.15" customHeight="1" x14ac:dyDescent="0.35">
      <c r="A6" s="20" t="s">
        <v>10</v>
      </c>
      <c r="B6" s="7"/>
      <c r="C6" s="7"/>
      <c r="D6"/>
    </row>
    <row r="7" spans="1:4" ht="95.25" customHeight="1" x14ac:dyDescent="0.35">
      <c r="A7" s="28" t="s">
        <v>85</v>
      </c>
      <c r="B7" s="29" t="s">
        <v>86</v>
      </c>
      <c r="C7" s="30" t="s">
        <v>87</v>
      </c>
      <c r="D7" s="29" t="s">
        <v>88</v>
      </c>
    </row>
    <row r="8" spans="1:4" ht="15.5" x14ac:dyDescent="0.35">
      <c r="A8" s="40" t="s">
        <v>16</v>
      </c>
      <c r="B8" s="72">
        <v>0</v>
      </c>
      <c r="C8" s="41">
        <v>0</v>
      </c>
      <c r="D8" s="75">
        <f>SiteSummaryInformation13[[#This Row],[Total Projected Service Earnings (From C6, Section 3, Column E)]]-SiteSummaryInformation13[[#This Row],[Total Current Service Earnings (From C4, Section 3, Column E )]]</f>
        <v>0</v>
      </c>
    </row>
    <row r="9" spans="1:4" ht="15.5" x14ac:dyDescent="0.35">
      <c r="A9" s="40" t="s">
        <v>16</v>
      </c>
      <c r="B9" s="72">
        <v>0</v>
      </c>
      <c r="C9" s="41">
        <v>0</v>
      </c>
      <c r="D9" s="75">
        <f>SiteSummaryInformation13[[#This Row],[Total Projected Service Earnings (From C6, Section 3, Column E)]]-SiteSummaryInformation13[[#This Row],[Total Current Service Earnings (From C4, Section 3, Column E )]]</f>
        <v>0</v>
      </c>
    </row>
    <row r="10" spans="1:4" ht="15.5" x14ac:dyDescent="0.35">
      <c r="A10" s="40" t="s">
        <v>16</v>
      </c>
      <c r="B10" s="72">
        <v>0</v>
      </c>
      <c r="C10" s="41">
        <v>0</v>
      </c>
      <c r="D10" s="75">
        <f>SiteSummaryInformation13[[#This Row],[Total Projected Service Earnings (From C6, Section 3, Column E)]]-SiteSummaryInformation13[[#This Row],[Total Current Service Earnings (From C4, Section 3, Column E )]]</f>
        <v>0</v>
      </c>
    </row>
    <row r="11" spans="1:4" ht="15.5" x14ac:dyDescent="0.35">
      <c r="A11" s="40" t="s">
        <v>16</v>
      </c>
      <c r="B11" s="72">
        <v>0</v>
      </c>
      <c r="C11" s="41">
        <v>0</v>
      </c>
      <c r="D11" s="75">
        <f>SiteSummaryInformation13[[#This Row],[Total Projected Service Earnings (From C6, Section 3, Column E)]]-SiteSummaryInformation13[[#This Row],[Total Current Service Earnings (From C4, Section 3, Column E )]]</f>
        <v>0</v>
      </c>
    </row>
    <row r="12" spans="1:4" ht="15.5" x14ac:dyDescent="0.35">
      <c r="A12" s="40" t="s">
        <v>16</v>
      </c>
      <c r="B12" s="72">
        <v>0</v>
      </c>
      <c r="C12" s="41">
        <v>0</v>
      </c>
      <c r="D12" s="75">
        <f>SiteSummaryInformation13[[#This Row],[Total Projected Service Earnings (From C6, Section 3, Column E)]]-SiteSummaryInformation13[[#This Row],[Total Current Service Earnings (From C4, Section 3, Column E )]]</f>
        <v>0</v>
      </c>
    </row>
    <row r="13" spans="1:4" ht="15.5" x14ac:dyDescent="0.35">
      <c r="A13" s="40" t="s">
        <v>16</v>
      </c>
      <c r="B13" s="72">
        <v>0</v>
      </c>
      <c r="C13" s="41">
        <v>0</v>
      </c>
      <c r="D13" s="75">
        <f>SiteSummaryInformation13[[#This Row],[Total Projected Service Earnings (From C6, Section 3, Column E)]]-SiteSummaryInformation13[[#This Row],[Total Current Service Earnings (From C4, Section 3, Column E )]]</f>
        <v>0</v>
      </c>
    </row>
    <row r="14" spans="1:4" ht="15.5" x14ac:dyDescent="0.35">
      <c r="A14" s="40" t="s">
        <v>16</v>
      </c>
      <c r="B14" s="72">
        <v>0</v>
      </c>
      <c r="C14" s="41">
        <v>0</v>
      </c>
      <c r="D14" s="75">
        <f>SiteSummaryInformation13[[#This Row],[Total Projected Service Earnings (From C6, Section 3, Column E)]]-SiteSummaryInformation13[[#This Row],[Total Current Service Earnings (From C4, Section 3, Column E )]]</f>
        <v>0</v>
      </c>
    </row>
    <row r="15" spans="1:4" ht="15.5" x14ac:dyDescent="0.35">
      <c r="A15" s="40" t="s">
        <v>16</v>
      </c>
      <c r="B15" s="72">
        <v>0</v>
      </c>
      <c r="C15" s="41">
        <v>0</v>
      </c>
      <c r="D15" s="75">
        <f>SiteSummaryInformation13[[#This Row],[Total Projected Service Earnings (From C6, Section 3, Column E)]]-SiteSummaryInformation13[[#This Row],[Total Current Service Earnings (From C4, Section 3, Column E )]]</f>
        <v>0</v>
      </c>
    </row>
    <row r="16" spans="1:4" ht="15.5" x14ac:dyDescent="0.35">
      <c r="A16" s="40" t="s">
        <v>16</v>
      </c>
      <c r="B16" s="72">
        <v>0</v>
      </c>
      <c r="C16" s="41">
        <v>0</v>
      </c>
      <c r="D16" s="75">
        <f>SiteSummaryInformation13[[#This Row],[Total Projected Service Earnings (From C6, Section 3, Column E)]]-SiteSummaryInformation13[[#This Row],[Total Current Service Earnings (From C4, Section 3, Column E )]]</f>
        <v>0</v>
      </c>
    </row>
    <row r="17" spans="1:4" ht="15.5" x14ac:dyDescent="0.35">
      <c r="A17" s="40" t="s">
        <v>16</v>
      </c>
      <c r="B17" s="72">
        <v>0</v>
      </c>
      <c r="C17" s="41">
        <v>0</v>
      </c>
      <c r="D17" s="75">
        <f>SiteSummaryInformation13[[#This Row],[Total Projected Service Earnings (From C6, Section 3, Column E)]]-SiteSummaryInformation13[[#This Row],[Total Current Service Earnings (From C4, Section 3, Column E )]]</f>
        <v>0</v>
      </c>
    </row>
    <row r="18" spans="1:4" ht="15.5" x14ac:dyDescent="0.35">
      <c r="A18" s="40" t="s">
        <v>16</v>
      </c>
      <c r="B18" s="72">
        <v>0</v>
      </c>
      <c r="C18" s="41">
        <v>0</v>
      </c>
      <c r="D18" s="75">
        <f>SiteSummaryInformation13[[#This Row],[Total Projected Service Earnings (From C6, Section 3, Column E)]]-SiteSummaryInformation13[[#This Row],[Total Current Service Earnings (From C4, Section 3, Column E )]]</f>
        <v>0</v>
      </c>
    </row>
    <row r="19" spans="1:4" ht="15.5" x14ac:dyDescent="0.35">
      <c r="A19" s="40" t="s">
        <v>16</v>
      </c>
      <c r="B19" s="72">
        <v>0</v>
      </c>
      <c r="C19" s="41">
        <v>0</v>
      </c>
      <c r="D19" s="75">
        <f>SiteSummaryInformation13[[#This Row],[Total Projected Service Earnings (From C6, Section 3, Column E)]]-SiteSummaryInformation13[[#This Row],[Total Current Service Earnings (From C4, Section 3, Column E )]]</f>
        <v>0</v>
      </c>
    </row>
    <row r="20" spans="1:4" ht="15.5" x14ac:dyDescent="0.35">
      <c r="A20" s="40" t="s">
        <v>16</v>
      </c>
      <c r="B20" s="72">
        <v>0</v>
      </c>
      <c r="C20" s="41">
        <v>0</v>
      </c>
      <c r="D20" s="75">
        <f>SiteSummaryInformation13[[#This Row],[Total Projected Service Earnings (From C6, Section 3, Column E)]]-SiteSummaryInformation13[[#This Row],[Total Current Service Earnings (From C4, Section 3, Column E )]]</f>
        <v>0</v>
      </c>
    </row>
    <row r="21" spans="1:4" ht="15.5" x14ac:dyDescent="0.35">
      <c r="A21" s="40" t="s">
        <v>16</v>
      </c>
      <c r="B21" s="72">
        <v>0</v>
      </c>
      <c r="C21" s="41">
        <v>0</v>
      </c>
      <c r="D21" s="75">
        <f>SiteSummaryInformation13[[#This Row],[Total Projected Service Earnings (From C6, Section 3, Column E)]]-SiteSummaryInformation13[[#This Row],[Total Current Service Earnings (From C4, Section 3, Column E )]]</f>
        <v>0</v>
      </c>
    </row>
    <row r="22" spans="1:4" ht="15.5" x14ac:dyDescent="0.35">
      <c r="A22" s="40" t="s">
        <v>16</v>
      </c>
      <c r="B22" s="72">
        <v>0</v>
      </c>
      <c r="C22" s="41">
        <v>0</v>
      </c>
      <c r="D22" s="75">
        <f>SiteSummaryInformation13[[#This Row],[Total Projected Service Earnings (From C6, Section 3, Column E)]]-SiteSummaryInformation13[[#This Row],[Total Current Service Earnings (From C4, Section 3, Column E )]]</f>
        <v>0</v>
      </c>
    </row>
    <row r="23" spans="1:4" ht="15.5" x14ac:dyDescent="0.35">
      <c r="A23" s="40" t="s">
        <v>16</v>
      </c>
      <c r="B23" s="72">
        <v>0</v>
      </c>
      <c r="C23" s="41">
        <v>0</v>
      </c>
      <c r="D23" s="75">
        <f>SiteSummaryInformation13[[#This Row],[Total Projected Service Earnings (From C6, Section 3, Column E)]]-SiteSummaryInformation13[[#This Row],[Total Current Service Earnings (From C4, Section 3, Column E )]]</f>
        <v>0</v>
      </c>
    </row>
    <row r="24" spans="1:4" ht="15.5" x14ac:dyDescent="0.35">
      <c r="A24" s="40" t="s">
        <v>16</v>
      </c>
      <c r="B24" s="72">
        <v>0</v>
      </c>
      <c r="C24" s="41">
        <v>0</v>
      </c>
      <c r="D24" s="75">
        <f>SiteSummaryInformation13[[#This Row],[Total Projected Service Earnings (From C6, Section 3, Column E)]]-SiteSummaryInformation13[[#This Row],[Total Current Service Earnings (From C4, Section 3, Column E )]]</f>
        <v>0</v>
      </c>
    </row>
    <row r="25" spans="1:4" ht="15.5" x14ac:dyDescent="0.35">
      <c r="A25" s="40" t="s">
        <v>16</v>
      </c>
      <c r="B25" s="72">
        <v>0</v>
      </c>
      <c r="C25" s="41">
        <v>0</v>
      </c>
      <c r="D25" s="75">
        <f>SiteSummaryInformation13[[#This Row],[Total Projected Service Earnings (From C6, Section 3, Column E)]]-SiteSummaryInformation13[[#This Row],[Total Current Service Earnings (From C4, Section 3, Column E )]]</f>
        <v>0</v>
      </c>
    </row>
    <row r="26" spans="1:4" ht="15.5" x14ac:dyDescent="0.35">
      <c r="A26" s="40" t="s">
        <v>16</v>
      </c>
      <c r="B26" s="72">
        <v>0</v>
      </c>
      <c r="C26" s="41">
        <v>0</v>
      </c>
      <c r="D26" s="75">
        <f>SiteSummaryInformation13[[#This Row],[Total Projected Service Earnings (From C6, Section 3, Column E)]]-SiteSummaryInformation13[[#This Row],[Total Current Service Earnings (From C4, Section 3, Column E )]]</f>
        <v>0</v>
      </c>
    </row>
    <row r="27" spans="1:4" ht="15.5" x14ac:dyDescent="0.35">
      <c r="A27" s="40" t="s">
        <v>16</v>
      </c>
      <c r="B27" s="72">
        <v>0</v>
      </c>
      <c r="C27" s="41">
        <v>0</v>
      </c>
      <c r="D27" s="75">
        <f>SiteSummaryInformation13[[#This Row],[Total Projected Service Earnings (From C6, Section 3, Column E)]]-SiteSummaryInformation13[[#This Row],[Total Current Service Earnings (From C4, Section 3, Column E )]]</f>
        <v>0</v>
      </c>
    </row>
    <row r="28" spans="1:4" ht="15.5" x14ac:dyDescent="0.35">
      <c r="A28" s="40" t="s">
        <v>16</v>
      </c>
      <c r="B28" s="72">
        <v>0</v>
      </c>
      <c r="C28" s="41">
        <v>0</v>
      </c>
      <c r="D28" s="75">
        <f>SiteSummaryInformation13[[#This Row],[Total Projected Service Earnings (From C6, Section 3, Column E)]]-SiteSummaryInformation13[[#This Row],[Total Current Service Earnings (From C4, Section 3, Column E )]]</f>
        <v>0</v>
      </c>
    </row>
    <row r="29" spans="1:4" ht="15.5" x14ac:dyDescent="0.35">
      <c r="A29" s="40" t="s">
        <v>16</v>
      </c>
      <c r="B29" s="72">
        <v>0</v>
      </c>
      <c r="C29" s="41">
        <v>0</v>
      </c>
      <c r="D29" s="75">
        <f>SiteSummaryInformation13[[#This Row],[Total Projected Service Earnings (From C6, Section 3, Column E)]]-SiteSummaryInformation13[[#This Row],[Total Current Service Earnings (From C4, Section 3, Column E )]]</f>
        <v>0</v>
      </c>
    </row>
    <row r="30" spans="1:4" ht="15.5" x14ac:dyDescent="0.35">
      <c r="A30" s="40" t="s">
        <v>16</v>
      </c>
      <c r="B30" s="72">
        <v>0</v>
      </c>
      <c r="C30" s="41">
        <v>0</v>
      </c>
      <c r="D30" s="75">
        <f>SiteSummaryInformation13[[#This Row],[Total Projected Service Earnings (From C6, Section 3, Column E)]]-SiteSummaryInformation13[[#This Row],[Total Current Service Earnings (From C4, Section 3, Column E )]]</f>
        <v>0</v>
      </c>
    </row>
    <row r="31" spans="1:4" ht="15.5" x14ac:dyDescent="0.35">
      <c r="A31" s="40" t="s">
        <v>16</v>
      </c>
      <c r="B31" s="72">
        <v>0</v>
      </c>
      <c r="C31" s="41">
        <v>0</v>
      </c>
      <c r="D31" s="75">
        <f>SiteSummaryInformation13[[#This Row],[Total Projected Service Earnings (From C6, Section 3, Column E)]]-SiteSummaryInformation13[[#This Row],[Total Current Service Earnings (From C4, Section 3, Column E )]]</f>
        <v>0</v>
      </c>
    </row>
    <row r="32" spans="1:4" ht="15.5" x14ac:dyDescent="0.35">
      <c r="A32" s="40" t="s">
        <v>16</v>
      </c>
      <c r="B32" s="72">
        <v>0</v>
      </c>
      <c r="C32" s="41">
        <v>0</v>
      </c>
      <c r="D32" s="75">
        <f>SiteSummaryInformation13[[#This Row],[Total Projected Service Earnings (From C6, Section 3, Column E)]]-SiteSummaryInformation13[[#This Row],[Total Current Service Earnings (From C4, Section 3, Column E )]]</f>
        <v>0</v>
      </c>
    </row>
    <row r="33" spans="1:4" ht="15.5" x14ac:dyDescent="0.35">
      <c r="A33" s="40" t="s">
        <v>16</v>
      </c>
      <c r="B33" s="72">
        <v>0</v>
      </c>
      <c r="C33" s="41">
        <v>0</v>
      </c>
      <c r="D33" s="75">
        <f>SiteSummaryInformation13[[#This Row],[Total Projected Service Earnings (From C6, Section 3, Column E)]]-SiteSummaryInformation13[[#This Row],[Total Current Service Earnings (From C4, Section 3, Column E )]]</f>
        <v>0</v>
      </c>
    </row>
    <row r="34" spans="1:4" ht="15.5" x14ac:dyDescent="0.35">
      <c r="A34" s="40" t="s">
        <v>16</v>
      </c>
      <c r="B34" s="72">
        <v>0</v>
      </c>
      <c r="C34" s="41">
        <v>0</v>
      </c>
      <c r="D34" s="75">
        <f>SiteSummaryInformation13[[#This Row],[Total Projected Service Earnings (From C6, Section 3, Column E)]]-SiteSummaryInformation13[[#This Row],[Total Current Service Earnings (From C4, Section 3, Column E )]]</f>
        <v>0</v>
      </c>
    </row>
    <row r="35" spans="1:4" ht="15.5" x14ac:dyDescent="0.35">
      <c r="A35" s="40" t="s">
        <v>16</v>
      </c>
      <c r="B35" s="72">
        <v>0</v>
      </c>
      <c r="C35" s="41">
        <v>0</v>
      </c>
      <c r="D35" s="75">
        <f>SiteSummaryInformation13[[#This Row],[Total Projected Service Earnings (From C6, Section 3, Column E)]]-SiteSummaryInformation13[[#This Row],[Total Current Service Earnings (From C4, Section 3, Column E )]]</f>
        <v>0</v>
      </c>
    </row>
    <row r="36" spans="1:4" ht="15.5" x14ac:dyDescent="0.35">
      <c r="A36" s="40" t="s">
        <v>16</v>
      </c>
      <c r="B36" s="72">
        <v>0</v>
      </c>
      <c r="C36" s="41">
        <v>0</v>
      </c>
      <c r="D36" s="75">
        <f>SiteSummaryInformation13[[#This Row],[Total Projected Service Earnings (From C6, Section 3, Column E)]]-SiteSummaryInformation13[[#This Row],[Total Current Service Earnings (From C4, Section 3, Column E )]]</f>
        <v>0</v>
      </c>
    </row>
    <row r="37" spans="1:4" ht="15.5" x14ac:dyDescent="0.35">
      <c r="A37" s="40" t="s">
        <v>16</v>
      </c>
      <c r="B37" s="72">
        <v>0</v>
      </c>
      <c r="C37" s="41">
        <v>0</v>
      </c>
      <c r="D37" s="75">
        <f>SiteSummaryInformation13[[#This Row],[Total Projected Service Earnings (From C6, Section 3, Column E)]]-SiteSummaryInformation13[[#This Row],[Total Current Service Earnings (From C4, Section 3, Column E )]]</f>
        <v>0</v>
      </c>
    </row>
    <row r="38" spans="1:4" ht="15.5" x14ac:dyDescent="0.35">
      <c r="A38" s="40" t="s">
        <v>16</v>
      </c>
      <c r="B38" s="72">
        <v>0</v>
      </c>
      <c r="C38" s="41">
        <v>0</v>
      </c>
      <c r="D38" s="75">
        <f>SiteSummaryInformation13[[#This Row],[Total Projected Service Earnings (From C6, Section 3, Column E)]]-SiteSummaryInformation13[[#This Row],[Total Current Service Earnings (From C4, Section 3, Column E )]]</f>
        <v>0</v>
      </c>
    </row>
    <row r="39" spans="1:4" ht="15.5" x14ac:dyDescent="0.35">
      <c r="A39" s="40" t="s">
        <v>16</v>
      </c>
      <c r="B39" s="72">
        <v>0</v>
      </c>
      <c r="C39" s="41">
        <v>0</v>
      </c>
      <c r="D39" s="75">
        <f>SiteSummaryInformation13[[#This Row],[Total Projected Service Earnings (From C6, Section 3, Column E)]]-SiteSummaryInformation13[[#This Row],[Total Current Service Earnings (From C4, Section 3, Column E )]]</f>
        <v>0</v>
      </c>
    </row>
    <row r="40" spans="1:4" ht="15.5" x14ac:dyDescent="0.35">
      <c r="A40" s="40" t="s">
        <v>16</v>
      </c>
      <c r="B40" s="72">
        <v>0</v>
      </c>
      <c r="C40" s="41">
        <v>0</v>
      </c>
      <c r="D40" s="75">
        <f>SiteSummaryInformation13[[#This Row],[Total Projected Service Earnings (From C6, Section 3, Column E)]]-SiteSummaryInformation13[[#This Row],[Total Current Service Earnings (From C4, Section 3, Column E )]]</f>
        <v>0</v>
      </c>
    </row>
    <row r="41" spans="1:4" ht="15.5" x14ac:dyDescent="0.35">
      <c r="A41" s="40" t="s">
        <v>16</v>
      </c>
      <c r="B41" s="72">
        <v>0</v>
      </c>
      <c r="C41" s="41">
        <v>0</v>
      </c>
      <c r="D41" s="75">
        <f>SiteSummaryInformation13[[#This Row],[Total Projected Service Earnings (From C6, Section 3, Column E)]]-SiteSummaryInformation13[[#This Row],[Total Current Service Earnings (From C4, Section 3, Column E )]]</f>
        <v>0</v>
      </c>
    </row>
    <row r="42" spans="1:4" ht="15.5" x14ac:dyDescent="0.35">
      <c r="A42" s="40" t="s">
        <v>16</v>
      </c>
      <c r="B42" s="72">
        <v>0</v>
      </c>
      <c r="C42" s="41">
        <v>0</v>
      </c>
      <c r="D42" s="75">
        <f>SiteSummaryInformation13[[#This Row],[Total Projected Service Earnings (From C6, Section 3, Column E)]]-SiteSummaryInformation13[[#This Row],[Total Current Service Earnings (From C4, Section 3, Column E )]]</f>
        <v>0</v>
      </c>
    </row>
    <row r="43" spans="1:4" ht="15.5" x14ac:dyDescent="0.35">
      <c r="A43" s="22" t="s">
        <v>89</v>
      </c>
      <c r="B43" s="73">
        <f>SUBTOTAL(109,B8:B42)</f>
        <v>0</v>
      </c>
      <c r="C43" s="74">
        <f>SUBTOTAL(109,C8:C42)</f>
        <v>0</v>
      </c>
      <c r="D43" s="76">
        <f>SiteSummaryInformation13[[#This Row],[Total Projected Service Earnings (From C6, Section 3, Column E)]]-SiteSummaryInformation13[[#This Row],[Total Current Service Earnings (From C4, Section 3, Column E )]]</f>
        <v>0</v>
      </c>
    </row>
  </sheetData>
  <sheetProtection algorithmName="SHA-512" hashValue="8vmu6gb/GEN8rZ/yEWi4BfgvnLjXW2Fp2ZB8TX5BVowH+z4OwoxdvuC4NW2l9LbpPfGMM20J2eTBK5MtXNCweQ==" saltValue="6Hz9eLbL6oRr3+zbebxI7Q==" spinCount="100000" sheet="1" objects="1" scenarios="1"/>
  <pageMargins left="0.7" right="0.7" top="0.75" bottom="0.75" header="0.3" footer="0.3"/>
  <pageSetup scale="67" orientation="portrait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39632C-CF9D-4244-B3F3-DCE2005508EE}">
  <dimension ref="A1:K67"/>
  <sheetViews>
    <sheetView workbookViewId="0">
      <pane ySplit="2" topLeftCell="A3" activePane="bottomLeft" state="frozen"/>
      <selection pane="bottomLeft"/>
    </sheetView>
  </sheetViews>
  <sheetFormatPr defaultColWidth="9.1796875" defaultRowHeight="15.5" x14ac:dyDescent="0.35"/>
  <cols>
    <col min="1" max="1" width="22.81640625" style="1" bestFit="1" customWidth="1"/>
    <col min="2" max="2" width="38.7265625" style="1" customWidth="1"/>
    <col min="3" max="3" width="35.26953125" style="1" customWidth="1"/>
    <col min="4" max="4" width="32" style="1" customWidth="1"/>
    <col min="5" max="5" width="52.1796875" style="1" customWidth="1"/>
    <col min="6" max="6" width="51.26953125" style="1" customWidth="1"/>
    <col min="7" max="7" width="39.26953125" style="1" hidden="1" customWidth="1"/>
    <col min="8" max="16384" width="9.1796875" style="1"/>
  </cols>
  <sheetData>
    <row r="1" spans="1:10" ht="20" x14ac:dyDescent="0.4">
      <c r="A1" s="85" t="s">
        <v>90</v>
      </c>
    </row>
    <row r="2" spans="1:10" s="3" customFormat="1" ht="68.25" customHeight="1" x14ac:dyDescent="0.35">
      <c r="A2" s="44" t="s">
        <v>91</v>
      </c>
      <c r="B2" s="45" t="s">
        <v>30</v>
      </c>
      <c r="C2" s="45" t="s">
        <v>92</v>
      </c>
      <c r="D2" s="45" t="s">
        <v>93</v>
      </c>
      <c r="E2" s="45" t="s">
        <v>31</v>
      </c>
      <c r="F2" s="45" t="s">
        <v>32</v>
      </c>
      <c r="G2" s="46" t="s">
        <v>94</v>
      </c>
    </row>
    <row r="3" spans="1:10" x14ac:dyDescent="0.35">
      <c r="A3" s="47" t="s">
        <v>14</v>
      </c>
      <c r="B3" s="65">
        <v>79.39</v>
      </c>
      <c r="C3" s="48">
        <v>1.0827</v>
      </c>
      <c r="D3" s="48">
        <v>0.60150000000000003</v>
      </c>
      <c r="E3" s="48">
        <v>1.4436</v>
      </c>
      <c r="F3" s="48">
        <v>1.4436</v>
      </c>
      <c r="G3" s="70">
        <v>47.7485</v>
      </c>
    </row>
    <row r="4" spans="1:10" x14ac:dyDescent="0.35">
      <c r="A4" s="47" t="s">
        <v>95</v>
      </c>
      <c r="B4" s="65">
        <v>79.39</v>
      </c>
      <c r="C4" s="48">
        <v>1.0827</v>
      </c>
      <c r="D4" s="48">
        <v>0.60150000000000003</v>
      </c>
      <c r="E4" s="48">
        <v>1.4436</v>
      </c>
      <c r="F4" s="48">
        <v>1.4436</v>
      </c>
      <c r="G4" s="70">
        <v>47.7485</v>
      </c>
    </row>
    <row r="5" spans="1:10" x14ac:dyDescent="0.35">
      <c r="A5" s="47" t="s">
        <v>96</v>
      </c>
      <c r="B5" s="65">
        <v>55.27</v>
      </c>
      <c r="C5" s="48">
        <v>1.1147</v>
      </c>
      <c r="D5" s="48">
        <v>0.61929999999999996</v>
      </c>
      <c r="E5" s="48">
        <v>1.4863</v>
      </c>
      <c r="F5" s="48">
        <v>1.4863</v>
      </c>
      <c r="G5" s="70">
        <v>32.119999999999997</v>
      </c>
    </row>
    <row r="6" spans="1:10" x14ac:dyDescent="0.35">
      <c r="A6" s="47" t="s">
        <v>97</v>
      </c>
      <c r="B6" s="65">
        <v>55.27</v>
      </c>
      <c r="C6" s="48">
        <v>1.1147</v>
      </c>
      <c r="D6" s="48">
        <v>0.61929999999999996</v>
      </c>
      <c r="E6" s="48">
        <v>1.4863</v>
      </c>
      <c r="F6" s="48">
        <v>1.4863</v>
      </c>
      <c r="G6" s="70">
        <v>32.119999999999997</v>
      </c>
      <c r="J6" s="2"/>
    </row>
    <row r="7" spans="1:10" x14ac:dyDescent="0.35">
      <c r="A7" s="47" t="s">
        <v>98</v>
      </c>
      <c r="B7" s="65">
        <v>55.27</v>
      </c>
      <c r="C7" s="48">
        <v>1.1147</v>
      </c>
      <c r="D7" s="48">
        <v>0.61929999999999996</v>
      </c>
      <c r="E7" s="48">
        <v>1.4863</v>
      </c>
      <c r="F7" s="48">
        <v>1.4863</v>
      </c>
      <c r="G7" s="70">
        <v>32.119999999999997</v>
      </c>
    </row>
    <row r="8" spans="1:10" x14ac:dyDescent="0.35">
      <c r="A8" s="47" t="s">
        <v>99</v>
      </c>
      <c r="B8" s="65">
        <v>55.27</v>
      </c>
      <c r="C8" s="48">
        <v>1.1147</v>
      </c>
      <c r="D8" s="48">
        <v>0.61929999999999996</v>
      </c>
      <c r="E8" s="48">
        <v>1.4863</v>
      </c>
      <c r="F8" s="48">
        <v>1.4863</v>
      </c>
      <c r="G8" s="70">
        <v>32.119999999999997</v>
      </c>
    </row>
    <row r="9" spans="1:10" x14ac:dyDescent="0.35">
      <c r="A9" s="47" t="s">
        <v>100</v>
      </c>
      <c r="B9" s="65">
        <v>55.27</v>
      </c>
      <c r="C9" s="48">
        <v>1.1147</v>
      </c>
      <c r="D9" s="48">
        <v>0.61929999999999996</v>
      </c>
      <c r="E9" s="48">
        <v>1.4863</v>
      </c>
      <c r="F9" s="48">
        <v>1.4863</v>
      </c>
      <c r="G9" s="70">
        <v>32.119999999999997</v>
      </c>
    </row>
    <row r="10" spans="1:10" x14ac:dyDescent="0.35">
      <c r="A10" s="47" t="s">
        <v>101</v>
      </c>
      <c r="B10" s="65">
        <v>74.97</v>
      </c>
      <c r="C10" s="48">
        <v>1.105</v>
      </c>
      <c r="D10" s="48">
        <v>0.6139</v>
      </c>
      <c r="E10" s="48">
        <v>1.4734</v>
      </c>
      <c r="F10" s="48">
        <v>1.4734</v>
      </c>
      <c r="G10" s="70">
        <v>46.029000000000003</v>
      </c>
    </row>
    <row r="11" spans="1:10" x14ac:dyDescent="0.35">
      <c r="A11" s="47" t="s">
        <v>102</v>
      </c>
      <c r="B11" s="65">
        <v>74.97</v>
      </c>
      <c r="C11" s="48">
        <v>1.105</v>
      </c>
      <c r="D11" s="48">
        <v>0.6139</v>
      </c>
      <c r="E11" s="48">
        <v>1.4734</v>
      </c>
      <c r="F11" s="48">
        <v>1.4734</v>
      </c>
      <c r="G11" s="70">
        <v>46.029000000000003</v>
      </c>
    </row>
    <row r="12" spans="1:10" x14ac:dyDescent="0.35">
      <c r="A12" s="47" t="s">
        <v>103</v>
      </c>
      <c r="B12" s="65">
        <v>55.27</v>
      </c>
      <c r="C12" s="48">
        <v>1.1147</v>
      </c>
      <c r="D12" s="48">
        <v>0.61929999999999996</v>
      </c>
      <c r="E12" s="48">
        <v>1.4863</v>
      </c>
      <c r="F12" s="48">
        <v>1.4863</v>
      </c>
      <c r="G12" s="70">
        <v>32.119999999999997</v>
      </c>
    </row>
    <row r="13" spans="1:10" x14ac:dyDescent="0.35">
      <c r="A13" s="47" t="s">
        <v>104</v>
      </c>
      <c r="B13" s="65">
        <v>56.44</v>
      </c>
      <c r="C13" s="48">
        <v>1.1363000000000001</v>
      </c>
      <c r="D13" s="48">
        <v>0.63129999999999997</v>
      </c>
      <c r="E13" s="48">
        <v>1.5150999999999999</v>
      </c>
      <c r="F13" s="48">
        <v>1.5150999999999999</v>
      </c>
      <c r="G13" s="70">
        <v>35.628500000000003</v>
      </c>
    </row>
    <row r="14" spans="1:10" x14ac:dyDescent="0.35">
      <c r="A14" s="47" t="s">
        <v>105</v>
      </c>
      <c r="B14" s="65">
        <v>55.27</v>
      </c>
      <c r="C14" s="48">
        <v>1.1147</v>
      </c>
      <c r="D14" s="48">
        <v>0.61929999999999996</v>
      </c>
      <c r="E14" s="48">
        <v>1.4863</v>
      </c>
      <c r="F14" s="48">
        <v>1.4863</v>
      </c>
      <c r="G14" s="70">
        <v>32.119999999999997</v>
      </c>
    </row>
    <row r="15" spans="1:10" x14ac:dyDescent="0.35">
      <c r="A15" s="47" t="s">
        <v>106</v>
      </c>
      <c r="B15" s="65">
        <v>55.27</v>
      </c>
      <c r="C15" s="48">
        <v>1.1147</v>
      </c>
      <c r="D15" s="48">
        <v>0.61929999999999996</v>
      </c>
      <c r="E15" s="48">
        <v>1.4863</v>
      </c>
      <c r="F15" s="48">
        <v>1.4863</v>
      </c>
      <c r="G15" s="70">
        <v>32.119999999999997</v>
      </c>
    </row>
    <row r="16" spans="1:10" x14ac:dyDescent="0.35">
      <c r="A16" s="47" t="s">
        <v>107</v>
      </c>
      <c r="B16" s="65">
        <v>55.27</v>
      </c>
      <c r="C16" s="48">
        <v>1.1147</v>
      </c>
      <c r="D16" s="48">
        <v>0.61929999999999996</v>
      </c>
      <c r="E16" s="48">
        <v>1.4863</v>
      </c>
      <c r="F16" s="48">
        <v>1.4863</v>
      </c>
      <c r="G16" s="70">
        <v>32.119999999999997</v>
      </c>
    </row>
    <row r="17" spans="1:7" x14ac:dyDescent="0.35">
      <c r="A17" s="47" t="s">
        <v>108</v>
      </c>
      <c r="B17" s="65">
        <v>55.27</v>
      </c>
      <c r="C17" s="48">
        <v>1.1147</v>
      </c>
      <c r="D17" s="48">
        <v>0.61929999999999996</v>
      </c>
      <c r="E17" s="48">
        <v>1.4863</v>
      </c>
      <c r="F17" s="48">
        <v>1.4863</v>
      </c>
      <c r="G17" s="70">
        <v>32.119999999999997</v>
      </c>
    </row>
    <row r="18" spans="1:7" x14ac:dyDescent="0.35">
      <c r="A18" s="47" t="s">
        <v>109</v>
      </c>
      <c r="B18" s="65">
        <v>55.27</v>
      </c>
      <c r="C18" s="48">
        <v>1.1147</v>
      </c>
      <c r="D18" s="48">
        <v>0.61929999999999996</v>
      </c>
      <c r="E18" s="48">
        <v>1.4863</v>
      </c>
      <c r="F18" s="48">
        <v>1.4863</v>
      </c>
      <c r="G18" s="70">
        <v>32.119999999999997</v>
      </c>
    </row>
    <row r="19" spans="1:7" x14ac:dyDescent="0.35">
      <c r="A19" s="47" t="s">
        <v>110</v>
      </c>
      <c r="B19" s="65">
        <v>55.27</v>
      </c>
      <c r="C19" s="48">
        <v>1.1147</v>
      </c>
      <c r="D19" s="48">
        <v>0.61929999999999996</v>
      </c>
      <c r="E19" s="48">
        <v>1.4863</v>
      </c>
      <c r="F19" s="48">
        <v>1.4863</v>
      </c>
      <c r="G19" s="70">
        <v>32.119999999999997</v>
      </c>
    </row>
    <row r="20" spans="1:7" x14ac:dyDescent="0.35">
      <c r="A20" s="47" t="s">
        <v>111</v>
      </c>
      <c r="B20" s="65">
        <v>55.27</v>
      </c>
      <c r="C20" s="48">
        <v>1.1147</v>
      </c>
      <c r="D20" s="48">
        <v>0.61929999999999996</v>
      </c>
      <c r="E20" s="48">
        <v>1.4863</v>
      </c>
      <c r="F20" s="48">
        <v>1.4863</v>
      </c>
      <c r="G20" s="70">
        <v>32.119999999999997</v>
      </c>
    </row>
    <row r="21" spans="1:7" x14ac:dyDescent="0.35">
      <c r="A21" s="47" t="s">
        <v>112</v>
      </c>
      <c r="B21" s="65">
        <v>55.27</v>
      </c>
      <c r="C21" s="48">
        <v>1.1147</v>
      </c>
      <c r="D21" s="48">
        <v>0.61929999999999996</v>
      </c>
      <c r="E21" s="48">
        <v>1.4863</v>
      </c>
      <c r="F21" s="48">
        <v>1.4863</v>
      </c>
      <c r="G21" s="70">
        <v>32.119999999999997</v>
      </c>
    </row>
    <row r="22" spans="1:7" x14ac:dyDescent="0.35">
      <c r="A22" s="47" t="s">
        <v>113</v>
      </c>
      <c r="B22" s="65">
        <v>55.27</v>
      </c>
      <c r="C22" s="48">
        <v>1.1147</v>
      </c>
      <c r="D22" s="48">
        <v>0.61929999999999996</v>
      </c>
      <c r="E22" s="48">
        <v>1.4863</v>
      </c>
      <c r="F22" s="48">
        <v>1.4863</v>
      </c>
      <c r="G22" s="70">
        <v>32.119999999999997</v>
      </c>
    </row>
    <row r="23" spans="1:7" x14ac:dyDescent="0.35">
      <c r="A23" s="47" t="s">
        <v>114</v>
      </c>
      <c r="B23" s="65">
        <v>62.66</v>
      </c>
      <c r="C23" s="48">
        <v>1.1400999999999999</v>
      </c>
      <c r="D23" s="48">
        <v>0.63339999999999996</v>
      </c>
      <c r="E23" s="48">
        <v>1.5202</v>
      </c>
      <c r="F23" s="48">
        <v>1.5202</v>
      </c>
      <c r="G23" s="70">
        <v>39.692500000000003</v>
      </c>
    </row>
    <row r="24" spans="1:7" x14ac:dyDescent="0.35">
      <c r="A24" s="47" t="s">
        <v>115</v>
      </c>
      <c r="B24" s="65">
        <v>55.27</v>
      </c>
      <c r="C24" s="48">
        <v>1.1147</v>
      </c>
      <c r="D24" s="48">
        <v>0.61929999999999996</v>
      </c>
      <c r="E24" s="48">
        <v>1.4863</v>
      </c>
      <c r="F24" s="48">
        <v>1.4863</v>
      </c>
      <c r="G24" s="70">
        <v>32.119999999999997</v>
      </c>
    </row>
    <row r="25" spans="1:7" x14ac:dyDescent="0.35">
      <c r="A25" s="47" t="s">
        <v>116</v>
      </c>
      <c r="B25" s="65">
        <v>80.97</v>
      </c>
      <c r="C25" s="48">
        <v>1.0871999999999999</v>
      </c>
      <c r="D25" s="48">
        <v>0.60399999999999998</v>
      </c>
      <c r="E25" s="48">
        <v>1.4496</v>
      </c>
      <c r="F25" s="48">
        <v>1.4496</v>
      </c>
      <c r="G25" s="70">
        <v>48.902000000000001</v>
      </c>
    </row>
    <row r="26" spans="1:7" x14ac:dyDescent="0.35">
      <c r="A26" s="47" t="s">
        <v>117</v>
      </c>
      <c r="B26" s="65">
        <v>55.27</v>
      </c>
      <c r="C26" s="48">
        <v>1.1147</v>
      </c>
      <c r="D26" s="48">
        <v>0.61929999999999996</v>
      </c>
      <c r="E26" s="48">
        <v>1.4863</v>
      </c>
      <c r="F26" s="48">
        <v>1.4863</v>
      </c>
      <c r="G26" s="70">
        <v>32.119999999999997</v>
      </c>
    </row>
    <row r="27" spans="1:7" x14ac:dyDescent="0.35">
      <c r="A27" s="47" t="s">
        <v>118</v>
      </c>
      <c r="B27" s="65">
        <v>55.27</v>
      </c>
      <c r="C27" s="48">
        <v>1.1147</v>
      </c>
      <c r="D27" s="48">
        <v>0.61929999999999996</v>
      </c>
      <c r="E27" s="48">
        <v>1.4863</v>
      </c>
      <c r="F27" s="48">
        <v>1.4863</v>
      </c>
      <c r="G27" s="70">
        <v>32.119999999999997</v>
      </c>
    </row>
    <row r="28" spans="1:7" x14ac:dyDescent="0.35">
      <c r="A28" s="47" t="s">
        <v>119</v>
      </c>
      <c r="B28" s="65">
        <v>55.27</v>
      </c>
      <c r="C28" s="48">
        <v>1.1147</v>
      </c>
      <c r="D28" s="48">
        <v>0.61929999999999996</v>
      </c>
      <c r="E28" s="48">
        <v>1.4863</v>
      </c>
      <c r="F28" s="48">
        <v>1.4863</v>
      </c>
      <c r="G28" s="70">
        <v>32.119999999999997</v>
      </c>
    </row>
    <row r="29" spans="1:7" x14ac:dyDescent="0.35">
      <c r="A29" s="47" t="s">
        <v>120</v>
      </c>
      <c r="B29" s="65">
        <v>55.27</v>
      </c>
      <c r="C29" s="48">
        <v>1.1147</v>
      </c>
      <c r="D29" s="48">
        <v>0.61929999999999996</v>
      </c>
      <c r="E29" s="48">
        <v>1.4863</v>
      </c>
      <c r="F29" s="48">
        <v>1.4863</v>
      </c>
      <c r="G29" s="70">
        <v>32.119999999999997</v>
      </c>
    </row>
    <row r="30" spans="1:7" x14ac:dyDescent="0.35">
      <c r="A30" s="47" t="s">
        <v>121</v>
      </c>
      <c r="B30" s="65">
        <v>55.27</v>
      </c>
      <c r="C30" s="48">
        <v>1.1147</v>
      </c>
      <c r="D30" s="48">
        <v>0.6139</v>
      </c>
      <c r="E30" s="48">
        <v>1.4863</v>
      </c>
      <c r="F30" s="48">
        <v>1.4863</v>
      </c>
      <c r="G30" s="70">
        <v>33.594000000000001</v>
      </c>
    </row>
    <row r="31" spans="1:7" x14ac:dyDescent="0.35">
      <c r="A31" s="47" t="s">
        <v>122</v>
      </c>
      <c r="B31" s="65">
        <v>55.27</v>
      </c>
      <c r="C31" s="48">
        <v>1.1147</v>
      </c>
      <c r="D31" s="48">
        <v>0.62749999999999995</v>
      </c>
      <c r="E31" s="48">
        <v>1.4863</v>
      </c>
      <c r="F31" s="48">
        <v>1.4863</v>
      </c>
      <c r="G31" s="70">
        <v>32.545499999999997</v>
      </c>
    </row>
    <row r="32" spans="1:7" x14ac:dyDescent="0.35">
      <c r="A32" s="47" t="s">
        <v>123</v>
      </c>
      <c r="B32" s="65">
        <v>56.1</v>
      </c>
      <c r="C32" s="48">
        <v>1.175</v>
      </c>
      <c r="D32" s="48">
        <v>0.65280000000000005</v>
      </c>
      <c r="E32" s="48">
        <v>1.5667</v>
      </c>
      <c r="F32" s="48">
        <v>1.5667</v>
      </c>
      <c r="G32" s="70">
        <v>36.6265</v>
      </c>
    </row>
    <row r="33" spans="1:11" x14ac:dyDescent="0.35">
      <c r="A33" s="47" t="s">
        <v>124</v>
      </c>
      <c r="B33" s="65">
        <v>55.27</v>
      </c>
      <c r="C33" s="48">
        <v>1.1147</v>
      </c>
      <c r="D33" s="48">
        <v>0.61929999999999996</v>
      </c>
      <c r="E33" s="48">
        <v>1.4863</v>
      </c>
      <c r="F33" s="48">
        <v>1.4863</v>
      </c>
      <c r="G33" s="70">
        <v>32.119999999999997</v>
      </c>
    </row>
    <row r="34" spans="1:11" x14ac:dyDescent="0.35">
      <c r="A34" s="47" t="s">
        <v>125</v>
      </c>
      <c r="B34" s="65">
        <v>61.26</v>
      </c>
      <c r="C34" s="48">
        <v>1.1774</v>
      </c>
      <c r="D34" s="48">
        <v>0.65410000000000001</v>
      </c>
      <c r="E34" s="48">
        <v>1.5698000000000001</v>
      </c>
      <c r="F34" s="48">
        <v>1.5698000000000001</v>
      </c>
      <c r="G34" s="70">
        <v>40.070499999999996</v>
      </c>
    </row>
    <row r="35" spans="1:11" x14ac:dyDescent="0.35">
      <c r="A35" s="47" t="s">
        <v>126</v>
      </c>
      <c r="B35" s="65">
        <v>55.27</v>
      </c>
      <c r="C35" s="48">
        <v>1.1322000000000001</v>
      </c>
      <c r="D35" s="48">
        <v>0.629</v>
      </c>
      <c r="E35" s="48">
        <v>1.5096000000000001</v>
      </c>
      <c r="F35" s="48">
        <v>1.5096000000000001</v>
      </c>
      <c r="G35" s="70">
        <v>34.767499999999998</v>
      </c>
    </row>
    <row r="36" spans="1:11" x14ac:dyDescent="0.35">
      <c r="A36" s="47" t="s">
        <v>127</v>
      </c>
      <c r="B36" s="65">
        <v>55.27</v>
      </c>
      <c r="C36" s="48">
        <v>1.1147</v>
      </c>
      <c r="D36" s="48">
        <v>0.61929999999999996</v>
      </c>
      <c r="E36" s="48">
        <v>1.4863</v>
      </c>
      <c r="F36" s="48">
        <v>1.4863</v>
      </c>
      <c r="G36" s="70">
        <v>32.119999999999997</v>
      </c>
    </row>
    <row r="37" spans="1:11" x14ac:dyDescent="0.35">
      <c r="A37" s="47" t="s">
        <v>128</v>
      </c>
      <c r="B37" s="65">
        <v>55.27</v>
      </c>
      <c r="C37" s="48">
        <v>1.1147</v>
      </c>
      <c r="D37" s="48">
        <v>0.61929999999999996</v>
      </c>
      <c r="E37" s="48">
        <v>1.4863</v>
      </c>
      <c r="F37" s="48">
        <v>1.4863</v>
      </c>
      <c r="G37" s="70">
        <v>32.119999999999997</v>
      </c>
    </row>
    <row r="38" spans="1:11" x14ac:dyDescent="0.35">
      <c r="A38" s="47" t="s">
        <v>129</v>
      </c>
      <c r="B38" s="65">
        <v>55.27</v>
      </c>
      <c r="C38" s="48">
        <v>1.1147</v>
      </c>
      <c r="D38" s="48">
        <v>0.61929999999999996</v>
      </c>
      <c r="E38" s="48">
        <v>1.4863</v>
      </c>
      <c r="F38" s="48">
        <v>1.4863</v>
      </c>
      <c r="G38" s="70">
        <v>32.119999999999997</v>
      </c>
    </row>
    <row r="39" spans="1:11" x14ac:dyDescent="0.35">
      <c r="A39" s="47" t="s">
        <v>130</v>
      </c>
      <c r="B39" s="65">
        <v>55.27</v>
      </c>
      <c r="C39" s="48">
        <v>1.1147</v>
      </c>
      <c r="D39" s="48">
        <v>0.61929999999999996</v>
      </c>
      <c r="E39" s="48">
        <v>1.4863</v>
      </c>
      <c r="F39" s="48">
        <v>1.4863</v>
      </c>
      <c r="G39" s="70">
        <v>32.119999999999997</v>
      </c>
    </row>
    <row r="40" spans="1:11" x14ac:dyDescent="0.35">
      <c r="A40" s="47" t="s">
        <v>131</v>
      </c>
      <c r="B40" s="65">
        <v>55.27</v>
      </c>
      <c r="C40" s="48">
        <v>1.1147</v>
      </c>
      <c r="D40" s="48">
        <v>0.61929999999999996</v>
      </c>
      <c r="E40" s="48">
        <v>1.4863</v>
      </c>
      <c r="F40" s="48">
        <v>1.4863</v>
      </c>
      <c r="G40" s="70">
        <v>32.119999999999997</v>
      </c>
    </row>
    <row r="41" spans="1:11" x14ac:dyDescent="0.35">
      <c r="A41" s="47" t="s">
        <v>132</v>
      </c>
      <c r="B41" s="65">
        <v>59.93</v>
      </c>
      <c r="C41" s="48">
        <v>1.1475</v>
      </c>
      <c r="D41" s="48">
        <v>0.63749999999999996</v>
      </c>
      <c r="E41" s="48">
        <v>1.53</v>
      </c>
      <c r="F41" s="48">
        <v>1.53</v>
      </c>
      <c r="G41" s="70">
        <v>38.201999999999998</v>
      </c>
    </row>
    <row r="42" spans="1:11" x14ac:dyDescent="0.35">
      <c r="A42" s="47" t="s">
        <v>133</v>
      </c>
      <c r="B42" s="65">
        <v>59.93</v>
      </c>
      <c r="C42" s="48">
        <v>1.1475</v>
      </c>
      <c r="D42" s="48">
        <v>0.63749999999999996</v>
      </c>
      <c r="E42" s="48">
        <v>1.53</v>
      </c>
      <c r="F42" s="48">
        <v>1.53</v>
      </c>
      <c r="G42" s="70">
        <v>38.201999999999998</v>
      </c>
    </row>
    <row r="43" spans="1:11" x14ac:dyDescent="0.35">
      <c r="A43" s="47" t="s">
        <v>134</v>
      </c>
      <c r="B43" s="65">
        <v>87.22</v>
      </c>
      <c r="C43" s="48">
        <v>1.1315</v>
      </c>
      <c r="D43" s="48">
        <v>0.62860000000000005</v>
      </c>
      <c r="E43" s="48">
        <v>1.5085999999999999</v>
      </c>
      <c r="F43" s="48">
        <v>1.5085999999999999</v>
      </c>
      <c r="G43" s="70">
        <v>54.828499999999998</v>
      </c>
    </row>
    <row r="44" spans="1:11" x14ac:dyDescent="0.35">
      <c r="A44" s="47" t="s">
        <v>135</v>
      </c>
      <c r="B44" s="65">
        <v>87.22</v>
      </c>
      <c r="C44" s="48">
        <v>1.1315</v>
      </c>
      <c r="D44" s="48">
        <v>0.62860000000000005</v>
      </c>
      <c r="E44" s="48">
        <v>1.5085999999999999</v>
      </c>
      <c r="F44" s="48">
        <v>1.5085999999999999</v>
      </c>
      <c r="G44" s="70">
        <v>54.828499999999998</v>
      </c>
    </row>
    <row r="45" spans="1:11" x14ac:dyDescent="0.35">
      <c r="A45" s="47" t="s">
        <v>136</v>
      </c>
      <c r="B45" s="65">
        <v>55.27</v>
      </c>
      <c r="C45" s="48">
        <v>1.1147</v>
      </c>
      <c r="D45" s="48">
        <v>0.61929999999999996</v>
      </c>
      <c r="E45" s="48">
        <v>1.4863</v>
      </c>
      <c r="F45" s="48">
        <v>1.4863</v>
      </c>
      <c r="G45" s="70">
        <v>32.119999999999997</v>
      </c>
    </row>
    <row r="46" spans="1:11" x14ac:dyDescent="0.35">
      <c r="A46" s="47" t="s">
        <v>137</v>
      </c>
      <c r="B46" s="65">
        <v>55.27</v>
      </c>
      <c r="C46" s="48">
        <v>1.1147</v>
      </c>
      <c r="D46" s="48">
        <v>0.63470000000000004</v>
      </c>
      <c r="E46" s="48">
        <v>1.4863</v>
      </c>
      <c r="F46" s="48">
        <v>1.4863</v>
      </c>
      <c r="G46" s="70">
        <v>32.922499999999999</v>
      </c>
      <c r="K46" s="3"/>
    </row>
    <row r="47" spans="1:11" x14ac:dyDescent="0.35">
      <c r="A47" s="47" t="s">
        <v>138</v>
      </c>
      <c r="B47" s="65">
        <v>82.08</v>
      </c>
      <c r="C47" s="48">
        <v>1.0891999999999999</v>
      </c>
      <c r="D47" s="48">
        <v>0.60509999999999997</v>
      </c>
      <c r="E47" s="48">
        <v>1.4521999999999999</v>
      </c>
      <c r="F47" s="48">
        <v>1.4521999999999999</v>
      </c>
      <c r="G47" s="70">
        <v>49.668999999999997</v>
      </c>
    </row>
    <row r="48" spans="1:11" x14ac:dyDescent="0.35">
      <c r="A48" s="47" t="s">
        <v>139</v>
      </c>
      <c r="B48" s="65">
        <v>82.08</v>
      </c>
      <c r="C48" s="48">
        <v>1.0891999999999999</v>
      </c>
      <c r="D48" s="48">
        <v>0.60509999999999997</v>
      </c>
      <c r="E48" s="48">
        <v>1.4521999999999999</v>
      </c>
      <c r="F48" s="48">
        <v>1.4521999999999999</v>
      </c>
      <c r="G48" s="70">
        <v>49.668999999999997</v>
      </c>
    </row>
    <row r="49" spans="1:7" x14ac:dyDescent="0.35">
      <c r="A49" s="47" t="s">
        <v>140</v>
      </c>
      <c r="B49" s="65">
        <v>62.03</v>
      </c>
      <c r="C49" s="48">
        <v>1.1281000000000001</v>
      </c>
      <c r="D49" s="48">
        <v>0.62670000000000003</v>
      </c>
      <c r="E49" s="48">
        <v>1.5041</v>
      </c>
      <c r="F49" s="48">
        <v>1.5041</v>
      </c>
      <c r="G49" s="70">
        <v>38.870999999999995</v>
      </c>
    </row>
    <row r="50" spans="1:7" x14ac:dyDescent="0.35">
      <c r="A50" s="47" t="s">
        <v>141</v>
      </c>
      <c r="B50" s="65">
        <v>79.08</v>
      </c>
      <c r="C50" s="48">
        <v>1.0865</v>
      </c>
      <c r="D50" s="48">
        <v>0.60360000000000003</v>
      </c>
      <c r="E50" s="48">
        <v>1.4486000000000001</v>
      </c>
      <c r="F50" s="48">
        <v>1.4486000000000001</v>
      </c>
      <c r="G50" s="70">
        <v>47.732500000000002</v>
      </c>
    </row>
    <row r="51" spans="1:7" x14ac:dyDescent="0.35">
      <c r="A51" s="47" t="s">
        <v>142</v>
      </c>
      <c r="B51" s="65">
        <v>79.08</v>
      </c>
      <c r="C51" s="48">
        <v>1.0865</v>
      </c>
      <c r="D51" s="48">
        <v>0.60360000000000003</v>
      </c>
      <c r="E51" s="48">
        <v>1.4486000000000001</v>
      </c>
      <c r="F51" s="48">
        <v>1.4486000000000001</v>
      </c>
      <c r="G51" s="70">
        <v>47.732500000000002</v>
      </c>
    </row>
    <row r="52" spans="1:7" x14ac:dyDescent="0.35">
      <c r="A52" s="47" t="s">
        <v>143</v>
      </c>
      <c r="B52" s="65">
        <v>60.26</v>
      </c>
      <c r="C52" s="48">
        <v>1.1524000000000001</v>
      </c>
      <c r="D52" s="48">
        <v>0.64019999999999999</v>
      </c>
      <c r="E52" s="48">
        <v>1.5365</v>
      </c>
      <c r="F52" s="48">
        <v>1.5365</v>
      </c>
      <c r="G52" s="70">
        <v>38.580500000000001</v>
      </c>
    </row>
    <row r="53" spans="1:7" x14ac:dyDescent="0.35">
      <c r="A53" s="47" t="s">
        <v>144</v>
      </c>
      <c r="B53" s="65">
        <v>55.27</v>
      </c>
      <c r="C53" s="48">
        <v>1.1147</v>
      </c>
      <c r="D53" s="48">
        <v>0.61929999999999996</v>
      </c>
      <c r="E53" s="48">
        <v>1.4863</v>
      </c>
      <c r="F53" s="48">
        <v>1.4863</v>
      </c>
      <c r="G53" s="70">
        <v>32.119999999999997</v>
      </c>
    </row>
    <row r="54" spans="1:7" x14ac:dyDescent="0.35">
      <c r="A54" s="47" t="s">
        <v>145</v>
      </c>
      <c r="B54" s="65">
        <v>55.27</v>
      </c>
      <c r="C54" s="48">
        <v>1.1147</v>
      </c>
      <c r="D54" s="48">
        <v>0.61929999999999996</v>
      </c>
      <c r="E54" s="48">
        <v>1.4863</v>
      </c>
      <c r="F54" s="48">
        <v>1.4863</v>
      </c>
      <c r="G54" s="70">
        <v>32.119999999999997</v>
      </c>
    </row>
    <row r="55" spans="1:7" x14ac:dyDescent="0.35">
      <c r="A55" s="47" t="s">
        <v>146</v>
      </c>
      <c r="B55" s="65">
        <v>55.27</v>
      </c>
      <c r="C55" s="48">
        <v>1.1147</v>
      </c>
      <c r="D55" s="48">
        <v>0.61929999999999996</v>
      </c>
      <c r="E55" s="48">
        <v>1.4863</v>
      </c>
      <c r="F55" s="48">
        <v>1.4863</v>
      </c>
      <c r="G55" s="70">
        <v>32.119999999999997</v>
      </c>
    </row>
    <row r="56" spans="1:7" x14ac:dyDescent="0.35">
      <c r="A56" s="47" t="s">
        <v>147</v>
      </c>
      <c r="B56" s="65">
        <v>55.27</v>
      </c>
      <c r="C56" s="48">
        <v>1.1147</v>
      </c>
      <c r="D56" s="48">
        <v>0.61929999999999996</v>
      </c>
      <c r="E56" s="48">
        <v>1.4863</v>
      </c>
      <c r="F56" s="48">
        <v>1.4863</v>
      </c>
      <c r="G56" s="70">
        <v>32.119999999999997</v>
      </c>
    </row>
    <row r="57" spans="1:7" x14ac:dyDescent="0.35">
      <c r="A57" s="47" t="s">
        <v>148</v>
      </c>
      <c r="B57" s="65">
        <v>55.39</v>
      </c>
      <c r="C57" s="48">
        <v>1.1713</v>
      </c>
      <c r="D57" s="48">
        <v>0.65069999999999995</v>
      </c>
      <c r="E57" s="48">
        <v>1.5617000000000001</v>
      </c>
      <c r="F57" s="48">
        <v>1.5617000000000001</v>
      </c>
      <c r="G57" s="70">
        <v>36.044499999999999</v>
      </c>
    </row>
    <row r="58" spans="1:7" x14ac:dyDescent="0.35">
      <c r="A58" s="47" t="s">
        <v>149</v>
      </c>
      <c r="B58" s="65">
        <v>56.07</v>
      </c>
      <c r="C58" s="48">
        <v>1.157</v>
      </c>
      <c r="D58" s="48">
        <v>0.64280000000000004</v>
      </c>
      <c r="E58" s="48">
        <v>1.5427</v>
      </c>
      <c r="F58" s="48">
        <v>1.5427</v>
      </c>
      <c r="G58" s="70">
        <v>36.044499999999999</v>
      </c>
    </row>
    <row r="59" spans="1:7" x14ac:dyDescent="0.35">
      <c r="A59" s="47" t="s">
        <v>150</v>
      </c>
      <c r="B59" s="65">
        <v>55.27</v>
      </c>
      <c r="C59" s="48">
        <v>1.1147</v>
      </c>
      <c r="D59" s="48">
        <v>0.61929999999999996</v>
      </c>
      <c r="E59" s="48">
        <v>1.4863</v>
      </c>
      <c r="F59" s="48">
        <v>1.4863</v>
      </c>
      <c r="G59" s="70">
        <v>32.119999999999997</v>
      </c>
    </row>
    <row r="60" spans="1:7" x14ac:dyDescent="0.35">
      <c r="A60" s="47" t="s">
        <v>151</v>
      </c>
      <c r="B60" s="65">
        <v>55.27</v>
      </c>
      <c r="C60" s="48">
        <v>1.1147</v>
      </c>
      <c r="D60" s="48">
        <v>0.61929999999999996</v>
      </c>
      <c r="E60" s="48">
        <v>1.4863</v>
      </c>
      <c r="F60" s="48">
        <v>1.4863</v>
      </c>
      <c r="G60" s="70">
        <v>32.119999999999997</v>
      </c>
    </row>
    <row r="61" spans="1:7" x14ac:dyDescent="0.35">
      <c r="A61" s="47" t="s">
        <v>152</v>
      </c>
      <c r="B61" s="65">
        <v>55.27</v>
      </c>
      <c r="C61" s="48">
        <v>1.1147</v>
      </c>
      <c r="D61" s="48">
        <v>0.61929999999999996</v>
      </c>
      <c r="E61" s="48">
        <v>1.4863</v>
      </c>
      <c r="F61" s="48">
        <v>1.4863</v>
      </c>
      <c r="G61" s="70">
        <v>32.119999999999997</v>
      </c>
    </row>
    <row r="62" spans="1:7" x14ac:dyDescent="0.35">
      <c r="A62" s="47" t="s">
        <v>153</v>
      </c>
      <c r="B62" s="65">
        <v>55.27</v>
      </c>
      <c r="C62" s="48">
        <v>1.1147</v>
      </c>
      <c r="D62" s="48">
        <v>0.61929999999999996</v>
      </c>
      <c r="E62" s="48">
        <v>1.4863</v>
      </c>
      <c r="F62" s="48">
        <v>1.4863</v>
      </c>
      <c r="G62" s="70">
        <v>32.119999999999997</v>
      </c>
    </row>
    <row r="63" spans="1:7" x14ac:dyDescent="0.35">
      <c r="A63" s="47" t="s">
        <v>154</v>
      </c>
      <c r="B63" s="65">
        <v>55.27</v>
      </c>
      <c r="C63" s="48">
        <v>1.1147</v>
      </c>
      <c r="D63" s="48">
        <v>0.61929999999999996</v>
      </c>
      <c r="E63" s="48">
        <v>1.4863</v>
      </c>
      <c r="F63" s="48">
        <v>1.4863</v>
      </c>
      <c r="G63" s="70">
        <v>32.119999999999997</v>
      </c>
    </row>
    <row r="64" spans="1:7" x14ac:dyDescent="0.35">
      <c r="A64" s="47" t="s">
        <v>155</v>
      </c>
      <c r="B64" s="65">
        <v>55.27</v>
      </c>
      <c r="C64" s="48">
        <v>1.1147</v>
      </c>
      <c r="D64" s="48">
        <v>0.61929999999999996</v>
      </c>
      <c r="E64" s="48">
        <v>1.4863</v>
      </c>
      <c r="F64" s="48">
        <v>1.4863</v>
      </c>
      <c r="G64" s="70">
        <v>32.119999999999997</v>
      </c>
    </row>
    <row r="65" spans="1:7" x14ac:dyDescent="0.35">
      <c r="A65" s="47" t="s">
        <v>156</v>
      </c>
      <c r="B65" s="65">
        <v>55.27</v>
      </c>
      <c r="C65" s="48">
        <v>1.1617</v>
      </c>
      <c r="D65" s="48">
        <v>0.64649999999999996</v>
      </c>
      <c r="E65" s="48">
        <v>1.5489999999999999</v>
      </c>
      <c r="F65" s="48">
        <v>1.5489999999999999</v>
      </c>
      <c r="G65" s="70">
        <v>35.668999999999997</v>
      </c>
    </row>
    <row r="66" spans="1:7" x14ac:dyDescent="0.35">
      <c r="A66" s="47" t="s">
        <v>157</v>
      </c>
      <c r="B66" s="65">
        <v>60.75</v>
      </c>
      <c r="C66" s="48">
        <v>1.1362000000000001</v>
      </c>
      <c r="D66" s="48">
        <v>0.63119999999999998</v>
      </c>
      <c r="E66" s="48">
        <v>1.5148999999999999</v>
      </c>
      <c r="F66" s="48">
        <v>1.5148999999999999</v>
      </c>
      <c r="G66" s="70">
        <v>38.344000000000001</v>
      </c>
    </row>
    <row r="67" spans="1:7" x14ac:dyDescent="0.35">
      <c r="A67" s="49" t="s">
        <v>158</v>
      </c>
      <c r="B67" s="66">
        <v>55.27</v>
      </c>
      <c r="C67" s="50">
        <v>1.1147</v>
      </c>
      <c r="D67" s="50">
        <v>0.61929999999999996</v>
      </c>
      <c r="E67" s="50">
        <v>1.4863</v>
      </c>
      <c r="F67" s="50">
        <v>1.4863</v>
      </c>
      <c r="G67" s="71">
        <v>32.119999999999997</v>
      </c>
    </row>
  </sheetData>
  <sheetProtection algorithmName="SHA-512" hashValue="RLle175NRal4V4Lza6yx2MgQ6y8pXKQKov/G0LaiHqX+ud6ofTkToT77OZEz+HICYSlhX9LhP7YcLXvcelXJnw==" saltValue="Fu+yd+ORItFx7YTndILBTA==" spinCount="100000" sheet="1" objects="1" scenarios="1"/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</vt:i4>
      </vt:variant>
    </vt:vector>
  </HeadingPairs>
  <TitlesOfParts>
    <vt:vector size="10" baseType="lpstr">
      <vt:lpstr>Worksheet C1</vt:lpstr>
      <vt:lpstr>Worksheet C2</vt:lpstr>
      <vt:lpstr>Worksheet C3</vt:lpstr>
      <vt:lpstr>Worksheet C4</vt:lpstr>
      <vt:lpstr>Worksheet C5</vt:lpstr>
      <vt:lpstr>Worksheet C6</vt:lpstr>
      <vt:lpstr>Worksheet C7</vt:lpstr>
      <vt:lpstr>Service County Rates</vt:lpstr>
      <vt:lpstr>'Service County Rates'!_FilterDatabase</vt:lpstr>
      <vt:lpstr>County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 2024-25 CSPP RFA PD to FD Fiscal Forms (CA Dept of Education)</dc:title>
  <dc:subject>Fiscal Year 2024-25 California State Preschool Program Request for Expansion Funds Application Part-Day to Full-Day Fiscal Worksheets.</dc:subject>
  <dc:creator/>
  <cp:keywords/>
  <dc:description/>
  <cp:lastModifiedBy/>
  <cp:revision>1</cp:revision>
  <dcterms:created xsi:type="dcterms:W3CDTF">2024-04-23T17:38:30Z</dcterms:created>
  <dcterms:modified xsi:type="dcterms:W3CDTF">2024-04-25T22:02:14Z</dcterms:modified>
  <cp:category/>
  <cp:contentStatus/>
</cp:coreProperties>
</file>