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J:\DATA\Documnts\FISCAL POLICY &amp; REPORTING\CDNFS Forms\Forms 22-23\"/>
    </mc:Choice>
  </mc:AlternateContent>
  <xr:revisionPtr revIDLastSave="0" documentId="13_ncr:1_{B41F291E-4098-4C54-8A63-D670AB96D3B8}" xr6:coauthVersionLast="47" xr6:coauthVersionMax="47" xr10:uidLastSave="{00000000-0000-0000-0000-000000000000}"/>
  <bookViews>
    <workbookView xWindow="-28920" yWindow="-600" windowWidth="29040" windowHeight="15840" firstSheet="1" activeTab="1" xr2:uid="{36F16E81-9CEA-4ABF-84A9-E2BBD8E1034C}"/>
  </bookViews>
  <sheets>
    <sheet name="Service County Rates" sheetId="3" state="hidden" r:id="rId1"/>
    <sheet name="Info, Definitions, Instructions" sheetId="1" r:id="rId2"/>
    <sheet name="Service County 1" sheetId="2" r:id="rId3"/>
    <sheet name="Service County 2" sheetId="8" r:id="rId4"/>
    <sheet name="Service County 3" sheetId="9" r:id="rId5"/>
    <sheet name="Service County 4" sheetId="10" r:id="rId6"/>
    <sheet name="Summary"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 i="10" l="1"/>
  <c r="C9" i="9"/>
  <c r="C9" i="8"/>
  <c r="C9" i="2"/>
  <c r="C6" i="10" l="1"/>
  <c r="C5" i="10"/>
  <c r="C6" i="9"/>
  <c r="C5" i="9"/>
  <c r="C6" i="8"/>
  <c r="C5" i="8"/>
  <c r="B6" i="7" l="1"/>
  <c r="C17" i="10"/>
  <c r="C14" i="10"/>
  <c r="C12" i="10"/>
  <c r="C17" i="9"/>
  <c r="C14" i="9"/>
  <c r="C12" i="9"/>
  <c r="C17" i="8"/>
  <c r="C14" i="8"/>
  <c r="C12" i="8"/>
  <c r="C13" i="10" l="1"/>
  <c r="C18" i="10"/>
  <c r="C18" i="9"/>
  <c r="C13" i="9"/>
  <c r="C13" i="8"/>
  <c r="C18" i="8"/>
  <c r="B8" i="7"/>
  <c r="C17" i="2" l="1"/>
  <c r="C14" i="2"/>
  <c r="C12" i="2"/>
  <c r="C13" i="2" s="1"/>
  <c r="B9" i="7" s="1"/>
  <c r="C18" i="2" l="1"/>
  <c r="B10" i="7" s="1"/>
</calcChain>
</file>

<file path=xl/sharedStrings.xml><?xml version="1.0" encoding="utf-8"?>
<sst xmlns="http://schemas.openxmlformats.org/spreadsheetml/2006/main" count="248" uniqueCount="134">
  <si>
    <t>Funded Enrollment Calculator</t>
  </si>
  <si>
    <t xml:space="preserve">General Information and Definitions: </t>
  </si>
  <si>
    <t>Funded Enrollment Definition</t>
  </si>
  <si>
    <t>General Instructions</t>
  </si>
  <si>
    <r>
      <t>Service County 2</t>
    </r>
    <r>
      <rPr>
        <sz val="12"/>
        <rFont val="Arial"/>
        <family val="2"/>
      </rPr>
      <t>: Contractors that serve in two service counties should also complete this tab.</t>
    </r>
  </si>
  <si>
    <r>
      <t>Service County 3</t>
    </r>
    <r>
      <rPr>
        <sz val="12"/>
        <rFont val="Arial"/>
        <family val="2"/>
      </rPr>
      <t>: Contractors that serve in three service counties should also complete this tab.</t>
    </r>
  </si>
  <si>
    <r>
      <t>Service County 4</t>
    </r>
    <r>
      <rPr>
        <sz val="12"/>
        <rFont val="Arial"/>
        <family val="2"/>
      </rPr>
      <t>: Contractors that serve in four service counties should also complete this tab.</t>
    </r>
  </si>
  <si>
    <t>Note: This calculator is provided as technical assistance tool only. Contractors are responsible for meeting the all applicable statutory requirements related to the provisions set forth in EC Section 8208.</t>
  </si>
  <si>
    <r>
      <rPr>
        <b/>
        <sz val="12"/>
        <color theme="1"/>
        <rFont val="Arial"/>
        <family val="2"/>
      </rPr>
      <t>Summary</t>
    </r>
    <r>
      <rPr>
        <sz val="12"/>
        <rFont val="Arial"/>
        <family val="2"/>
      </rPr>
      <t>: The information from Service County 1-4 tabs will auto-populate with the summary of contract and set aside funded enrollment. If preschool services are provided in one county, complete Service County 1 only. If preschool services are provided in multiple counties, utilize Service County 2 - 4 tabs as needed. Please contact your fiscal analyst if your agency serves in more than four counties.</t>
    </r>
  </si>
  <si>
    <t>Service County</t>
  </si>
  <si>
    <t>Contract Rate for Full-Day Service</t>
  </si>
  <si>
    <t>Alameda</t>
  </si>
  <si>
    <t>Alameda Pilot</t>
  </si>
  <si>
    <t>Alpine</t>
  </si>
  <si>
    <t>Amador</t>
  </si>
  <si>
    <t>Butte</t>
  </si>
  <si>
    <t>Calaveras</t>
  </si>
  <si>
    <t>Colusa</t>
  </si>
  <si>
    <t>Contra Costa</t>
  </si>
  <si>
    <t>Contra Costa Pilot</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</si>
  <si>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</si>
  <si>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</si>
  <si>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</si>
  <si>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</si>
  <si>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</si>
  <si>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</si>
  <si>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</si>
  <si>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</si>
  <si>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</si>
  <si>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</si>
  <si>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</si>
  <si>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</si>
  <si>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</si>
  <si>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</si>
  <si>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</si>
  <si>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</si>
  <si>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</si>
  <si>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</si>
  <si>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</si>
  <si>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</si>
  <si>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</si>
  <si>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</si>
  <si>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</si>
  <si>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</si>
  <si>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</si>
  <si>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</si>
  <si>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</si>
  <si>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</si>
  <si>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</si>
  <si>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</si>
  <si>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Diego Pilot</t>
  </si>
  <si>
    <t>San Francisco</t>
  </si>
  <si>
    <t>San Francisco Pilot</t>
  </si>
  <si>
    <t>San Joaquin</t>
  </si>
  <si>
    <t>San Luis Obispo</t>
  </si>
  <si>
    <t>San Mateo</t>
  </si>
  <si>
    <t>San Mateo Pilot</t>
  </si>
  <si>
    <t>Santa Barbara</t>
  </si>
  <si>
    <t>Santa Clara</t>
  </si>
  <si>
    <t>Santa Clara Pilot</t>
  </si>
  <si>
    <t>Santa Cruz</t>
  </si>
  <si>
    <t>Shasta</t>
  </si>
  <si>
    <t>Sierra</t>
  </si>
  <si>
    <t>Siskiyou</t>
  </si>
  <si>
    <t>Solano</t>
  </si>
  <si>
    <t>Sonoma</t>
  </si>
  <si>
    <t>Sonoma Pilot</t>
  </si>
  <si>
    <t>Stanislaus</t>
  </si>
  <si>
    <t>Sutter</t>
  </si>
  <si>
    <t>Tehama</t>
  </si>
  <si>
    <t>Trinity</t>
  </si>
  <si>
    <t>Tulare</t>
  </si>
  <si>
    <t>Tuolumne</t>
  </si>
  <si>
    <t>Ventura</t>
  </si>
  <si>
    <t>Yolo</t>
  </si>
  <si>
    <t>Yuba</t>
  </si>
  <si>
    <r>
      <rPr>
        <b/>
        <sz val="12"/>
        <color theme="1"/>
        <rFont val="Arial"/>
        <family val="2"/>
      </rPr>
      <t xml:space="preserve">Contract Term: </t>
    </r>
    <r>
      <rPr>
        <sz val="12"/>
        <color theme="1"/>
        <rFont val="Arial"/>
        <family val="2"/>
      </rPr>
      <t>Maximum Reimbursable Amount (MRA)</t>
    </r>
  </si>
  <si>
    <t>Enter the contract MRA. This information can be found on the most recent contract face sheet or the most recent approved Contract Earnings Calculation in CPARIS.</t>
  </si>
  <si>
    <r>
      <rPr>
        <b/>
        <sz val="12"/>
        <rFont val="Arial"/>
        <family val="2"/>
      </rPr>
      <t xml:space="preserve">Contract Term: </t>
    </r>
    <r>
      <rPr>
        <sz val="12"/>
        <rFont val="Arial"/>
        <family val="2"/>
      </rPr>
      <t>Minimum Days of Operation (MDO)</t>
    </r>
  </si>
  <si>
    <t>Enter the contract MDO. This information can be found on the most recent contract face sheet or the most recent approved Contract Earnings Calculation in CPARIS.</t>
  </si>
  <si>
    <t>1. Service County (Select County From Drop Down List)</t>
  </si>
  <si>
    <t>Select a service county from the drop down list to populate the correct Reimbursement Rate.</t>
  </si>
  <si>
    <t>2. Percent of Services in County</t>
  </si>
  <si>
    <t>Enter in the percent of services that are provided in the identified service county.</t>
  </si>
  <si>
    <t xml:space="preserve">Based on the information provided in 4 and 5, the calculator will determine the weighted average adjustment factor for the service county. </t>
  </si>
  <si>
    <t>7. Total Funded Enrollment in County</t>
  </si>
  <si>
    <t>8. Portion of MRA Set Aside for Children with Exceptional Needs</t>
  </si>
  <si>
    <t>Based on the Exceptional Needs and Severely Disabled days of enrollment information provided in 10 and 11, the calculator will determine the weighted average adjustment factor for Exceptional Needs and Severely Disabled enrollment.</t>
  </si>
  <si>
    <t xml:space="preserve">Service County 1 </t>
  </si>
  <si>
    <t>This tab should only be used if contractor operates in at least two service counties.</t>
  </si>
  <si>
    <t>Service County 2</t>
  </si>
  <si>
    <t>Service County 3</t>
  </si>
  <si>
    <t>This tab should only be used if contractor operates in at least three service counties.</t>
  </si>
  <si>
    <t>Service County 4</t>
  </si>
  <si>
    <t>This tab should only be used if contractor operates in at least four service counties.</t>
  </si>
  <si>
    <t>Summary</t>
  </si>
  <si>
    <t>Information on this page is automatically populated based on information provided in Service County 1 - 4 tabs.</t>
  </si>
  <si>
    <t>Service County Check</t>
  </si>
  <si>
    <t xml:space="preserve">Total percent of services in county/counties should equal 100%. If service county check does not indicate "ok," please review the percent of services entered in Service County 1-4 tabs. </t>
  </si>
  <si>
    <t>Funded Enrollment Calculator Results</t>
  </si>
  <si>
    <t>MRA</t>
  </si>
  <si>
    <t>Total Funded Enrollment from All Service Counties</t>
  </si>
  <si>
    <t>Total Funded Enrollment from All Service Counties Required to Meet Set Aside</t>
  </si>
  <si>
    <t xml:space="preserve">The Early Education and Nutrition Fiscal Services developed this Funded Enrollment Calculator to assist California State Preschool Program (CSPP) contractors in determining the total number of children that their CSPP contract is funded to serve. This calculator can be used to determine contract funded enrollment, as well as the number of children required to meet the Exceptional Needs/Severely Disabled Set Aside. This tool should be used as needed, throughout the fiscal year, as enrollment changes within a program. </t>
  </si>
  <si>
    <r>
      <t xml:space="preserve">Pursuant to </t>
    </r>
    <r>
      <rPr>
        <i/>
        <sz val="12"/>
        <rFont val="Arial"/>
        <family val="2"/>
      </rPr>
      <t>Education Code</t>
    </r>
    <r>
      <rPr>
        <sz val="12"/>
        <rFont val="Arial"/>
        <family val="2"/>
      </rPr>
      <t xml:space="preserve"> (</t>
    </r>
    <r>
      <rPr>
        <i/>
        <sz val="12"/>
        <rFont val="Arial"/>
        <family val="2"/>
      </rPr>
      <t>EC</t>
    </r>
    <r>
      <rPr>
        <sz val="12"/>
        <rFont val="Arial"/>
        <family val="2"/>
      </rPr>
      <t xml:space="preserve">) Section 8205 (ae), "funded enrollment" is defined as the number of children funded to be enrolled, based on the Maximum Reimbursable Amount (MRA), contract rate, inclusive of any adjustment factors, and approved program calendar, by a CSPP contractor. </t>
    </r>
  </si>
  <si>
    <r>
      <t xml:space="preserve">Pursuant to </t>
    </r>
    <r>
      <rPr>
        <i/>
        <sz val="12"/>
        <color theme="1"/>
        <rFont val="Arial"/>
        <family val="2"/>
      </rPr>
      <t xml:space="preserve">EC </t>
    </r>
    <r>
      <rPr>
        <sz val="12"/>
        <color theme="1"/>
        <rFont val="Arial"/>
        <family val="2"/>
      </rPr>
      <t>Section 8208(c)(1) and (d)(2)(A), a percentage of the CSPP contractor's funded enrollment must be set aside specifically for the enrollment of children with exceptional needs, including children with severe disabilities, who will be enrolled into the Set Aside without respect to priority order.</t>
    </r>
  </si>
  <si>
    <t>When using this calculator, contractors must complete the Service County 1 tab, and any subsequent tabs if the contractor provides service in multiple counties within a single contract, using information from the most recently certified Enrollment, Attendance, and Fiscal Report in the Child Development Provider Accounting Reporting Information System (CPARIS). Reports can be found in the Certified Reports listing in the Reporting section of CPARIS.</t>
  </si>
  <si>
    <t>Exceptional Needs/Severely Disabled Set Aside Requirement</t>
  </si>
  <si>
    <t xml:space="preserve">Contractors serving in one service county will complete this tab only and do not need to complete subsequent tabs. </t>
  </si>
  <si>
    <t>3. County's Full-Day Reimbursement Rate</t>
  </si>
  <si>
    <t>The county's full-day reimbursement rate will automatically populate based on the service county identified in 1.</t>
  </si>
  <si>
    <r>
      <t xml:space="preserve">4. Total Child Days of Enrollment (cdes) </t>
    </r>
    <r>
      <rPr>
        <b/>
        <sz val="12"/>
        <rFont val="Arial"/>
        <family val="2"/>
      </rPr>
      <t>Across All Certified Enrollment Categories</t>
    </r>
  </si>
  <si>
    <r>
      <t xml:space="preserve">Enter the Service County's </t>
    </r>
    <r>
      <rPr>
        <b/>
        <sz val="12"/>
        <rFont val="Arial"/>
        <family val="2"/>
      </rPr>
      <t>Cumulative Fiscal Year Total Days of Enrollment</t>
    </r>
    <r>
      <rPr>
        <sz val="12"/>
        <rFont val="Arial"/>
        <family val="2"/>
      </rPr>
      <t xml:space="preserve"> (cdes) from the most recent certified Enrollment, Attendance, and Fiscal Report. Contractors reporting enrollment in Mental Health Consultation Services (MHCS) and enrollment in non-MHCS must add the Cumulative Fiscal Year Total Days of Enrollment from the MHCS and non-MHCS sections of the report, and enter the </t>
    </r>
    <r>
      <rPr>
        <b/>
        <sz val="12"/>
        <rFont val="Arial"/>
        <family val="2"/>
      </rPr>
      <t>total</t>
    </r>
    <r>
      <rPr>
        <sz val="12"/>
        <rFont val="Arial"/>
        <family val="2"/>
      </rPr>
      <t>. Do not include non-certified enrollment.</t>
    </r>
  </si>
  <si>
    <r>
      <t xml:space="preserve">5. Total Adjusted cdes </t>
    </r>
    <r>
      <rPr>
        <b/>
        <sz val="12"/>
        <rFont val="Arial"/>
        <family val="2"/>
      </rPr>
      <t>Across</t>
    </r>
    <r>
      <rPr>
        <sz val="12"/>
        <rFont val="Arial"/>
        <family val="2"/>
      </rPr>
      <t xml:space="preserve"> </t>
    </r>
    <r>
      <rPr>
        <b/>
        <sz val="12"/>
        <rFont val="Arial"/>
        <family val="2"/>
      </rPr>
      <t>All Certified Enrollment Categories</t>
    </r>
  </si>
  <si>
    <r>
      <t xml:space="preserve">Enter the Service County's Total </t>
    </r>
    <r>
      <rPr>
        <b/>
        <sz val="12"/>
        <rFont val="Arial"/>
        <family val="2"/>
      </rPr>
      <t>Adjusted Days of Enrollment</t>
    </r>
    <r>
      <rPr>
        <sz val="12"/>
        <rFont val="Arial"/>
        <family val="2"/>
      </rPr>
      <t xml:space="preserve"> from the most recent certified Enrollment, Attendance, and Fiscal Report. Contractors reporting enrollment in MHCS enrollment in non-MHCS must add the Adjusted Days of Enrollment from the MHCS and non-MHCS sections of the report, and enter the </t>
    </r>
    <r>
      <rPr>
        <b/>
        <sz val="12"/>
        <rFont val="Arial"/>
        <family val="2"/>
      </rPr>
      <t>total</t>
    </r>
    <r>
      <rPr>
        <sz val="12"/>
        <rFont val="Arial"/>
        <family val="2"/>
      </rPr>
      <t>. Do not include non-certified adjusted days of enrollment.</t>
    </r>
  </si>
  <si>
    <r>
      <t>6. Weighted Average Adjustment Factor</t>
    </r>
    <r>
      <rPr>
        <b/>
        <sz val="12"/>
        <rFont val="Arial"/>
        <family val="2"/>
      </rPr>
      <t xml:space="preserve"> Across All Enrollment Categories</t>
    </r>
  </si>
  <si>
    <t>The total number of children (i.e. funded enrollment) funded to serve in this service county will populate based on the MRA, MDO, Reimbursement Rate, and the percentage of services within the county.</t>
  </si>
  <si>
    <t>The portion of the MRA set aside to serve children with exceptional needs, including children with severe disabilities, will populate based on the MRA, multiplied by 2.4, multiplied by five percent.</t>
  </si>
  <si>
    <r>
      <t xml:space="preserve">9. Total Child Days of Enrollment (cdes) - </t>
    </r>
    <r>
      <rPr>
        <b/>
        <sz val="12"/>
        <color theme="1"/>
        <rFont val="Arial"/>
        <family val="2"/>
      </rPr>
      <t>Exceptional Needs/Severely Disabled Enrollment Categories</t>
    </r>
    <r>
      <rPr>
        <sz val="12"/>
        <color theme="1"/>
        <rFont val="Arial"/>
        <family val="2"/>
      </rPr>
      <t xml:space="preserve"> </t>
    </r>
    <r>
      <rPr>
        <b/>
        <sz val="12"/>
        <color theme="1"/>
        <rFont val="Arial"/>
        <family val="2"/>
      </rPr>
      <t>ONLY</t>
    </r>
  </si>
  <si>
    <r>
      <t xml:space="preserve">Enter the sum of the Service County's </t>
    </r>
    <r>
      <rPr>
        <b/>
        <sz val="12"/>
        <rFont val="Arial"/>
        <family val="2"/>
      </rPr>
      <t>Cumulative Fiscal Year Total Days of Enrollment</t>
    </r>
    <r>
      <rPr>
        <sz val="12"/>
        <rFont val="Arial"/>
        <family val="2"/>
      </rPr>
      <t xml:space="preserve"> (cdes) in the Exceptional Needs and Severely Disabled Full-time-plus, Full-time, and Part-time from the most recent certified Enrollment, Attendance, and Fiscal Report. Do not include enrollment from any other categories. Contractors reporting enrollment in MHCS and enrollment in non-MHCS should enter the total from both MHCS and non-MHCS Exceptional Needs/Severely Disabled categories. Do not include non-certified enrollment.</t>
    </r>
    <r>
      <rPr>
        <b/>
        <strike/>
        <sz val="12"/>
        <rFont val="Arial"/>
        <family val="2"/>
      </rPr>
      <t xml:space="preserve">
</t>
    </r>
    <r>
      <rPr>
        <sz val="12"/>
        <rFont val="Arial"/>
        <family val="2"/>
      </rPr>
      <t>If there is no enrollment reported in these categories, enter the number 1. This will allow the calculator to provide set aside funded enrollment based on the assumption of full-time care.</t>
    </r>
  </si>
  <si>
    <r>
      <t xml:space="preserve">10. Total Adjusted cdes - </t>
    </r>
    <r>
      <rPr>
        <b/>
        <sz val="12"/>
        <color theme="1"/>
        <rFont val="Arial"/>
        <family val="2"/>
      </rPr>
      <t>Exceptional Needs/Severely Disabled Enrollment Categories</t>
    </r>
    <r>
      <rPr>
        <sz val="12"/>
        <color theme="1"/>
        <rFont val="Arial"/>
        <family val="2"/>
      </rPr>
      <t xml:space="preserve"> </t>
    </r>
    <r>
      <rPr>
        <b/>
        <sz val="12"/>
        <color theme="1"/>
        <rFont val="Arial"/>
        <family val="2"/>
      </rPr>
      <t>ONLY</t>
    </r>
  </si>
  <si>
    <r>
      <t xml:space="preserve">Enter the sum of the Service County's Total </t>
    </r>
    <r>
      <rPr>
        <b/>
        <sz val="12"/>
        <rFont val="Arial"/>
        <family val="2"/>
      </rPr>
      <t>Adjusted Days of Enrollment</t>
    </r>
    <r>
      <rPr>
        <sz val="12"/>
        <rFont val="Arial"/>
        <family val="2"/>
      </rPr>
      <t xml:space="preserve"> in the Exceptional Needs and Severely Disabled Full-time-plus, Full-time, and Part-time enrollment categories from the most recent certified Enrollment, Attendance, and Fiscal Report. Contractors reporting enrollment in MHCS and enrollment in non-MHCS should enter the total from both MHCS and non-MHCS Exceptional Needs/Severely Disabled categories. Do not include non-certified enrollment.</t>
    </r>
    <r>
      <rPr>
        <b/>
        <sz val="12"/>
        <rFont val="Arial"/>
        <family val="2"/>
      </rPr>
      <t xml:space="preserve"> 
</t>
    </r>
    <r>
      <rPr>
        <sz val="12"/>
        <rFont val="Arial"/>
        <family val="2"/>
      </rPr>
      <t>If there is no enrollment reported in these categories, enter 2.4. This will allow the calculator to provide set aside funded enrollment based on the assumption of full-time care.</t>
    </r>
  </si>
  <si>
    <t>The total number of children (i.e. funded enrollment) required to meet the Set Aside will populate based on the portion of the MRA set aside for children with exceptional needs or severe disabilities, the Full Day Rate, the Weighted Average Adjustment Factor, the MDO, and the percentage of services within the county.</t>
  </si>
  <si>
    <t>11. Exceptional Needs/Severely Disabled Weighted Average Adjustment Factor</t>
  </si>
  <si>
    <t>12. Total Funded Enrollment in County Required to Meet Set Aside</t>
  </si>
  <si>
    <t>[Enter MRA]</t>
  </si>
  <si>
    <t>[Enter MDO]</t>
  </si>
  <si>
    <t>[Enter Percent of Services]</t>
  </si>
  <si>
    <t>[Enter cdes]</t>
  </si>
  <si>
    <t>[Enter Adjusted Days of Enrollment]</t>
  </si>
  <si>
    <t>Posted April 25, 2023</t>
  </si>
  <si>
    <t>California Department of Education (CDE)</t>
  </si>
  <si>
    <t>[Enter Adjusted Days  of Enrollment]</t>
  </si>
  <si>
    <r>
      <rPr>
        <b/>
        <sz val="12"/>
        <color theme="1"/>
        <rFont val="Arial"/>
        <family val="2"/>
      </rPr>
      <t>Service County 1</t>
    </r>
    <r>
      <rPr>
        <sz val="12"/>
        <color theme="1"/>
        <rFont val="Arial"/>
        <family val="2"/>
      </rPr>
      <t>: Required to determine the funded enrollment and funded enrollment required to meet the set aside. Contractors with one service county can stop here.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</si>
</sst>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quot;$&quot;#,##0.00"/>
    <numFmt numFmtId="165" formatCode="#,##0.000"/>
    <numFmt numFmtId="166" formatCode="0.0000"/>
    <numFmt numFmtId="167" formatCode="#,##0.0000"/>
    <numFmt numFmtId="168" formatCode="&quot;$&quot;#,##0"/>
  </numFmts>
  <fonts count="26" x14ac:knownFonts="1">
    <font>
      <sz val="18"/>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1"/>
      <color theme="1"/>
      <name val="Calibri"/>
      <family val="2"/>
      <scheme val="minor"/>
    </font>
    <font>
      <b/>
      <sz val="16"/>
      <color theme="1"/>
      <name val="Arial"/>
      <family val="2"/>
    </font>
    <font>
      <sz val="12"/>
      <color theme="1"/>
      <name val="Arial"/>
      <family val="2"/>
    </font>
    <font>
      <i/>
      <sz val="12"/>
      <color theme="1"/>
      <name val="Arial"/>
      <family val="2"/>
    </font>
    <font>
      <b/>
      <i/>
      <sz val="12"/>
      <color theme="1"/>
      <name val="Arial"/>
      <family val="2"/>
    </font>
    <font>
      <sz val="12"/>
      <name val="Arial"/>
      <family val="2"/>
    </font>
    <font>
      <b/>
      <sz val="12"/>
      <name val="Arial"/>
      <family val="2"/>
    </font>
    <font>
      <sz val="11"/>
      <color theme="1"/>
      <name val="Arial"/>
      <family val="2"/>
    </font>
    <font>
      <b/>
      <sz val="12"/>
      <color theme="1"/>
      <name val="Arial"/>
      <family val="2"/>
    </font>
    <font>
      <sz val="16"/>
      <color theme="1"/>
      <name val="Arial"/>
      <family val="2"/>
    </font>
    <font>
      <sz val="12"/>
      <color theme="1"/>
      <name val="Calibri"/>
      <family val="2"/>
      <scheme val="minor"/>
    </font>
    <font>
      <i/>
      <sz val="11"/>
      <color theme="1"/>
      <name val="Arial"/>
      <family val="2"/>
    </font>
    <font>
      <sz val="16"/>
      <name val="Calibri"/>
      <family val="2"/>
      <scheme val="minor"/>
    </font>
    <font>
      <sz val="12"/>
      <color rgb="FFFF0000"/>
      <name val="Calibri"/>
      <family val="2"/>
      <scheme val="minor"/>
    </font>
    <font>
      <sz val="16"/>
      <name val="Arial"/>
      <family val="2"/>
    </font>
    <font>
      <sz val="11"/>
      <name val="Arial"/>
      <family val="2"/>
    </font>
    <font>
      <i/>
      <sz val="12"/>
      <name val="Arial"/>
      <family val="2"/>
    </font>
    <font>
      <b/>
      <i/>
      <sz val="12"/>
      <name val="Arial"/>
      <family val="2"/>
    </font>
    <font>
      <b/>
      <strike/>
      <sz val="12"/>
      <name val="Arial"/>
      <family val="2"/>
    </font>
    <font>
      <b/>
      <sz val="18"/>
      <name val="Arial"/>
      <family val="2"/>
    </font>
    <font>
      <b/>
      <sz val="14"/>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theme="4" tint="0.39997558519241921"/>
      </bottom>
      <diagonal/>
    </border>
  </borders>
  <cellStyleXfs count="5">
    <xf numFmtId="49" fontId="0" fillId="0" borderId="0" applyFill="0" applyBorder="0" applyAlignment="0" applyProtection="0"/>
    <xf numFmtId="44" fontId="5" fillId="0" borderId="0" applyFont="0" applyFill="0" applyBorder="0" applyAlignment="0" applyProtection="0"/>
    <xf numFmtId="0" fontId="24" fillId="0" borderId="0" applyNumberFormat="0" applyFill="0" applyAlignment="0" applyProtection="0"/>
    <xf numFmtId="0" fontId="25" fillId="0" borderId="0" applyNumberFormat="0" applyFill="0" applyAlignment="0" applyProtection="0"/>
    <xf numFmtId="49" fontId="25" fillId="0" borderId="5" applyFill="0" applyBorder="0" applyAlignment="0" applyProtection="0"/>
  </cellStyleXfs>
  <cellXfs count="61">
    <xf numFmtId="49" fontId="0" fillId="0" borderId="0" xfId="0"/>
    <xf numFmtId="49" fontId="6" fillId="0" borderId="0" xfId="0" applyFont="1"/>
    <xf numFmtId="49" fontId="7" fillId="0" borderId="0" xfId="0" applyFont="1" applyAlignment="1">
      <alignment vertical="center"/>
    </xf>
    <xf numFmtId="49" fontId="7" fillId="0" borderId="0" xfId="0" applyFont="1"/>
    <xf numFmtId="49" fontId="11" fillId="0" borderId="0" xfId="0" applyFont="1" applyAlignment="1">
      <alignment vertical="center"/>
    </xf>
    <xf numFmtId="49" fontId="0" fillId="0" borderId="0" xfId="0" applyAlignment="1">
      <alignment wrapText="1"/>
    </xf>
    <xf numFmtId="49" fontId="7" fillId="0" borderId="0" xfId="0" applyFont="1" applyAlignment="1">
      <alignment vertical="center" wrapText="1"/>
    </xf>
    <xf numFmtId="49" fontId="14" fillId="0" borderId="0" xfId="0" applyFont="1" applyAlignment="1">
      <alignment vertical="center"/>
    </xf>
    <xf numFmtId="49" fontId="12" fillId="0" borderId="0" xfId="0" applyFont="1" applyAlignment="1">
      <alignment vertical="center"/>
    </xf>
    <xf numFmtId="49" fontId="12" fillId="0" borderId="0" xfId="0" applyFont="1" applyAlignment="1">
      <alignment horizontal="right" vertical="center"/>
    </xf>
    <xf numFmtId="49" fontId="15" fillId="0" borderId="0" xfId="0" applyFont="1" applyAlignment="1">
      <alignment vertical="center" wrapText="1"/>
    </xf>
    <xf numFmtId="164" fontId="11" fillId="2" borderId="2" xfId="0" applyNumberFormat="1" applyFont="1" applyFill="1" applyBorder="1" applyAlignment="1">
      <alignment horizontal="center" vertical="center" wrapText="1"/>
    </xf>
    <xf numFmtId="164" fontId="11" fillId="2" borderId="1" xfId="0" applyNumberFormat="1" applyFont="1" applyFill="1" applyBorder="1" applyAlignment="1">
      <alignment horizontal="center" vertical="center" wrapText="1"/>
    </xf>
    <xf numFmtId="49" fontId="11" fillId="2" borderId="3" xfId="0" applyFont="1" applyFill="1" applyBorder="1" applyAlignment="1">
      <alignment horizontal="center"/>
    </xf>
    <xf numFmtId="164" fontId="10" fillId="3" borderId="1" xfId="1" applyNumberFormat="1" applyFont="1" applyFill="1" applyBorder="1" applyAlignment="1">
      <alignment horizontal="center"/>
    </xf>
    <xf numFmtId="49" fontId="11" fillId="2" borderId="4" xfId="0" applyFont="1" applyFill="1" applyBorder="1" applyAlignment="1">
      <alignment horizontal="center"/>
    </xf>
    <xf numFmtId="49" fontId="15" fillId="0" borderId="0" xfId="0" applyFont="1"/>
    <xf numFmtId="49" fontId="7" fillId="0" borderId="1" xfId="0" applyFont="1" applyBorder="1" applyAlignment="1">
      <alignment vertical="center" wrapText="1"/>
    </xf>
    <xf numFmtId="49" fontId="7" fillId="0" borderId="1" xfId="0" applyFont="1" applyBorder="1" applyAlignment="1">
      <alignment horizontal="left" vertical="center" wrapText="1"/>
    </xf>
    <xf numFmtId="49" fontId="10" fillId="0" borderId="1" xfId="0" applyFont="1" applyBorder="1" applyAlignment="1">
      <alignment vertical="center" wrapText="1"/>
    </xf>
    <xf numFmtId="49" fontId="9" fillId="0" borderId="0" xfId="0" applyFont="1" applyAlignment="1">
      <alignment vertical="center"/>
    </xf>
    <xf numFmtId="49" fontId="16" fillId="0" borderId="0" xfId="0" applyFont="1" applyAlignment="1">
      <alignment horizontal="right" vertical="center"/>
    </xf>
    <xf numFmtId="49" fontId="16" fillId="0" borderId="0" xfId="0" applyFont="1" applyAlignment="1">
      <alignment vertical="center"/>
    </xf>
    <xf numFmtId="49" fontId="8" fillId="0" borderId="0" xfId="0" applyFont="1" applyAlignment="1">
      <alignment vertical="center"/>
    </xf>
    <xf numFmtId="49" fontId="17" fillId="0" borderId="0" xfId="0" applyFont="1"/>
    <xf numFmtId="49" fontId="7" fillId="0" borderId="1" xfId="0" applyFont="1" applyBorder="1" applyAlignment="1">
      <alignment wrapText="1"/>
    </xf>
    <xf numFmtId="49" fontId="18" fillId="0" borderId="0" xfId="0" applyFont="1" applyAlignment="1">
      <alignment vertical="center" wrapText="1"/>
    </xf>
    <xf numFmtId="49" fontId="10" fillId="0" borderId="0" xfId="0" applyFont="1" applyAlignment="1">
      <alignment vertical="center"/>
    </xf>
    <xf numFmtId="49" fontId="19" fillId="0" borderId="0" xfId="0" applyFont="1" applyAlignment="1">
      <alignment vertical="center"/>
    </xf>
    <xf numFmtId="49" fontId="20" fillId="0" borderId="0" xfId="0" applyFont="1" applyAlignment="1">
      <alignment vertical="center"/>
    </xf>
    <xf numFmtId="49" fontId="10" fillId="0" borderId="0" xfId="0" applyFont="1" applyAlignment="1">
      <alignment vertical="center" wrapText="1"/>
    </xf>
    <xf numFmtId="49" fontId="22" fillId="0" borderId="0" xfId="0" applyFont="1" applyAlignment="1">
      <alignment vertical="center"/>
    </xf>
    <xf numFmtId="49" fontId="10" fillId="0" borderId="1" xfId="0" applyFont="1" applyBorder="1" applyAlignment="1">
      <alignment horizontal="left" vertical="center" wrapText="1"/>
    </xf>
    <xf numFmtId="49" fontId="7" fillId="0" borderId="1" xfId="0" applyFont="1" applyBorder="1" applyAlignment="1" applyProtection="1">
      <alignment horizontal="right" vertical="center" wrapText="1"/>
      <protection locked="0"/>
    </xf>
    <xf numFmtId="15" fontId="24" fillId="0" borderId="0" xfId="2" applyNumberFormat="1"/>
    <xf numFmtId="15" fontId="25" fillId="0" borderId="0" xfId="3" applyNumberFormat="1"/>
    <xf numFmtId="0" fontId="25" fillId="0" borderId="0" xfId="3"/>
    <xf numFmtId="49" fontId="22" fillId="0" borderId="0" xfId="0" applyFont="1" applyAlignment="1">
      <alignment vertical="center" wrapText="1"/>
    </xf>
    <xf numFmtId="0" fontId="25" fillId="0" borderId="0" xfId="3" applyAlignment="1">
      <alignment vertical="center"/>
    </xf>
    <xf numFmtId="168" fontId="4" fillId="0" borderId="1" xfId="0" applyNumberFormat="1" applyFont="1" applyBorder="1" applyAlignment="1" applyProtection="1">
      <alignment horizontal="center" vertical="center" wrapText="1"/>
      <protection locked="0"/>
    </xf>
    <xf numFmtId="49" fontId="4" fillId="0" borderId="1" xfId="0" applyFont="1" applyBorder="1" applyAlignment="1" applyProtection="1">
      <alignment horizontal="center" vertical="center" wrapText="1"/>
      <protection locked="0"/>
    </xf>
    <xf numFmtId="10" fontId="4" fillId="0" borderId="1" xfId="0" applyNumberFormat="1" applyFont="1" applyBorder="1" applyAlignment="1" applyProtection="1">
      <alignment horizontal="center" vertical="center" wrapText="1"/>
      <protection locked="0"/>
    </xf>
    <xf numFmtId="3" fontId="4" fillId="0" borderId="1" xfId="0" applyNumberFormat="1" applyFont="1" applyBorder="1" applyAlignment="1" applyProtection="1">
      <alignment horizontal="center" vertical="center" wrapText="1"/>
      <protection locked="0"/>
    </xf>
    <xf numFmtId="167" fontId="4" fillId="0" borderId="1" xfId="0" applyNumberFormat="1" applyFont="1" applyBorder="1" applyAlignment="1" applyProtection="1">
      <alignment horizontal="center" vertical="center" wrapText="1"/>
      <protection locked="0"/>
    </xf>
    <xf numFmtId="165" fontId="4" fillId="0" borderId="1" xfId="0" applyNumberFormat="1" applyFont="1" applyBorder="1" applyAlignment="1" applyProtection="1">
      <alignment horizontal="center" vertical="center" wrapText="1"/>
      <protection locked="0"/>
    </xf>
    <xf numFmtId="49" fontId="4" fillId="0" borderId="0" xfId="0" applyFont="1" applyAlignment="1">
      <alignment vertical="center"/>
    </xf>
    <xf numFmtId="168" fontId="13" fillId="4" borderId="1" xfId="0" applyNumberFormat="1" applyFont="1" applyFill="1" applyBorder="1" applyAlignment="1">
      <alignment horizontal="center"/>
    </xf>
    <xf numFmtId="168" fontId="7" fillId="0" borderId="1" xfId="0" applyNumberFormat="1" applyFont="1" applyBorder="1" applyAlignment="1">
      <alignment horizontal="center" vertical="center" wrapText="1"/>
    </xf>
    <xf numFmtId="49" fontId="7" fillId="0" borderId="1" xfId="0" applyFont="1" applyBorder="1" applyAlignment="1">
      <alignment horizontal="center" vertical="center" wrapText="1"/>
    </xf>
    <xf numFmtId="49" fontId="3" fillId="0" borderId="0" xfId="0" applyFont="1" applyAlignment="1">
      <alignment vertical="center" wrapText="1"/>
    </xf>
    <xf numFmtId="49" fontId="25" fillId="0" borderId="0" xfId="4" applyBorder="1"/>
    <xf numFmtId="49" fontId="0" fillId="0" borderId="0" xfId="0" applyAlignment="1">
      <alignment vertical="center"/>
    </xf>
    <xf numFmtId="49" fontId="25" fillId="0" borderId="0" xfId="3" applyNumberFormat="1"/>
    <xf numFmtId="10" fontId="2" fillId="0" borderId="1" xfId="0" applyNumberFormat="1" applyFont="1" applyBorder="1" applyAlignment="1" applyProtection="1">
      <alignment horizontal="center" vertical="center" wrapText="1"/>
      <protection locked="0"/>
    </xf>
    <xf numFmtId="164" fontId="7" fillId="4" borderId="1" xfId="0" applyNumberFormat="1" applyFont="1" applyFill="1" applyBorder="1" applyAlignment="1" applyProtection="1">
      <alignment horizontal="center" vertical="center" wrapText="1"/>
      <protection hidden="1"/>
    </xf>
    <xf numFmtId="166" fontId="7" fillId="4" borderId="1" xfId="0" applyNumberFormat="1" applyFont="1" applyFill="1" applyBorder="1" applyAlignment="1" applyProtection="1">
      <alignment horizontal="right" vertical="center" wrapText="1"/>
      <protection hidden="1"/>
    </xf>
    <xf numFmtId="3" fontId="7" fillId="4" borderId="1" xfId="0" applyNumberFormat="1" applyFont="1" applyFill="1" applyBorder="1" applyAlignment="1" applyProtection="1">
      <alignment horizontal="right" vertical="center" wrapText="1"/>
      <protection hidden="1"/>
    </xf>
    <xf numFmtId="168" fontId="7" fillId="4" borderId="1" xfId="0" applyNumberFormat="1" applyFont="1" applyFill="1" applyBorder="1" applyAlignment="1" applyProtection="1">
      <alignment horizontal="right" vertical="center" wrapText="1"/>
      <protection hidden="1"/>
    </xf>
    <xf numFmtId="49" fontId="0" fillId="0" borderId="0" xfId="0" applyAlignment="1" applyProtection="1">
      <alignment vertical="center"/>
      <protection hidden="1"/>
    </xf>
    <xf numFmtId="49" fontId="13" fillId="4" borderId="1" xfId="0" applyFont="1" applyFill="1" applyBorder="1" applyAlignment="1" applyProtection="1">
      <alignment horizontal="center" vertical="center"/>
      <protection hidden="1"/>
    </xf>
    <xf numFmtId="3" fontId="13" fillId="4" borderId="1" xfId="0" applyNumberFormat="1" applyFont="1" applyFill="1" applyBorder="1" applyProtection="1">
      <protection hidden="1"/>
    </xf>
  </cellXfs>
  <cellStyles count="5">
    <cellStyle name="Currency" xfId="1" builtinId="4"/>
    <cellStyle name="Heading 1" xfId="2" builtinId="16" customBuiltin="1"/>
    <cellStyle name="Heading 2" xfId="3" builtinId="17" customBuiltin="1"/>
    <cellStyle name="Heading 3" xfId="4" builtinId="18" customBuiltin="1"/>
    <cellStyle name="Normal" xfId="0" builtinId="0" customBuiltin="1"/>
  </cellStyles>
  <dxfs count="6">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center" vertical="bottom"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Arial"/>
        <family val="2"/>
        <scheme val="none"/>
      </font>
      <numFmt numFmtId="164" formatCode="&quot;$&quot;#,##0.00"/>
      <fill>
        <patternFill patternType="solid">
          <fgColor indexed="64"/>
          <bgColor theme="0" tint="-0.14999847407452621"/>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2ACDD79-8D18-46D2-BB30-331D7BD1C9F1}" name="Table2" displayName="Table2" ref="A1:A66" totalsRowShown="0" headerRowDxfId="5" dataDxfId="3" headerRowBorderDxfId="4" tableBorderDxfId="2" totalsRowBorderDxfId="1">
  <autoFilter ref="A1:A66" xr:uid="{CF3B8987-2A14-4E36-88FA-6F56F5ED69EB}"/>
  <tableColumns count="1">
    <tableColumn id="1" xr3:uid="{32A72F31-588D-453F-905A-394749A40D9C}" name="Service County" dataDxfId="0"/>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5A344-0436-478D-ADDA-89CF8F3FC725}">
  <dimension ref="A1:B66"/>
  <sheetViews>
    <sheetView topLeftCell="A54" workbookViewId="0">
      <selection activeCell="A2" sqref="A2"/>
    </sheetView>
  </sheetViews>
  <sheetFormatPr defaultRowHeight="23.25" x14ac:dyDescent="0.35"/>
  <cols>
    <col min="1" max="1" width="22.84375" style="16" customWidth="1"/>
    <col min="2" max="2" width="18.69140625" style="16" customWidth="1"/>
  </cols>
  <sheetData>
    <row r="1" spans="1:2" ht="31.5" x14ac:dyDescent="0.35">
      <c r="A1" s="11" t="s">
        <v>9</v>
      </c>
      <c r="B1" s="12" t="s">
        <v>10</v>
      </c>
    </row>
    <row r="2" spans="1:2" x14ac:dyDescent="0.35">
      <c r="A2" s="13" t="s">
        <v>11</v>
      </c>
      <c r="B2" s="14">
        <v>79.39</v>
      </c>
    </row>
    <row r="3" spans="1:2" x14ac:dyDescent="0.35">
      <c r="A3" s="13" t="s">
        <v>12</v>
      </c>
      <c r="B3" s="14">
        <v>79.39</v>
      </c>
    </row>
    <row r="4" spans="1:2" x14ac:dyDescent="0.35">
      <c r="A4" s="13" t="s">
        <v>13</v>
      </c>
      <c r="B4" s="14">
        <v>55.27</v>
      </c>
    </row>
    <row r="5" spans="1:2" x14ac:dyDescent="0.35">
      <c r="A5" s="13" t="s">
        <v>14</v>
      </c>
      <c r="B5" s="14">
        <v>55.27</v>
      </c>
    </row>
    <row r="6" spans="1:2" x14ac:dyDescent="0.35">
      <c r="A6" s="13" t="s">
        <v>15</v>
      </c>
      <c r="B6" s="14">
        <v>55.27</v>
      </c>
    </row>
    <row r="7" spans="1:2" x14ac:dyDescent="0.35">
      <c r="A7" s="13" t="s">
        <v>16</v>
      </c>
      <c r="B7" s="14">
        <v>55.27</v>
      </c>
    </row>
    <row r="8" spans="1:2" x14ac:dyDescent="0.35">
      <c r="A8" s="13" t="s">
        <v>17</v>
      </c>
      <c r="B8" s="14">
        <v>55.27</v>
      </c>
    </row>
    <row r="9" spans="1:2" x14ac:dyDescent="0.35">
      <c r="A9" s="13" t="s">
        <v>18</v>
      </c>
      <c r="B9" s="14">
        <v>74.97</v>
      </c>
    </row>
    <row r="10" spans="1:2" x14ac:dyDescent="0.35">
      <c r="A10" s="13" t="s">
        <v>19</v>
      </c>
      <c r="B10" s="14">
        <v>74.97</v>
      </c>
    </row>
    <row r="11" spans="1:2" x14ac:dyDescent="0.35">
      <c r="A11" s="13" t="s">
        <v>20</v>
      </c>
      <c r="B11" s="14">
        <v>55.27</v>
      </c>
    </row>
    <row r="12" spans="1:2" x14ac:dyDescent="0.35">
      <c r="A12" s="13" t="s">
        <v>21</v>
      </c>
      <c r="B12" s="14">
        <v>56.44</v>
      </c>
    </row>
    <row r="13" spans="1:2" x14ac:dyDescent="0.35">
      <c r="A13" s="13" t="s">
        <v>22</v>
      </c>
      <c r="B13" s="14">
        <v>55.27</v>
      </c>
    </row>
    <row r="14" spans="1:2" x14ac:dyDescent="0.35">
      <c r="A14" s="13" t="s">
        <v>23</v>
      </c>
      <c r="B14" s="14">
        <v>55.27</v>
      </c>
    </row>
    <row r="15" spans="1:2" x14ac:dyDescent="0.35">
      <c r="A15" s="13" t="s">
        <v>24</v>
      </c>
      <c r="B15" s="14">
        <v>55.27</v>
      </c>
    </row>
    <row r="16" spans="1:2" x14ac:dyDescent="0.35">
      <c r="A16" s="13" t="s">
        <v>25</v>
      </c>
      <c r="B16" s="14">
        <v>55.27</v>
      </c>
    </row>
    <row r="17" spans="1:2" x14ac:dyDescent="0.35">
      <c r="A17" s="13" t="s">
        <v>26</v>
      </c>
      <c r="B17" s="14">
        <v>55.27</v>
      </c>
    </row>
    <row r="18" spans="1:2" x14ac:dyDescent="0.35">
      <c r="A18" s="13" t="s">
        <v>27</v>
      </c>
      <c r="B18" s="14">
        <v>55.27</v>
      </c>
    </row>
    <row r="19" spans="1:2" x14ac:dyDescent="0.35">
      <c r="A19" s="13" t="s">
        <v>28</v>
      </c>
      <c r="B19" s="14">
        <v>55.27</v>
      </c>
    </row>
    <row r="20" spans="1:2" x14ac:dyDescent="0.35">
      <c r="A20" s="13" t="s">
        <v>29</v>
      </c>
      <c r="B20" s="14">
        <v>55.27</v>
      </c>
    </row>
    <row r="21" spans="1:2" x14ac:dyDescent="0.35">
      <c r="A21" s="13" t="s">
        <v>30</v>
      </c>
      <c r="B21" s="14">
        <v>55.27</v>
      </c>
    </row>
    <row r="22" spans="1:2" x14ac:dyDescent="0.35">
      <c r="A22" s="13" t="s">
        <v>31</v>
      </c>
      <c r="B22" s="14">
        <v>62.66</v>
      </c>
    </row>
    <row r="23" spans="1:2" x14ac:dyDescent="0.35">
      <c r="A23" s="13" t="s">
        <v>32</v>
      </c>
      <c r="B23" s="14">
        <v>55.27</v>
      </c>
    </row>
    <row r="24" spans="1:2" x14ac:dyDescent="0.35">
      <c r="A24" s="13" t="s">
        <v>33</v>
      </c>
      <c r="B24" s="14">
        <v>80.97</v>
      </c>
    </row>
    <row r="25" spans="1:2" x14ac:dyDescent="0.35">
      <c r="A25" s="13" t="s">
        <v>34</v>
      </c>
      <c r="B25" s="14">
        <v>55.27</v>
      </c>
    </row>
    <row r="26" spans="1:2" x14ac:dyDescent="0.35">
      <c r="A26" s="13" t="s">
        <v>35</v>
      </c>
      <c r="B26" s="14">
        <v>55.27</v>
      </c>
    </row>
    <row r="27" spans="1:2" x14ac:dyDescent="0.35">
      <c r="A27" s="13" t="s">
        <v>36</v>
      </c>
      <c r="B27" s="14">
        <v>55.27</v>
      </c>
    </row>
    <row r="28" spans="1:2" x14ac:dyDescent="0.35">
      <c r="A28" s="13" t="s">
        <v>37</v>
      </c>
      <c r="B28" s="14">
        <v>55.27</v>
      </c>
    </row>
    <row r="29" spans="1:2" x14ac:dyDescent="0.35">
      <c r="A29" s="13" t="s">
        <v>38</v>
      </c>
      <c r="B29" s="14">
        <v>55.27</v>
      </c>
    </row>
    <row r="30" spans="1:2" x14ac:dyDescent="0.35">
      <c r="A30" s="13" t="s">
        <v>39</v>
      </c>
      <c r="B30" s="14">
        <v>55.27</v>
      </c>
    </row>
    <row r="31" spans="1:2" x14ac:dyDescent="0.35">
      <c r="A31" s="13" t="s">
        <v>40</v>
      </c>
      <c r="B31" s="14">
        <v>56.1</v>
      </c>
    </row>
    <row r="32" spans="1:2" x14ac:dyDescent="0.35">
      <c r="A32" s="13" t="s">
        <v>41</v>
      </c>
      <c r="B32" s="14">
        <v>55.27</v>
      </c>
    </row>
    <row r="33" spans="1:2" x14ac:dyDescent="0.35">
      <c r="A33" s="13" t="s">
        <v>42</v>
      </c>
      <c r="B33" s="14">
        <v>61.26</v>
      </c>
    </row>
    <row r="34" spans="1:2" x14ac:dyDescent="0.35">
      <c r="A34" s="13" t="s">
        <v>43</v>
      </c>
      <c r="B34" s="14">
        <v>55.27</v>
      </c>
    </row>
    <row r="35" spans="1:2" x14ac:dyDescent="0.35">
      <c r="A35" s="13" t="s">
        <v>44</v>
      </c>
      <c r="B35" s="14">
        <v>55.27</v>
      </c>
    </row>
    <row r="36" spans="1:2" x14ac:dyDescent="0.35">
      <c r="A36" s="13" t="s">
        <v>45</v>
      </c>
      <c r="B36" s="14">
        <v>55.27</v>
      </c>
    </row>
    <row r="37" spans="1:2" x14ac:dyDescent="0.35">
      <c r="A37" s="13" t="s">
        <v>46</v>
      </c>
      <c r="B37" s="14">
        <v>55.27</v>
      </c>
    </row>
    <row r="38" spans="1:2" x14ac:dyDescent="0.35">
      <c r="A38" s="13" t="s">
        <v>47</v>
      </c>
      <c r="B38" s="14">
        <v>55.27</v>
      </c>
    </row>
    <row r="39" spans="1:2" x14ac:dyDescent="0.35">
      <c r="A39" s="13" t="s">
        <v>48</v>
      </c>
      <c r="B39" s="14">
        <v>55.27</v>
      </c>
    </row>
    <row r="40" spans="1:2" x14ac:dyDescent="0.35">
      <c r="A40" s="13" t="s">
        <v>49</v>
      </c>
      <c r="B40" s="14">
        <v>59.93</v>
      </c>
    </row>
    <row r="41" spans="1:2" x14ac:dyDescent="0.35">
      <c r="A41" s="13" t="s">
        <v>50</v>
      </c>
      <c r="B41" s="14">
        <v>59.93</v>
      </c>
    </row>
    <row r="42" spans="1:2" x14ac:dyDescent="0.35">
      <c r="A42" s="13" t="s">
        <v>51</v>
      </c>
      <c r="B42" s="14">
        <v>87.22</v>
      </c>
    </row>
    <row r="43" spans="1:2" x14ac:dyDescent="0.35">
      <c r="A43" s="13" t="s">
        <v>52</v>
      </c>
      <c r="B43" s="14">
        <v>87.22</v>
      </c>
    </row>
    <row r="44" spans="1:2" x14ac:dyDescent="0.35">
      <c r="A44" s="13" t="s">
        <v>53</v>
      </c>
      <c r="B44" s="14">
        <v>55.27</v>
      </c>
    </row>
    <row r="45" spans="1:2" x14ac:dyDescent="0.35">
      <c r="A45" s="13" t="s">
        <v>54</v>
      </c>
      <c r="B45" s="14">
        <v>55.27</v>
      </c>
    </row>
    <row r="46" spans="1:2" x14ac:dyDescent="0.35">
      <c r="A46" s="13" t="s">
        <v>55</v>
      </c>
      <c r="B46" s="14">
        <v>82.08</v>
      </c>
    </row>
    <row r="47" spans="1:2" x14ac:dyDescent="0.35">
      <c r="A47" s="13" t="s">
        <v>56</v>
      </c>
      <c r="B47" s="14">
        <v>82.08</v>
      </c>
    </row>
    <row r="48" spans="1:2" x14ac:dyDescent="0.35">
      <c r="A48" s="13" t="s">
        <v>57</v>
      </c>
      <c r="B48" s="14">
        <v>62.03</v>
      </c>
    </row>
    <row r="49" spans="1:2" x14ac:dyDescent="0.35">
      <c r="A49" s="13" t="s">
        <v>58</v>
      </c>
      <c r="B49" s="14">
        <v>79.08</v>
      </c>
    </row>
    <row r="50" spans="1:2" x14ac:dyDescent="0.35">
      <c r="A50" s="13" t="s">
        <v>59</v>
      </c>
      <c r="B50" s="14">
        <v>79.08</v>
      </c>
    </row>
    <row r="51" spans="1:2" x14ac:dyDescent="0.35">
      <c r="A51" s="13" t="s">
        <v>60</v>
      </c>
      <c r="B51" s="14">
        <v>60.26</v>
      </c>
    </row>
    <row r="52" spans="1:2" x14ac:dyDescent="0.35">
      <c r="A52" s="13" t="s">
        <v>61</v>
      </c>
      <c r="B52" s="14">
        <v>55.27</v>
      </c>
    </row>
    <row r="53" spans="1:2" x14ac:dyDescent="0.35">
      <c r="A53" s="13" t="s">
        <v>62</v>
      </c>
      <c r="B53" s="14">
        <v>55.27</v>
      </c>
    </row>
    <row r="54" spans="1:2" x14ac:dyDescent="0.35">
      <c r="A54" s="13" t="s">
        <v>63</v>
      </c>
      <c r="B54" s="14">
        <v>55.27</v>
      </c>
    </row>
    <row r="55" spans="1:2" x14ac:dyDescent="0.35">
      <c r="A55" s="13" t="s">
        <v>64</v>
      </c>
      <c r="B55" s="14">
        <v>55.27</v>
      </c>
    </row>
    <row r="56" spans="1:2" x14ac:dyDescent="0.35">
      <c r="A56" s="13" t="s">
        <v>65</v>
      </c>
      <c r="B56" s="14">
        <v>55.39</v>
      </c>
    </row>
    <row r="57" spans="1:2" x14ac:dyDescent="0.35">
      <c r="A57" s="13" t="s">
        <v>66</v>
      </c>
      <c r="B57" s="14">
        <v>56.07</v>
      </c>
    </row>
    <row r="58" spans="1:2" x14ac:dyDescent="0.35">
      <c r="A58" s="13" t="s">
        <v>67</v>
      </c>
      <c r="B58" s="14">
        <v>55.27</v>
      </c>
    </row>
    <row r="59" spans="1:2" x14ac:dyDescent="0.35">
      <c r="A59" s="15" t="s">
        <v>68</v>
      </c>
      <c r="B59" s="14">
        <v>55.27</v>
      </c>
    </row>
    <row r="60" spans="1:2" x14ac:dyDescent="0.35">
      <c r="A60" s="13" t="s">
        <v>69</v>
      </c>
      <c r="B60" s="14">
        <v>55.27</v>
      </c>
    </row>
    <row r="61" spans="1:2" x14ac:dyDescent="0.35">
      <c r="A61" s="13" t="s">
        <v>70</v>
      </c>
      <c r="B61" s="14">
        <v>55.27</v>
      </c>
    </row>
    <row r="62" spans="1:2" x14ac:dyDescent="0.35">
      <c r="A62" s="13" t="s">
        <v>71</v>
      </c>
      <c r="B62" s="14">
        <v>55.27</v>
      </c>
    </row>
    <row r="63" spans="1:2" x14ac:dyDescent="0.35">
      <c r="A63" s="13" t="s">
        <v>72</v>
      </c>
      <c r="B63" s="14">
        <v>55.27</v>
      </c>
    </row>
    <row r="64" spans="1:2" x14ac:dyDescent="0.35">
      <c r="A64" s="13" t="s">
        <v>73</v>
      </c>
      <c r="B64" s="14">
        <v>55.27</v>
      </c>
    </row>
    <row r="65" spans="1:2" x14ac:dyDescent="0.35">
      <c r="A65" s="13" t="s">
        <v>74</v>
      </c>
      <c r="B65" s="14">
        <v>60.75</v>
      </c>
    </row>
    <row r="66" spans="1:2" x14ac:dyDescent="0.35">
      <c r="A66" s="13" t="s">
        <v>75</v>
      </c>
      <c r="B66" s="14">
        <v>55.27</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B1D20-D1AA-418A-B766-5BE7A3D631CF}">
  <dimension ref="A1:F19"/>
  <sheetViews>
    <sheetView showGridLines="0" tabSelected="1" zoomScaleNormal="100" workbookViewId="0"/>
  </sheetViews>
  <sheetFormatPr defaultRowHeight="23.25" x14ac:dyDescent="0.35"/>
  <cols>
    <col min="1" max="1" width="116.23046875" customWidth="1"/>
  </cols>
  <sheetData>
    <row r="1" spans="1:6" s="1" customFormat="1" ht="30" customHeight="1" x14ac:dyDescent="0.35">
      <c r="A1" s="34" t="s">
        <v>0</v>
      </c>
    </row>
    <row r="2" spans="1:6" s="29" customFormat="1" ht="20.25" x14ac:dyDescent="0.35">
      <c r="A2" s="27" t="s">
        <v>131</v>
      </c>
      <c r="B2" s="28"/>
      <c r="C2" s="27"/>
    </row>
    <row r="3" spans="1:6" s="29" customFormat="1" ht="20.25" x14ac:dyDescent="0.35">
      <c r="A3" s="27" t="s">
        <v>130</v>
      </c>
      <c r="B3" s="28"/>
      <c r="C3" s="27"/>
    </row>
    <row r="4" spans="1:6" s="1" customFormat="1" ht="20.25" x14ac:dyDescent="0.3">
      <c r="A4" s="35" t="s">
        <v>1</v>
      </c>
    </row>
    <row r="5" spans="1:6" s="5" customFormat="1" ht="45" x14ac:dyDescent="0.35">
      <c r="A5" s="30" t="s">
        <v>103</v>
      </c>
    </row>
    <row r="6" spans="1:6" s="1" customFormat="1" ht="30" customHeight="1" x14ac:dyDescent="0.3">
      <c r="A6" s="50" t="s">
        <v>2</v>
      </c>
    </row>
    <row r="7" spans="1:6" s="5" customFormat="1" ht="30" x14ac:dyDescent="0.35">
      <c r="A7" s="30" t="s">
        <v>104</v>
      </c>
    </row>
    <row r="8" spans="1:6" s="3" customFormat="1" ht="30" customHeight="1" x14ac:dyDescent="0.25">
      <c r="A8" s="52" t="s">
        <v>107</v>
      </c>
    </row>
    <row r="9" spans="1:6" s="5" customFormat="1" ht="30" x14ac:dyDescent="0.35">
      <c r="A9" s="6" t="s">
        <v>105</v>
      </c>
    </row>
    <row r="10" spans="1:6" ht="30" x14ac:dyDescent="0.35">
      <c r="A10" s="37" t="s">
        <v>7</v>
      </c>
    </row>
    <row r="11" spans="1:6" s="3" customFormat="1" ht="30" customHeight="1" x14ac:dyDescent="0.25">
      <c r="A11" s="36" t="s">
        <v>3</v>
      </c>
    </row>
    <row r="12" spans="1:6" s="5" customFormat="1" ht="45" x14ac:dyDescent="0.35">
      <c r="A12" s="30" t="s">
        <v>106</v>
      </c>
    </row>
    <row r="13" spans="1:6" s="5" customFormat="1" x14ac:dyDescent="0.35">
      <c r="A13" s="49" t="s">
        <v>133</v>
      </c>
    </row>
    <row r="14" spans="1:6" s="3" customFormat="1" ht="15.75" x14ac:dyDescent="0.2">
      <c r="A14" s="4" t="s">
        <v>4</v>
      </c>
      <c r="B14" s="2"/>
      <c r="C14" s="2"/>
      <c r="D14" s="2"/>
      <c r="E14" s="2"/>
      <c r="F14" s="2"/>
    </row>
    <row r="15" spans="1:6" s="3" customFormat="1" ht="15.75" x14ac:dyDescent="0.2">
      <c r="A15" s="4" t="s">
        <v>5</v>
      </c>
      <c r="B15" s="2"/>
      <c r="C15" s="2"/>
      <c r="D15" s="2"/>
      <c r="E15" s="2"/>
      <c r="F15" s="2"/>
    </row>
    <row r="16" spans="1:6" s="3" customFormat="1" ht="15.75" x14ac:dyDescent="0.2">
      <c r="A16" s="4" t="s">
        <v>6</v>
      </c>
      <c r="B16" s="2"/>
      <c r="C16" s="2"/>
      <c r="D16" s="2"/>
      <c r="E16" s="2"/>
      <c r="F16" s="2"/>
    </row>
    <row r="17" spans="1:6" s="5" customFormat="1" ht="30.75" x14ac:dyDescent="0.35">
      <c r="A17" s="6" t="s">
        <v>8</v>
      </c>
    </row>
    <row r="18" spans="1:6" s="3" customFormat="1" ht="15" customHeight="1" x14ac:dyDescent="0.2">
      <c r="A18" s="2"/>
      <c r="B18" s="2"/>
      <c r="C18" s="2"/>
      <c r="D18" s="2"/>
      <c r="E18" s="2"/>
      <c r="F18" s="2"/>
    </row>
    <row r="19" spans="1:6" s="3" customFormat="1" ht="15" customHeight="1" x14ac:dyDescent="0.2">
      <c r="A19" s="2"/>
      <c r="B19" s="2"/>
      <c r="C19" s="2"/>
      <c r="D19" s="2"/>
      <c r="E19" s="2"/>
      <c r="F19" s="2"/>
    </row>
  </sheetData>
  <sheetProtection algorithmName="SHA-512" hashValue="85Jjz9dGheY9aM9T6wYuroTAPks4UY6zulxG8jMlk0M8HwiPkBcOrkUJR2lnJPDC6ZnNS/kduiKv0jiiiyWkAw==" saltValue="Bt/+G1TuoH3u0sHcGkSezQ==" spinCount="100000" sheet="1" formatCells="0" formatColumns="0" formatRows="0" insertColumns="0" insertRows="0" insertHyperlinks="0" deleteColumns="0" deleteRows="0" sort="0" autoFilter="0" pivotTables="0"/>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BF260-ECC0-4DDE-BB35-06B77D3F8978}">
  <dimension ref="A1:D18"/>
  <sheetViews>
    <sheetView showGridLines="0" workbookViewId="0"/>
  </sheetViews>
  <sheetFormatPr defaultRowHeight="23.25" x14ac:dyDescent="0.35"/>
  <cols>
    <col min="1" max="1" width="48.84375" customWidth="1"/>
    <col min="2" max="2" width="70.69140625" customWidth="1"/>
    <col min="3" max="3" width="27.69140625" style="3" customWidth="1"/>
    <col min="4" max="4" width="43.84375" customWidth="1"/>
  </cols>
  <sheetData>
    <row r="1" spans="1:4" s="8" customFormat="1" ht="24.95" customHeight="1" x14ac:dyDescent="0.35">
      <c r="A1" s="51" t="s">
        <v>0</v>
      </c>
      <c r="B1" s="7"/>
      <c r="C1" s="2"/>
    </row>
    <row r="2" spans="1:4" s="8" customFormat="1" ht="20.25" x14ac:dyDescent="0.35">
      <c r="A2" s="45" t="s">
        <v>131</v>
      </c>
      <c r="B2" s="7"/>
      <c r="C2" s="2"/>
    </row>
    <row r="3" spans="1:4" s="8" customFormat="1" ht="18" x14ac:dyDescent="0.35">
      <c r="A3" s="38" t="s">
        <v>88</v>
      </c>
      <c r="B3" s="9"/>
      <c r="C3" s="2"/>
    </row>
    <row r="4" spans="1:4" s="22" customFormat="1" ht="15" x14ac:dyDescent="0.35">
      <c r="A4" s="31" t="s">
        <v>108</v>
      </c>
      <c r="B4" s="21"/>
      <c r="C4" s="23"/>
    </row>
    <row r="5" spans="1:4" s="10" customFormat="1" ht="30" x14ac:dyDescent="0.35">
      <c r="A5" s="17" t="s">
        <v>76</v>
      </c>
      <c r="B5" s="18" t="s">
        <v>77</v>
      </c>
      <c r="C5" s="39" t="s">
        <v>125</v>
      </c>
    </row>
    <row r="6" spans="1:4" s="10" customFormat="1" ht="30" x14ac:dyDescent="0.35">
      <c r="A6" s="19" t="s">
        <v>78</v>
      </c>
      <c r="B6" s="18" t="s">
        <v>79</v>
      </c>
      <c r="C6" s="40" t="s">
        <v>126</v>
      </c>
    </row>
    <row r="7" spans="1:4" s="10" customFormat="1" ht="27" customHeight="1" x14ac:dyDescent="0.35">
      <c r="A7" s="17" t="s">
        <v>80</v>
      </c>
      <c r="B7" s="18" t="s">
        <v>81</v>
      </c>
      <c r="C7" s="33" t="s">
        <v>9</v>
      </c>
    </row>
    <row r="8" spans="1:4" s="10" customFormat="1" ht="15.75" x14ac:dyDescent="0.35">
      <c r="A8" s="19" t="s">
        <v>82</v>
      </c>
      <c r="B8" s="18" t="s">
        <v>83</v>
      </c>
      <c r="C8" s="53" t="s">
        <v>127</v>
      </c>
    </row>
    <row r="9" spans="1:4" s="10" customFormat="1" ht="15.75" x14ac:dyDescent="0.35">
      <c r="A9" s="19" t="s">
        <v>109</v>
      </c>
      <c r="B9" s="32" t="s">
        <v>110</v>
      </c>
      <c r="C9" s="54" t="str">
        <f>_xlfn.IFNA(VLOOKUP(C7,'Service County Rates'!$A$2:$B$66,2,FALSE),"Full-Day Reimbursement Rate")</f>
        <v>Full-Day Reimbursement Rate</v>
      </c>
    </row>
    <row r="10" spans="1:4" s="10" customFormat="1" ht="61.5" x14ac:dyDescent="0.35">
      <c r="A10" s="19" t="s">
        <v>111</v>
      </c>
      <c r="B10" s="32" t="s">
        <v>112</v>
      </c>
      <c r="C10" s="42" t="s">
        <v>128</v>
      </c>
    </row>
    <row r="11" spans="1:4" s="10" customFormat="1" ht="46.5" x14ac:dyDescent="0.35">
      <c r="A11" s="19" t="s">
        <v>113</v>
      </c>
      <c r="B11" s="32" t="s">
        <v>114</v>
      </c>
      <c r="C11" s="43" t="s">
        <v>129</v>
      </c>
    </row>
    <row r="12" spans="1:4" s="10" customFormat="1" ht="30" x14ac:dyDescent="0.35">
      <c r="A12" s="19" t="s">
        <v>115</v>
      </c>
      <c r="B12" s="18" t="s">
        <v>84</v>
      </c>
      <c r="C12" s="55">
        <f>IFERROR(ROUND(C11/C10,4),0)</f>
        <v>0</v>
      </c>
    </row>
    <row r="13" spans="1:4" s="10" customFormat="1" ht="30" x14ac:dyDescent="0.35">
      <c r="A13" s="19" t="s">
        <v>85</v>
      </c>
      <c r="B13" s="32" t="s">
        <v>116</v>
      </c>
      <c r="C13" s="56">
        <f>IFERROR(ROUNDUP((C5*C8)/C9/C12/C6,0),0)</f>
        <v>0</v>
      </c>
      <c r="D13" s="26"/>
    </row>
    <row r="14" spans="1:4" s="10" customFormat="1" ht="30" x14ac:dyDescent="0.35">
      <c r="A14" s="17" t="s">
        <v>86</v>
      </c>
      <c r="B14" s="32" t="s">
        <v>117</v>
      </c>
      <c r="C14" s="57" t="e">
        <f>ROUND(C5*2.4*0.05,0)</f>
        <v>#VALUE!</v>
      </c>
    </row>
    <row r="15" spans="1:4" s="10" customFormat="1" ht="122.25" x14ac:dyDescent="0.35">
      <c r="A15" s="17" t="s">
        <v>118</v>
      </c>
      <c r="B15" s="32" t="s">
        <v>119</v>
      </c>
      <c r="C15" s="42" t="s">
        <v>128</v>
      </c>
    </row>
    <row r="16" spans="1:4" s="10" customFormat="1" ht="107.25" x14ac:dyDescent="0.35">
      <c r="A16" s="17" t="s">
        <v>120</v>
      </c>
      <c r="B16" s="32" t="s">
        <v>121</v>
      </c>
      <c r="C16" s="44" t="s">
        <v>129</v>
      </c>
    </row>
    <row r="17" spans="1:4" s="10" customFormat="1" ht="30" x14ac:dyDescent="0.35">
      <c r="A17" s="17" t="s">
        <v>123</v>
      </c>
      <c r="B17" s="18" t="s">
        <v>87</v>
      </c>
      <c r="C17" s="55">
        <f>IFERROR(ROUND(C16/C15,4),0)</f>
        <v>0</v>
      </c>
    </row>
    <row r="18" spans="1:4" s="10" customFormat="1" ht="45" x14ac:dyDescent="0.35">
      <c r="A18" s="19" t="s">
        <v>124</v>
      </c>
      <c r="B18" s="32" t="s">
        <v>122</v>
      </c>
      <c r="C18" s="56">
        <f>IFERROR(ROUNDUP((C14*C8)/C9/C17/C6,0),0)</f>
        <v>0</v>
      </c>
      <c r="D18" s="26"/>
    </row>
  </sheetData>
  <sheetProtection algorithmName="SHA-512" hashValue="7TFb116buHjE1UizanQZzImz5KpQDMEPrcfw6Iw/LMYHmJi4fPHl7pFeTEDjLOQ4rurAl9MnOumf5wUhX3vSjw==" saltValue="atSEessNI1XQESBoZlKEjg==" spinCount="100000" sheet="1" objects="1" scenarios="1"/>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A3A66A0F-12EB-444D-A067-3E1F0A1DEA03}">
          <x14:formula1>
            <xm:f>'Service County Rates'!$A$1:$A$66</xm:f>
          </x14:formula1>
          <xm:sqref>C7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0D747-4E0A-4F8C-9B38-04415C6E7899}">
  <dimension ref="A1:D18"/>
  <sheetViews>
    <sheetView showGridLines="0" workbookViewId="0"/>
  </sheetViews>
  <sheetFormatPr defaultRowHeight="23.25" x14ac:dyDescent="0.35"/>
  <cols>
    <col min="1" max="1" width="47.84375" customWidth="1"/>
    <col min="2" max="2" width="70.69140625" customWidth="1"/>
    <col min="3" max="3" width="27.69140625" style="3" customWidth="1"/>
    <col min="4" max="4" width="43.84375" customWidth="1"/>
  </cols>
  <sheetData>
    <row r="1" spans="1:4" s="8" customFormat="1" ht="24.95" customHeight="1" x14ac:dyDescent="0.35">
      <c r="A1" s="51" t="s">
        <v>0</v>
      </c>
      <c r="B1" s="7"/>
      <c r="C1" s="2"/>
    </row>
    <row r="2" spans="1:4" s="8" customFormat="1" ht="20.25" x14ac:dyDescent="0.35">
      <c r="A2" s="45" t="s">
        <v>131</v>
      </c>
      <c r="B2" s="7"/>
      <c r="C2" s="2"/>
    </row>
    <row r="3" spans="1:4" s="8" customFormat="1" ht="18" x14ac:dyDescent="0.35">
      <c r="A3" s="38" t="s">
        <v>90</v>
      </c>
      <c r="B3" s="9"/>
      <c r="C3" s="2"/>
    </row>
    <row r="4" spans="1:4" s="22" customFormat="1" ht="20.100000000000001" customHeight="1" x14ac:dyDescent="0.35">
      <c r="A4" s="20" t="s">
        <v>89</v>
      </c>
      <c r="B4" s="21"/>
    </row>
    <row r="5" spans="1:4" s="10" customFormat="1" ht="30" x14ac:dyDescent="0.35">
      <c r="A5" s="17" t="s">
        <v>76</v>
      </c>
      <c r="B5" s="18" t="s">
        <v>77</v>
      </c>
      <c r="C5" s="47" t="str">
        <f>'Service County 1'!C5</f>
        <v>[Enter MRA]</v>
      </c>
    </row>
    <row r="6" spans="1:4" s="10" customFormat="1" ht="30" x14ac:dyDescent="0.35">
      <c r="A6" s="19" t="s">
        <v>78</v>
      </c>
      <c r="B6" s="18" t="s">
        <v>79</v>
      </c>
      <c r="C6" s="48" t="str">
        <f>'Service County 1'!C6</f>
        <v>[Enter MDO]</v>
      </c>
    </row>
    <row r="7" spans="1:4" s="10" customFormat="1" ht="27" customHeight="1" x14ac:dyDescent="0.35">
      <c r="A7" s="17" t="s">
        <v>80</v>
      </c>
      <c r="B7" s="18" t="s">
        <v>81</v>
      </c>
      <c r="C7" s="33" t="s">
        <v>9</v>
      </c>
    </row>
    <row r="8" spans="1:4" s="10" customFormat="1" ht="15.75" x14ac:dyDescent="0.35">
      <c r="A8" s="19" t="s">
        <v>82</v>
      </c>
      <c r="B8" s="18" t="s">
        <v>83</v>
      </c>
      <c r="C8" s="41" t="s">
        <v>127</v>
      </c>
    </row>
    <row r="9" spans="1:4" s="10" customFormat="1" ht="15.75" x14ac:dyDescent="0.35">
      <c r="A9" s="19" t="s">
        <v>109</v>
      </c>
      <c r="B9" s="32" t="s">
        <v>110</v>
      </c>
      <c r="C9" s="54" t="str">
        <f>_xlfn.IFNA(VLOOKUP(C7,'Service County Rates'!$A$2:$B$66,2,FALSE),"Full-Day Reimbursement Rate")</f>
        <v>Full-Day Reimbursement Rate</v>
      </c>
    </row>
    <row r="10" spans="1:4" s="10" customFormat="1" ht="61.5" x14ac:dyDescent="0.35">
      <c r="A10" s="19" t="s">
        <v>111</v>
      </c>
      <c r="B10" s="32" t="s">
        <v>112</v>
      </c>
      <c r="C10" s="42" t="s">
        <v>128</v>
      </c>
    </row>
    <row r="11" spans="1:4" s="10" customFormat="1" ht="46.5" x14ac:dyDescent="0.35">
      <c r="A11" s="19" t="s">
        <v>113</v>
      </c>
      <c r="B11" s="32" t="s">
        <v>114</v>
      </c>
      <c r="C11" s="43" t="s">
        <v>129</v>
      </c>
    </row>
    <row r="12" spans="1:4" s="10" customFormat="1" ht="30" x14ac:dyDescent="0.35">
      <c r="A12" s="19" t="s">
        <v>115</v>
      </c>
      <c r="B12" s="18" t="s">
        <v>84</v>
      </c>
      <c r="C12" s="55">
        <f>IFERROR(ROUND(C11/C10,4),0)</f>
        <v>0</v>
      </c>
    </row>
    <row r="13" spans="1:4" s="10" customFormat="1" ht="30" x14ac:dyDescent="0.35">
      <c r="A13" s="19" t="s">
        <v>85</v>
      </c>
      <c r="B13" s="32" t="s">
        <v>116</v>
      </c>
      <c r="C13" s="56">
        <f>IFERROR(ROUNDUP((C5*C8)/C9/C12/C6,0),0)</f>
        <v>0</v>
      </c>
      <c r="D13" s="26"/>
    </row>
    <row r="14" spans="1:4" s="10" customFormat="1" ht="30" x14ac:dyDescent="0.35">
      <c r="A14" s="17" t="s">
        <v>86</v>
      </c>
      <c r="B14" s="32" t="s">
        <v>117</v>
      </c>
      <c r="C14" s="57" t="e">
        <f>ROUND(C5*2.4*0.05,0)</f>
        <v>#VALUE!</v>
      </c>
    </row>
    <row r="15" spans="1:4" s="10" customFormat="1" ht="122.25" x14ac:dyDescent="0.35">
      <c r="A15" s="17" t="s">
        <v>118</v>
      </c>
      <c r="B15" s="32" t="s">
        <v>119</v>
      </c>
      <c r="C15" s="42" t="s">
        <v>128</v>
      </c>
    </row>
    <row r="16" spans="1:4" s="10" customFormat="1" ht="107.25" x14ac:dyDescent="0.35">
      <c r="A16" s="17" t="s">
        <v>120</v>
      </c>
      <c r="B16" s="32" t="s">
        <v>121</v>
      </c>
      <c r="C16" s="44" t="s">
        <v>132</v>
      </c>
    </row>
    <row r="17" spans="1:4" s="10" customFormat="1" ht="30" x14ac:dyDescent="0.35">
      <c r="A17" s="17" t="s">
        <v>123</v>
      </c>
      <c r="B17" s="18" t="s">
        <v>87</v>
      </c>
      <c r="C17" s="55">
        <f>IFERROR(ROUND(C16/C15,4),0)</f>
        <v>0</v>
      </c>
    </row>
    <row r="18" spans="1:4" s="10" customFormat="1" ht="45" x14ac:dyDescent="0.35">
      <c r="A18" s="19" t="s">
        <v>124</v>
      </c>
      <c r="B18" s="32" t="s">
        <v>122</v>
      </c>
      <c r="C18" s="56">
        <f>IFERROR(ROUNDUP((C14*C8)/C9/C17/C6,0),0)</f>
        <v>0</v>
      </c>
      <c r="D18" s="26"/>
    </row>
  </sheetData>
  <sheetProtection algorithmName="SHA-512" hashValue="+KG3CTqt2357hc0Dyina7YygipBw6bq+ov8PY2Eeq9uERSc09sWJFlI53OyPLif1G/gl4xE8/3o1b3Z+Mg9fWg==" saltValue="HoP/74Yj+GfqBO9WjNpEnw==" spinCount="100000" sheet="1" objects="1" scenarios="1"/>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E37B710-0E6D-4180-858E-B0B2DC3FF0D4}">
          <x14:formula1>
            <xm:f>'Service County Rates'!$A$1:$A$66</xm:f>
          </x14:formula1>
          <xm:sqref>C7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B943E-E451-4656-896A-798CA5136021}">
  <dimension ref="A1:D18"/>
  <sheetViews>
    <sheetView showGridLines="0" workbookViewId="0"/>
  </sheetViews>
  <sheetFormatPr defaultRowHeight="23.25" x14ac:dyDescent="0.35"/>
  <cols>
    <col min="1" max="1" width="48.61328125" customWidth="1"/>
    <col min="2" max="2" width="70.69140625" customWidth="1"/>
    <col min="3" max="3" width="27.69140625" style="3" customWidth="1"/>
    <col min="4" max="4" width="43.84375" customWidth="1"/>
  </cols>
  <sheetData>
    <row r="1" spans="1:4" s="8" customFormat="1" ht="24.95" customHeight="1" x14ac:dyDescent="0.35">
      <c r="A1" s="58" t="s">
        <v>0</v>
      </c>
      <c r="B1" s="7"/>
      <c r="C1" s="2"/>
    </row>
    <row r="2" spans="1:4" s="8" customFormat="1" ht="20.25" x14ac:dyDescent="0.35">
      <c r="A2" s="45" t="s">
        <v>131</v>
      </c>
      <c r="B2" s="7"/>
      <c r="C2" s="2"/>
    </row>
    <row r="3" spans="1:4" s="8" customFormat="1" ht="18" x14ac:dyDescent="0.35">
      <c r="A3" s="38" t="s">
        <v>91</v>
      </c>
      <c r="B3" s="9"/>
      <c r="C3" s="2"/>
    </row>
    <row r="4" spans="1:4" s="22" customFormat="1" ht="20.100000000000001" customHeight="1" x14ac:dyDescent="0.35">
      <c r="A4" s="20" t="s">
        <v>92</v>
      </c>
      <c r="B4" s="21"/>
    </row>
    <row r="5" spans="1:4" s="10" customFormat="1" ht="30" x14ac:dyDescent="0.35">
      <c r="A5" s="17" t="s">
        <v>76</v>
      </c>
      <c r="B5" s="18" t="s">
        <v>77</v>
      </c>
      <c r="C5" s="47" t="str">
        <f>'Service County 1'!C5</f>
        <v>[Enter MRA]</v>
      </c>
    </row>
    <row r="6" spans="1:4" s="10" customFormat="1" ht="30" x14ac:dyDescent="0.35">
      <c r="A6" s="19" t="s">
        <v>78</v>
      </c>
      <c r="B6" s="18" t="s">
        <v>79</v>
      </c>
      <c r="C6" s="48" t="str">
        <f>'Service County 1'!C6</f>
        <v>[Enter MDO]</v>
      </c>
    </row>
    <row r="7" spans="1:4" s="10" customFormat="1" ht="27" customHeight="1" x14ac:dyDescent="0.35">
      <c r="A7" s="17" t="s">
        <v>80</v>
      </c>
      <c r="B7" s="18" t="s">
        <v>81</v>
      </c>
      <c r="C7" s="33" t="s">
        <v>9</v>
      </c>
    </row>
    <row r="8" spans="1:4" s="10" customFormat="1" ht="15.75" x14ac:dyDescent="0.35">
      <c r="A8" s="19" t="s">
        <v>82</v>
      </c>
      <c r="B8" s="18" t="s">
        <v>83</v>
      </c>
      <c r="C8" s="41" t="s">
        <v>127</v>
      </c>
    </row>
    <row r="9" spans="1:4" s="10" customFormat="1" ht="15.75" x14ac:dyDescent="0.35">
      <c r="A9" s="19" t="s">
        <v>109</v>
      </c>
      <c r="B9" s="32" t="s">
        <v>110</v>
      </c>
      <c r="C9" s="54" t="str">
        <f>_xlfn.IFNA(VLOOKUP(C7,'Service County Rates'!$A$2:$B$66,2,FALSE),"Full-Day Reimbursement Rate")</f>
        <v>Full-Day Reimbursement Rate</v>
      </c>
    </row>
    <row r="10" spans="1:4" s="10" customFormat="1" ht="61.5" x14ac:dyDescent="0.35">
      <c r="A10" s="19" t="s">
        <v>111</v>
      </c>
      <c r="B10" s="32" t="s">
        <v>112</v>
      </c>
      <c r="C10" s="42" t="s">
        <v>128</v>
      </c>
    </row>
    <row r="11" spans="1:4" s="10" customFormat="1" ht="46.5" x14ac:dyDescent="0.35">
      <c r="A11" s="19" t="s">
        <v>113</v>
      </c>
      <c r="B11" s="32" t="s">
        <v>114</v>
      </c>
      <c r="C11" s="43" t="s">
        <v>129</v>
      </c>
    </row>
    <row r="12" spans="1:4" s="10" customFormat="1" ht="30" x14ac:dyDescent="0.35">
      <c r="A12" s="19" t="s">
        <v>115</v>
      </c>
      <c r="B12" s="18" t="s">
        <v>84</v>
      </c>
      <c r="C12" s="55">
        <f>IFERROR(ROUND(C11/C10,4),0)</f>
        <v>0</v>
      </c>
    </row>
    <row r="13" spans="1:4" s="10" customFormat="1" ht="30" x14ac:dyDescent="0.35">
      <c r="A13" s="19" t="s">
        <v>85</v>
      </c>
      <c r="B13" s="32" t="s">
        <v>116</v>
      </c>
      <c r="C13" s="56">
        <f>IFERROR(ROUNDUP((C5*C8)/C9/C12/C6,0),0)</f>
        <v>0</v>
      </c>
      <c r="D13" s="26"/>
    </row>
    <row r="14" spans="1:4" s="10" customFormat="1" ht="30" x14ac:dyDescent="0.35">
      <c r="A14" s="17" t="s">
        <v>86</v>
      </c>
      <c r="B14" s="32" t="s">
        <v>117</v>
      </c>
      <c r="C14" s="57" t="e">
        <f>ROUND(C5*2.4*0.05,0)</f>
        <v>#VALUE!</v>
      </c>
    </row>
    <row r="15" spans="1:4" s="10" customFormat="1" ht="122.25" x14ac:dyDescent="0.35">
      <c r="A15" s="17" t="s">
        <v>118</v>
      </c>
      <c r="B15" s="32" t="s">
        <v>119</v>
      </c>
      <c r="C15" s="42" t="s">
        <v>128</v>
      </c>
    </row>
    <row r="16" spans="1:4" s="10" customFormat="1" ht="107.25" x14ac:dyDescent="0.35">
      <c r="A16" s="17" t="s">
        <v>120</v>
      </c>
      <c r="B16" s="32" t="s">
        <v>121</v>
      </c>
      <c r="C16" s="44" t="s">
        <v>129</v>
      </c>
    </row>
    <row r="17" spans="1:4" s="10" customFormat="1" ht="30" x14ac:dyDescent="0.35">
      <c r="A17" s="17" t="s">
        <v>123</v>
      </c>
      <c r="B17" s="18" t="s">
        <v>87</v>
      </c>
      <c r="C17" s="55">
        <f>IFERROR(ROUND(C16/C15,4),0)</f>
        <v>0</v>
      </c>
    </row>
    <row r="18" spans="1:4" s="10" customFormat="1" ht="45" x14ac:dyDescent="0.35">
      <c r="A18" s="19" t="s">
        <v>124</v>
      </c>
      <c r="B18" s="32" t="s">
        <v>122</v>
      </c>
      <c r="C18" s="56">
        <f>IFERROR(ROUNDUP((C14*C8)/C9/C17/C6,0),0)</f>
        <v>0</v>
      </c>
      <c r="D18" s="26"/>
    </row>
  </sheetData>
  <sheetProtection algorithmName="SHA-512" hashValue="OLIfs7LyPkYszjtu4TibbGwf9XXqtYbZwAVEcxfTRdZtBIzKK5nqMpe7BGkeWvsikMb17qz3xFQvzApAsOE3/A==" saltValue="BovnP0dvVS2gNudPEqJqXA==" spinCount="100000" sheet="1" objects="1" scenarios="1"/>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E9799C0-44BF-4E4A-8BEE-4EEED0C77710}">
          <x14:formula1>
            <xm:f>'Service County Rates'!$A$1:$A$66</xm:f>
          </x14:formula1>
          <xm:sqref>C7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4C2EC-C142-454A-B35F-CED0F55A54F1}">
  <dimension ref="A1:D18"/>
  <sheetViews>
    <sheetView showGridLines="0" workbookViewId="0"/>
  </sheetViews>
  <sheetFormatPr defaultRowHeight="23.25" x14ac:dyDescent="0.35"/>
  <cols>
    <col min="1" max="1" width="48.15234375" customWidth="1"/>
    <col min="2" max="2" width="70.69140625" customWidth="1"/>
    <col min="3" max="3" width="27.69140625" style="3" customWidth="1"/>
    <col min="4" max="4" width="43.84375" customWidth="1"/>
  </cols>
  <sheetData>
    <row r="1" spans="1:4" s="8" customFormat="1" ht="24.95" customHeight="1" x14ac:dyDescent="0.35">
      <c r="A1" s="58" t="s">
        <v>0</v>
      </c>
      <c r="B1" s="7"/>
      <c r="C1" s="2"/>
    </row>
    <row r="2" spans="1:4" s="8" customFormat="1" ht="20.25" x14ac:dyDescent="0.35">
      <c r="A2" s="45" t="s">
        <v>131</v>
      </c>
      <c r="B2" s="7"/>
      <c r="C2" s="2"/>
    </row>
    <row r="3" spans="1:4" s="8" customFormat="1" ht="18" x14ac:dyDescent="0.35">
      <c r="A3" s="38" t="s">
        <v>93</v>
      </c>
      <c r="B3" s="9"/>
      <c r="C3" s="2"/>
    </row>
    <row r="4" spans="1:4" s="22" customFormat="1" ht="20.100000000000001" customHeight="1" x14ac:dyDescent="0.35">
      <c r="A4" s="20" t="s">
        <v>94</v>
      </c>
      <c r="B4" s="21"/>
    </row>
    <row r="5" spans="1:4" s="10" customFormat="1" ht="30" x14ac:dyDescent="0.35">
      <c r="A5" s="17" t="s">
        <v>76</v>
      </c>
      <c r="B5" s="18" t="s">
        <v>77</v>
      </c>
      <c r="C5" s="47" t="str">
        <f>'Service County 1'!C5</f>
        <v>[Enter MRA]</v>
      </c>
    </row>
    <row r="6" spans="1:4" s="10" customFormat="1" ht="30" x14ac:dyDescent="0.35">
      <c r="A6" s="19" t="s">
        <v>78</v>
      </c>
      <c r="B6" s="18" t="s">
        <v>79</v>
      </c>
      <c r="C6" s="48" t="str">
        <f>'Service County 1'!C6</f>
        <v>[Enter MDO]</v>
      </c>
    </row>
    <row r="7" spans="1:4" s="10" customFormat="1" ht="27" customHeight="1" x14ac:dyDescent="0.35">
      <c r="A7" s="17" t="s">
        <v>80</v>
      </c>
      <c r="B7" s="18" t="s">
        <v>81</v>
      </c>
      <c r="C7" s="33" t="s">
        <v>9</v>
      </c>
    </row>
    <row r="8" spans="1:4" s="10" customFormat="1" ht="15.75" x14ac:dyDescent="0.35">
      <c r="A8" s="19" t="s">
        <v>82</v>
      </c>
      <c r="B8" s="18" t="s">
        <v>83</v>
      </c>
      <c r="C8" s="41" t="s">
        <v>127</v>
      </c>
    </row>
    <row r="9" spans="1:4" s="10" customFormat="1" ht="15.75" x14ac:dyDescent="0.35">
      <c r="A9" s="19" t="s">
        <v>109</v>
      </c>
      <c r="B9" s="32" t="s">
        <v>110</v>
      </c>
      <c r="C9" s="54" t="str">
        <f>_xlfn.IFNA(VLOOKUP(C7,'Service County Rates'!$A$2:$B$66,2,FALSE),"Full-Day Reimbursement Rate")</f>
        <v>Full-Day Reimbursement Rate</v>
      </c>
    </row>
    <row r="10" spans="1:4" s="10" customFormat="1" ht="61.5" x14ac:dyDescent="0.35">
      <c r="A10" s="19" t="s">
        <v>111</v>
      </c>
      <c r="B10" s="32" t="s">
        <v>112</v>
      </c>
      <c r="C10" s="42" t="s">
        <v>128</v>
      </c>
    </row>
    <row r="11" spans="1:4" s="10" customFormat="1" ht="46.5" x14ac:dyDescent="0.35">
      <c r="A11" s="19" t="s">
        <v>113</v>
      </c>
      <c r="B11" s="32" t="s">
        <v>114</v>
      </c>
      <c r="C11" s="43" t="s">
        <v>129</v>
      </c>
    </row>
    <row r="12" spans="1:4" s="10" customFormat="1" ht="30" x14ac:dyDescent="0.35">
      <c r="A12" s="19" t="s">
        <v>115</v>
      </c>
      <c r="B12" s="18" t="s">
        <v>84</v>
      </c>
      <c r="C12" s="55">
        <f>IFERROR(ROUND(C11/C10,4),0)</f>
        <v>0</v>
      </c>
    </row>
    <row r="13" spans="1:4" s="10" customFormat="1" ht="30" x14ac:dyDescent="0.35">
      <c r="A13" s="19" t="s">
        <v>85</v>
      </c>
      <c r="B13" s="32" t="s">
        <v>116</v>
      </c>
      <c r="C13" s="56">
        <f>IFERROR(ROUNDUP((C5*C8)/C9/C12/C6,0),0)</f>
        <v>0</v>
      </c>
      <c r="D13" s="26"/>
    </row>
    <row r="14" spans="1:4" s="10" customFormat="1" ht="30" x14ac:dyDescent="0.35">
      <c r="A14" s="17" t="s">
        <v>86</v>
      </c>
      <c r="B14" s="32" t="s">
        <v>117</v>
      </c>
      <c r="C14" s="57" t="e">
        <f>ROUND(C5*2.4*0.05,0)</f>
        <v>#VALUE!</v>
      </c>
    </row>
    <row r="15" spans="1:4" s="10" customFormat="1" ht="122.25" x14ac:dyDescent="0.35">
      <c r="A15" s="17" t="s">
        <v>118</v>
      </c>
      <c r="B15" s="32" t="s">
        <v>119</v>
      </c>
      <c r="C15" s="42" t="s">
        <v>128</v>
      </c>
    </row>
    <row r="16" spans="1:4" s="10" customFormat="1" ht="107.25" x14ac:dyDescent="0.35">
      <c r="A16" s="17" t="s">
        <v>120</v>
      </c>
      <c r="B16" s="32" t="s">
        <v>121</v>
      </c>
      <c r="C16" s="44" t="s">
        <v>129</v>
      </c>
    </row>
    <row r="17" spans="1:4" s="10" customFormat="1" ht="30" x14ac:dyDescent="0.35">
      <c r="A17" s="17" t="s">
        <v>123</v>
      </c>
      <c r="B17" s="18" t="s">
        <v>87</v>
      </c>
      <c r="C17" s="55">
        <f>IFERROR(ROUND(C16/C15,4),0)</f>
        <v>0</v>
      </c>
    </row>
    <row r="18" spans="1:4" s="10" customFormat="1" ht="45" x14ac:dyDescent="0.35">
      <c r="A18" s="19" t="s">
        <v>124</v>
      </c>
      <c r="B18" s="32" t="s">
        <v>122</v>
      </c>
      <c r="C18" s="56">
        <f>IFERROR(ROUNDUP((C14*C8)/C9/C17/C6,0),0)</f>
        <v>0</v>
      </c>
      <c r="D18" s="26"/>
    </row>
  </sheetData>
  <sheetProtection algorithmName="SHA-512" hashValue="o1cPuc9cTytMFonNDtSEcQeP4mH7rqiu5WJLO4MmpECePefz0y7JlYseLkJNycB5KRu3llPzV6T9IaZERgzDxA==" saltValue="s1QxEUTBKEBZMteJcOZQzQ==" spinCount="100000" sheet="1" objects="1" scenarios="1"/>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3CBBD61-BB2E-481B-9F20-94B097574437}">
          <x14:formula1>
            <xm:f>'Service County Rates'!$A$1:$A$66</xm:f>
          </x14:formula1>
          <xm:sqref>C7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CEF15-6953-4E5F-B432-87FC746ACAA5}">
  <dimension ref="A1:C10"/>
  <sheetViews>
    <sheetView showGridLines="0" workbookViewId="0"/>
  </sheetViews>
  <sheetFormatPr defaultRowHeight="23.25" x14ac:dyDescent="0.35"/>
  <cols>
    <col min="1" max="1" width="65.53515625" customWidth="1"/>
    <col min="2" max="2" width="31.23046875" customWidth="1"/>
  </cols>
  <sheetData>
    <row r="1" spans="1:3" s="8" customFormat="1" ht="24.95" customHeight="1" x14ac:dyDescent="0.35">
      <c r="A1" s="51" t="s">
        <v>0</v>
      </c>
      <c r="B1" s="7"/>
      <c r="C1" s="2"/>
    </row>
    <row r="2" spans="1:3" s="8" customFormat="1" ht="20.25" x14ac:dyDescent="0.35">
      <c r="A2" s="45" t="s">
        <v>131</v>
      </c>
      <c r="B2" s="7"/>
      <c r="C2" s="2"/>
    </row>
    <row r="3" spans="1:3" s="8" customFormat="1" ht="18" x14ac:dyDescent="0.35">
      <c r="A3" s="38" t="s">
        <v>95</v>
      </c>
      <c r="B3" s="9"/>
      <c r="C3" s="2"/>
    </row>
    <row r="4" spans="1:3" s="22" customFormat="1" ht="20.100000000000001" customHeight="1" x14ac:dyDescent="0.35">
      <c r="A4" s="20" t="s">
        <v>96</v>
      </c>
      <c r="B4" s="21"/>
    </row>
    <row r="5" spans="1:3" s="24" customFormat="1" ht="30" customHeight="1" x14ac:dyDescent="0.35">
      <c r="A5" s="38" t="s">
        <v>97</v>
      </c>
    </row>
    <row r="6" spans="1:3" ht="52.5" customHeight="1" x14ac:dyDescent="0.35">
      <c r="A6" s="25" t="s">
        <v>98</v>
      </c>
      <c r="B6" s="59" t="e">
        <f>IF('Service County 1'!C8+'Service County 2'!C8+'Service County 3'!C8+'Service County 4'!C8=100%,"Ok",IF('Service County 1'!C8+'Service County 2'!C8+'Service County 3'!C8+'Service County 4'!C8&lt;100%,"Error: Under 100%","Error: Over 100%"))</f>
        <v>#VALUE!</v>
      </c>
    </row>
    <row r="7" spans="1:3" s="24" customFormat="1" ht="30" customHeight="1" x14ac:dyDescent="0.35">
      <c r="A7" s="38" t="s">
        <v>99</v>
      </c>
    </row>
    <row r="8" spans="1:3" ht="24" customHeight="1" x14ac:dyDescent="0.35">
      <c r="A8" s="19" t="s">
        <v>100</v>
      </c>
      <c r="B8" s="46" t="str">
        <f>'Service County 1'!C5</f>
        <v>[Enter MRA]</v>
      </c>
    </row>
    <row r="9" spans="1:3" ht="24" customHeight="1" x14ac:dyDescent="0.35">
      <c r="A9" s="19" t="s">
        <v>101</v>
      </c>
      <c r="B9" s="60">
        <f>'Service County 1'!C13+'Service County 2'!C13+'Service County 3'!C13+'Service County 4'!C13</f>
        <v>0</v>
      </c>
    </row>
    <row r="10" spans="1:3" ht="24" customHeight="1" x14ac:dyDescent="0.35">
      <c r="A10" s="19" t="s">
        <v>102</v>
      </c>
      <c r="B10" s="60">
        <f>'Service County 1'!C18+'Service County 2'!C18+'Service County 3'!C18+'Service County 4'!C18</f>
        <v>0</v>
      </c>
    </row>
  </sheetData>
  <sheetProtection algorithmName="SHA-512" hashValue="AklD4uYT9BON7WOmr4YYuQCUEK8QOJKsSfc0YVwrup//3bpCG34gcuQphP7bs15MZNpJZJ6d7dqeat4V+Xs+9w==" saltValue="ji4zNqAdNCEsrROLEsn3lA=="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Service County Rates</vt:lpstr>
      <vt:lpstr>Info, Definitions, Instructions</vt:lpstr>
      <vt:lpstr>Service County 1</vt:lpstr>
      <vt:lpstr>Service County 2</vt:lpstr>
      <vt:lpstr>Service County 3</vt:lpstr>
      <vt:lpstr>Service County 4</vt:lpstr>
      <vt:lpstr>Summary</vt:lpstr>
    </vt:vector>
  </TitlesOfParts>
  <Company>California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Funded Enrollment Calculator - Early Education (CA Dept of Education)</dc:title>
  <dc:subject>Provides CSPP contractors with a tool to assist in determining the number of children funded to serve by service county, as well as the number of children required to meet the set aside to serve children with exceptional needs and children with severe disabilities.</dc:subject>
  <dc:creator>Administrator</dc:creator>
  <cp:lastModifiedBy>Jenny Tran</cp:lastModifiedBy>
  <dcterms:created xsi:type="dcterms:W3CDTF">2023-04-15T00:11:14Z</dcterms:created>
  <dcterms:modified xsi:type="dcterms:W3CDTF">2024-04-18T17:41:07Z</dcterms:modified>
</cp:coreProperties>
</file>