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E7E0453E-F8AD-450C-B3E7-AED78139F9AB}" xr6:coauthVersionLast="36" xr6:coauthVersionMax="45" xr10:uidLastSave="{00000000-0000-0000-0000-000000000000}"/>
  <bookViews>
    <workbookView xWindow="0" yWindow="0" windowWidth="28800" windowHeight="12230" xr2:uid="{09C510B6-03A1-4302-B5CE-ACD37486C98B}"/>
  </bookViews>
  <sheets>
    <sheet name="2018-19 Title I, Pt A 8th - LEA" sheetId="4" r:id="rId1"/>
    <sheet name="2018-19 Title I, Pt A 8th - Cty" sheetId="6" r:id="rId2"/>
  </sheets>
  <definedNames>
    <definedName name="_xlnm._FilterDatabase" localSheetId="1" hidden="1">'2018-19 Title I, Pt A 8th - Cty'!$A$5:$D$9</definedName>
    <definedName name="_xlnm._FilterDatabase" localSheetId="0" hidden="1">'2018-19 Title I, Pt A 8th - LEA'!$A$5:$L$39</definedName>
    <definedName name="_xlnm.Print_Area" localSheetId="1">'2018-19 Title I, Pt A 8th - Cty'!$A$1:$E$30</definedName>
    <definedName name="_xlnm.Print_Titles" localSheetId="1">'2018-19 Title I, Pt A 8th - Cty'!$1:$5</definedName>
    <definedName name="_xlnm.Print_Titles" localSheetId="0">'2018-19 Title I, Pt A 8th - LEA'!$1:$5</definedName>
  </definedNames>
  <calcPr calcId="191028"/>
</workbook>
</file>

<file path=xl/calcChain.xml><?xml version="1.0" encoding="utf-8"?>
<calcChain xmlns="http://schemas.openxmlformats.org/spreadsheetml/2006/main">
  <c r="K37" i="4" l="1"/>
  <c r="L37" i="4"/>
  <c r="D27" i="6"/>
  <c r="I9" i="4" l="1"/>
  <c r="I14" i="4"/>
  <c r="I16" i="4"/>
  <c r="I18" i="4"/>
  <c r="I24" i="4"/>
  <c r="I26" i="4"/>
  <c r="I29" i="4"/>
  <c r="I31" i="4"/>
  <c r="E29" i="4" l="1"/>
  <c r="F29" i="4"/>
  <c r="G29" i="4"/>
  <c r="E18" i="4"/>
  <c r="F18" i="4"/>
  <c r="G18" i="4"/>
  <c r="E16" i="4"/>
  <c r="F16" i="4"/>
  <c r="G16" i="4"/>
  <c r="E6" i="4" l="1"/>
  <c r="F6" i="4"/>
  <c r="I6" i="4" s="1"/>
  <c r="G6" i="4"/>
  <c r="E7" i="4"/>
  <c r="F7" i="4"/>
  <c r="I7" i="4" s="1"/>
  <c r="G7" i="4"/>
  <c r="E8" i="4"/>
  <c r="F8" i="4"/>
  <c r="I8" i="4" s="1"/>
  <c r="G8" i="4"/>
  <c r="E9" i="4"/>
  <c r="F9" i="4"/>
  <c r="G9" i="4"/>
  <c r="E10" i="4"/>
  <c r="F10" i="4"/>
  <c r="I10" i="4" s="1"/>
  <c r="G10" i="4"/>
  <c r="E11" i="4"/>
  <c r="F11" i="4"/>
  <c r="I11" i="4" s="1"/>
  <c r="G11" i="4"/>
  <c r="E12" i="4"/>
  <c r="F12" i="4"/>
  <c r="I12" i="4" s="1"/>
  <c r="G12" i="4"/>
  <c r="E13" i="4"/>
  <c r="F13" i="4"/>
  <c r="I13" i="4" s="1"/>
  <c r="G13" i="4"/>
  <c r="E14" i="4"/>
  <c r="F14" i="4"/>
  <c r="G14" i="4"/>
  <c r="E15" i="4"/>
  <c r="F15" i="4"/>
  <c r="I15" i="4" s="1"/>
  <c r="G15" i="4"/>
  <c r="E17" i="4"/>
  <c r="F17" i="4"/>
  <c r="I17" i="4" s="1"/>
  <c r="G17" i="4"/>
  <c r="E19" i="4"/>
  <c r="F19" i="4"/>
  <c r="I19" i="4" s="1"/>
  <c r="G19" i="4"/>
  <c r="E20" i="4"/>
  <c r="F20" i="4"/>
  <c r="I20" i="4" s="1"/>
  <c r="G20" i="4"/>
  <c r="E21" i="4"/>
  <c r="F21" i="4"/>
  <c r="I21" i="4" s="1"/>
  <c r="G21" i="4"/>
  <c r="E22" i="4"/>
  <c r="F22" i="4"/>
  <c r="I22" i="4" s="1"/>
  <c r="G22" i="4"/>
  <c r="E23" i="4"/>
  <c r="F23" i="4"/>
  <c r="I23" i="4" s="1"/>
  <c r="G23" i="4"/>
  <c r="E24" i="4"/>
  <c r="F24" i="4"/>
  <c r="G24" i="4"/>
  <c r="E25" i="4"/>
  <c r="F25" i="4"/>
  <c r="I25" i="4" s="1"/>
  <c r="G25" i="4"/>
  <c r="E26" i="4"/>
  <c r="F26" i="4"/>
  <c r="G26" i="4"/>
  <c r="E27" i="4"/>
  <c r="F27" i="4"/>
  <c r="I27" i="4" s="1"/>
  <c r="G27" i="4"/>
  <c r="E28" i="4"/>
  <c r="F28" i="4"/>
  <c r="I28" i="4" s="1"/>
  <c r="G28" i="4"/>
  <c r="E30" i="4"/>
  <c r="F30" i="4"/>
  <c r="I30" i="4" s="1"/>
  <c r="G30" i="4"/>
  <c r="E31" i="4"/>
  <c r="F31" i="4"/>
  <c r="G31" i="4"/>
  <c r="E32" i="4"/>
  <c r="F32" i="4"/>
  <c r="I32" i="4" s="1"/>
  <c r="G32" i="4"/>
  <c r="E33" i="4"/>
  <c r="F33" i="4"/>
  <c r="I33" i="4" s="1"/>
  <c r="G33" i="4"/>
  <c r="E34" i="4"/>
  <c r="F34" i="4"/>
  <c r="I34" i="4" s="1"/>
  <c r="G34" i="4"/>
  <c r="E35" i="4"/>
  <c r="F35" i="4"/>
  <c r="I35" i="4" s="1"/>
  <c r="G35" i="4"/>
  <c r="E36" i="4"/>
  <c r="F36" i="4"/>
  <c r="I36" i="4" s="1"/>
  <c r="G36" i="4"/>
</calcChain>
</file>

<file path=xl/sharedStrings.xml><?xml version="1.0" encoding="utf-8"?>
<sst xmlns="http://schemas.openxmlformats.org/spreadsheetml/2006/main" count="601" uniqueCount="163">
  <si>
    <t>Schedule of the Eighth Apportionment for Title I, Part A</t>
  </si>
  <si>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</si>
  <si>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</si>
  <si>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</si>
  <si>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</si>
  <si>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</si>
  <si>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</si>
  <si>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</si>
  <si>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</si>
  <si>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</si>
  <si>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</si>
  <si>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</si>
  <si>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8th
Apportionment</t>
  </si>
  <si>
    <t>Alameda</t>
  </si>
  <si>
    <t>01611760000000</t>
  </si>
  <si>
    <t>N/A</t>
  </si>
  <si>
    <t>Fremont Unified</t>
  </si>
  <si>
    <t>Amador</t>
  </si>
  <si>
    <t>03100330000000</t>
  </si>
  <si>
    <t>Amador County Office of Education</t>
  </si>
  <si>
    <t>Contra Costa</t>
  </si>
  <si>
    <t>07617620000000</t>
  </si>
  <si>
    <t>Oakley Union Elementary</t>
  </si>
  <si>
    <t>07617960133637</t>
  </si>
  <si>
    <t>1774</t>
  </si>
  <si>
    <t>Summit Public School: Tamalpais</t>
  </si>
  <si>
    <t>Fresno</t>
  </si>
  <si>
    <t>10622810000000</t>
  </si>
  <si>
    <t>Laton Joint Unified</t>
  </si>
  <si>
    <t>Kern</t>
  </si>
  <si>
    <t>15636850000000</t>
  </si>
  <si>
    <t>Muroc Joint Unified</t>
  </si>
  <si>
    <t>Los Angeles</t>
  </si>
  <si>
    <t>19644770000000</t>
  </si>
  <si>
    <t>Eastside Union Elementary</t>
  </si>
  <si>
    <t>19647740000000</t>
  </si>
  <si>
    <t>Lynwood Unified</t>
  </si>
  <si>
    <t>Marin</t>
  </si>
  <si>
    <t>21770650135350</t>
  </si>
  <si>
    <t>1790</t>
  </si>
  <si>
    <t>Ross Valley Charter</t>
  </si>
  <si>
    <t>Monterey</t>
  </si>
  <si>
    <t>27660680000000</t>
  </si>
  <si>
    <t>South Monterey County Joint Union High</t>
  </si>
  <si>
    <t>Riverside</t>
  </si>
  <si>
    <t>33103300125385</t>
  </si>
  <si>
    <t>1369</t>
  </si>
  <si>
    <t>Imagine Schools, Riverside County</t>
  </si>
  <si>
    <t>Sacramento</t>
  </si>
  <si>
    <t>34673220000000</t>
  </si>
  <si>
    <t>Elverta Joint Elementary</t>
  </si>
  <si>
    <t>San Bernardino</t>
  </si>
  <si>
    <t>36750510137794</t>
  </si>
  <si>
    <t>1977</t>
  </si>
  <si>
    <t>Gorman Learning Charter San Bernardino/Santa Clarita</t>
  </si>
  <si>
    <t>San Diego</t>
  </si>
  <si>
    <t>37683040000000</t>
  </si>
  <si>
    <t>Ramona City Unified</t>
  </si>
  <si>
    <t>37683610000000</t>
  </si>
  <si>
    <t>Santee</t>
  </si>
  <si>
    <t>San Mateo</t>
  </si>
  <si>
    <t>41688740000000</t>
  </si>
  <si>
    <t>Brisbane Elementary</t>
  </si>
  <si>
    <t>41689320000000</t>
  </si>
  <si>
    <t>Pacifica</t>
  </si>
  <si>
    <t>41690210000000</t>
  </si>
  <si>
    <t>San Carlos Elementary</t>
  </si>
  <si>
    <t>Santa Barbara</t>
  </si>
  <si>
    <t>42769500132894</t>
  </si>
  <si>
    <t>1768</t>
  </si>
  <si>
    <t>Olive Grove Charter</t>
  </si>
  <si>
    <t>Santa Clara</t>
  </si>
  <si>
    <t>43695000000000</t>
  </si>
  <si>
    <t>Loma Prieta Joint Union Elementary</t>
  </si>
  <si>
    <t>43694500113662</t>
  </si>
  <si>
    <t>0846</t>
  </si>
  <si>
    <t>Voices College-Bound Language Academy</t>
  </si>
  <si>
    <t>Siskiyou</t>
  </si>
  <si>
    <t>47703590000000</t>
  </si>
  <si>
    <t>Hornbrook Elementary</t>
  </si>
  <si>
    <t>47704090000000</t>
  </si>
  <si>
    <t>McCloud Union Elementary</t>
  </si>
  <si>
    <t>47104700137372</t>
  </si>
  <si>
    <t>1958</t>
  </si>
  <si>
    <t>Northern United - Siskiyou Charter</t>
  </si>
  <si>
    <t>Sonoma</t>
  </si>
  <si>
    <t>49709120000000</t>
  </si>
  <si>
    <t>Santa Rosa Elementary</t>
  </si>
  <si>
    <t>49709126116958</t>
  </si>
  <si>
    <t>0215</t>
  </si>
  <si>
    <t>Kid Street Learning Center Charter</t>
  </si>
  <si>
    <t>Sutter</t>
  </si>
  <si>
    <t>51714230000000</t>
  </si>
  <si>
    <t>Nuestro Elementary</t>
  </si>
  <si>
    <t>Trinity</t>
  </si>
  <si>
    <t>53717460000000</t>
  </si>
  <si>
    <t>Lewiston Elementary</t>
  </si>
  <si>
    <t>Tulare</t>
  </si>
  <si>
    <t>54721160000000</t>
  </si>
  <si>
    <t>Sequoia Union Elementary</t>
  </si>
  <si>
    <t>54722230000000</t>
  </si>
  <si>
    <t>Traver Joint Elementary</t>
  </si>
  <si>
    <t>Ventura</t>
  </si>
  <si>
    <t>56725040000000</t>
  </si>
  <si>
    <t>Mupu Elementary</t>
  </si>
  <si>
    <t>Statewide Total</t>
  </si>
  <si>
    <t>California Department of Education</t>
  </si>
  <si>
    <t>School Fiscal Services Division</t>
  </si>
  <si>
    <t>May 2020</t>
  </si>
  <si>
    <t>County Summary of the Eighth Apportionment for Title I, Part A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</si>
  <si>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</si>
  <si>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</si>
  <si>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</si>
  <si>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</si>
  <si>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</si>
  <si>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01</t>
  </si>
  <si>
    <t>03</t>
  </si>
  <si>
    <t>07</t>
  </si>
  <si>
    <t>10</t>
  </si>
  <si>
    <t>15</t>
  </si>
  <si>
    <t>19</t>
  </si>
  <si>
    <t xml:space="preserve">Los Angeles </t>
  </si>
  <si>
    <t>21</t>
  </si>
  <si>
    <t>27</t>
  </si>
  <si>
    <t>33</t>
  </si>
  <si>
    <t>34</t>
  </si>
  <si>
    <t>36</t>
  </si>
  <si>
    <t>37</t>
  </si>
  <si>
    <t>41</t>
  </si>
  <si>
    <t>42</t>
  </si>
  <si>
    <t>43</t>
  </si>
  <si>
    <t>47</t>
  </si>
  <si>
    <t>49</t>
  </si>
  <si>
    <t>51</t>
  </si>
  <si>
    <t>53</t>
  </si>
  <si>
    <t>54</t>
  </si>
  <si>
    <t>56</t>
  </si>
  <si>
    <t>FI$Cal
Supplier
ID</t>
  </si>
  <si>
    <t>FI$Cal
Address
Sequence
ID</t>
  </si>
  <si>
    <t>0000044132</t>
  </si>
  <si>
    <t>0000011784</t>
  </si>
  <si>
    <t>0000011786</t>
  </si>
  <si>
    <t>0000003786</t>
  </si>
  <si>
    <t>0000006842</t>
  </si>
  <si>
    <t>0000040496</t>
  </si>
  <si>
    <t>0000011828</t>
  </si>
  <si>
    <t>0000008322</t>
  </si>
  <si>
    <t>0000011837</t>
  </si>
  <si>
    <t>0000012374</t>
  </si>
  <si>
    <t>0000011839</t>
  </si>
  <si>
    <t>0000007988</t>
  </si>
  <si>
    <t>0000011843</t>
  </si>
  <si>
    <t>0000011867</t>
  </si>
  <si>
    <t>0000011846</t>
  </si>
  <si>
    <t>0000011782</t>
  </si>
  <si>
    <t>0000011855</t>
  </si>
  <si>
    <t>0000013461</t>
  </si>
  <si>
    <t>0000011858</t>
  </si>
  <si>
    <t>0000011859</t>
  </si>
  <si>
    <t>0000011863</t>
  </si>
  <si>
    <t>18-14329 05-27-2020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</si>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</sst>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/>
    <xf numFmtId="0" fontId="11" fillId="0" borderId="0"/>
    <xf numFmtId="0" fontId="7" fillId="0" borderId="0"/>
  </cellStyleXfs>
  <cellXfs count="42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/>
    <xf numFmtId="6" fontId="0" fillId="0" borderId="0" xfId="0" applyNumberFormat="1"/>
    <xf numFmtId="0" fontId="4" fillId="0" borderId="0" xfId="0" applyNumberFormat="1" applyFont="1" applyBorder="1" applyAlignment="1">
      <alignment horizontal="center"/>
    </xf>
    <xf numFmtId="17" fontId="0" fillId="0" borderId="0" xfId="0" quotePrefix="1" applyNumberFormat="1"/>
    <xf numFmtId="0" fontId="10" fillId="0" borderId="0" xfId="2" applyFont="1" applyFill="1" applyBorder="1" applyAlignment="1">
      <alignment horizontal="centerContinuous" vertical="center" wrapText="1"/>
    </xf>
    <xf numFmtId="0" fontId="10" fillId="0" borderId="0" xfId="2" applyFont="1" applyBorder="1" applyAlignment="1">
      <alignment horizontal="left"/>
    </xf>
    <xf numFmtId="0" fontId="10" fillId="0" borderId="5" xfId="29" applyFont="1" applyBorder="1" applyAlignment="1">
      <alignment horizontal="center" wrapText="1"/>
    </xf>
    <xf numFmtId="164" fontId="10" fillId="0" borderId="5" xfId="29" applyNumberFormat="1" applyFont="1" applyBorder="1" applyAlignment="1">
      <alignment horizontal="center" wrapText="1"/>
    </xf>
    <xf numFmtId="49" fontId="7" fillId="0" borderId="0" xfId="29" applyNumberFormat="1" applyFont="1" applyAlignment="1">
      <alignment horizontal="center"/>
    </xf>
    <xf numFmtId="0" fontId="7" fillId="0" borderId="0" xfId="29" applyFont="1" applyBorder="1"/>
    <xf numFmtId="6" fontId="4" fillId="0" borderId="0" xfId="29" applyNumberFormat="1" applyFont="1"/>
    <xf numFmtId="0" fontId="7" fillId="0" borderId="0" xfId="29" applyFont="1"/>
    <xf numFmtId="49" fontId="7" fillId="0" borderId="0" xfId="29" applyNumberFormat="1" applyFont="1" applyAlignment="1"/>
    <xf numFmtId="6" fontId="4" fillId="0" borderId="0" xfId="29" applyNumberFormat="1" applyFont="1" applyBorder="1"/>
    <xf numFmtId="0" fontId="6" fillId="0" borderId="3" xfId="3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29" applyFont="1" applyFill="1" applyAlignment="1">
      <alignment horizontal="centerContinuous" vertical="center" wrapText="1"/>
    </xf>
    <xf numFmtId="0" fontId="4" fillId="0" borderId="0" xfId="29" applyFont="1"/>
    <xf numFmtId="49" fontId="7" fillId="0" borderId="0" xfId="29" quotePrefix="1" applyNumberFormat="1" applyFont="1" applyBorder="1" applyAlignment="1"/>
    <xf numFmtId="0" fontId="6" fillId="0" borderId="6" xfId="5" applyBorder="1" applyAlignment="1">
      <alignment horizontal="left"/>
    </xf>
    <xf numFmtId="0" fontId="6" fillId="0" borderId="6" xfId="5" applyBorder="1"/>
    <xf numFmtId="6" fontId="6" fillId="0" borderId="6" xfId="5" applyNumberFormat="1" applyBorder="1"/>
    <xf numFmtId="0" fontId="6" fillId="0" borderId="6" xfId="5" applyNumberFormat="1" applyFill="1" applyBorder="1" applyAlignment="1" applyProtection="1"/>
    <xf numFmtId="0" fontId="6" fillId="0" borderId="0" xfId="0" applyFont="1"/>
    <xf numFmtId="0" fontId="13" fillId="0" borderId="0" xfId="2" applyFont="1" applyBorder="1" applyAlignment="1">
      <alignment horizontal="left"/>
    </xf>
    <xf numFmtId="0" fontId="5" fillId="0" borderId="0" xfId="6" applyFont="1" applyAlignment="1">
      <alignment horizontal="left"/>
    </xf>
    <xf numFmtId="0" fontId="10" fillId="0" borderId="0" xfId="7" applyAlignment="1">
      <alignment horizontal="left"/>
    </xf>
    <xf numFmtId="0" fontId="6" fillId="0" borderId="4" xfId="5" applyBorder="1" applyAlignment="1">
      <alignment horizontal="left"/>
    </xf>
    <xf numFmtId="0" fontId="6" fillId="0" borderId="4" xfId="5" applyBorder="1"/>
    <xf numFmtId="0" fontId="6" fillId="0" borderId="4" xfId="5" applyBorder="1" applyAlignment="1"/>
    <xf numFmtId="0" fontId="6" fillId="0" borderId="4" xfId="5" applyBorder="1" applyAlignment="1">
      <alignment horizontal="center"/>
    </xf>
    <xf numFmtId="6" fontId="6" fillId="0" borderId="4" xfId="5" applyNumberFormat="1" applyBorder="1"/>
    <xf numFmtId="0" fontId="13" fillId="0" borderId="0" xfId="2" applyFont="1" applyFill="1" applyBorder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10" fillId="0" borderId="0" xfId="7" applyFill="1" applyAlignment="1">
      <alignment horizontal="left" vertical="center"/>
    </xf>
  </cellXfs>
  <cellStyles count="31">
    <cellStyle name="20% - Accent1" xfId="10" builtinId="30" customBuiltin="1"/>
    <cellStyle name="20% - Accent2" xfId="13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5" builtinId="50" customBuiltin="1"/>
    <cellStyle name="40% - Accent1" xfId="11" builtinId="31" customBuiltin="1"/>
    <cellStyle name="40% - Accent2" xfId="14" builtinId="35" customBuiltin="1"/>
    <cellStyle name="40% - Accent3" xfId="17" builtinId="39" customBuiltin="1"/>
    <cellStyle name="40% - Accent4" xfId="20" builtinId="43" customBuiltin="1"/>
    <cellStyle name="40% - Accent5" xfId="23" builtinId="47" customBuiltin="1"/>
    <cellStyle name="40% - Accent6" xfId="26" builtinId="51" customBuiltin="1"/>
    <cellStyle name="60% - Accent1" xfId="12" builtinId="32" customBuiltin="1"/>
    <cellStyle name="60% - Accent2" xfId="15" builtinId="36" customBuiltin="1"/>
    <cellStyle name="60% - Accent3" xfId="18" builtinId="40" customBuiltin="1"/>
    <cellStyle name="60% - Accent4" xfId="21" builtinId="44" customBuiltin="1"/>
    <cellStyle name="60% - Accent5" xfId="24" builtinId="48" customBuiltin="1"/>
    <cellStyle name="60% - Accent6" xfId="27" builtinId="52" customBuilti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8" xr:uid="{00000000-0005-0000-0000-000023000000}"/>
    <cellStyle name="Normal 3" xfId="29" xr:uid="{00000000-0005-0000-0000-000024000000}"/>
    <cellStyle name="Normal 4 2 2" xfId="30" xr:uid="{3AAF304F-99C9-44BB-8E05-F79F95BA04F9}"/>
    <cellStyle name="Total" xfId="5" builtinId="25" customBuiltin="1"/>
    <cellStyle name="Warning Text" xfId="9" builtinId="11" hidden="1"/>
  </cellStyles>
  <dxfs count="36"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L37" totalsRowCount="1" headerRowDxfId="35" dataDxfId="33" headerRowBorderDxfId="34" tableBorderDxfId="32" totalsRowBorderDxfId="8" headerRowCellStyle="Normal" totalsRowCellStyle="Total">
  <autoFilter ref="A5:L3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1" totalsRowDxfId="7" totalsRowCellStyle="Total"/>
    <tableColumn id="9" xr3:uid="{5AFB88FC-4BD9-4F17-87C9-385D9369F20F}" name="FI$Cal_x000a_Supplier_x000a_ID" dataDxfId="30" totalsRowCellStyle="Total"/>
    <tableColumn id="7" xr3:uid="{2D8B999E-900B-4FD6-B4EA-C219C9761453}" name="FI$Cal_x000a_Address_x000a_Sequence_x000a_ID" dataDxfId="29" totalsRowCellStyle="Total"/>
    <tableColumn id="2" xr3:uid="{00000000-0010-0000-0000-000002000000}" name="Full CDS Code" dataDxfId="28" totalsRowDxfId="6" totalsRowCellStyle="Total"/>
    <tableColumn id="3" xr3:uid="{00000000-0010-0000-0000-000003000000}" name="County_x000a_Code" dataDxfId="27" totalsRowDxfId="5" totalsRowCellStyle="Total"/>
    <tableColumn id="4" xr3:uid="{00000000-0010-0000-0000-000004000000}" name="District_x000a_Code" dataDxfId="26" totalsRowDxfId="4" totalsRowCellStyle="Total"/>
    <tableColumn id="5" xr3:uid="{00000000-0010-0000-0000-000005000000}" name="School_x000a_Code" dataDxfId="25" totalsRowDxfId="3" totalsRowCellStyle="Total"/>
    <tableColumn id="6" xr3:uid="{00000000-0010-0000-0000-000006000000}" name="Direct_x000a_Funded_x000a_Charter School_x000a_Number" dataDxfId="24" totalsRowDxfId="2" totalsRowCellStyle="Total"/>
    <tableColumn id="19" xr3:uid="{00000000-0010-0000-0000-000013000000}" name="Service_x000a_Location" dataDxfId="23" totalsRowDxfId="1" totalsRowCellStyle="Total">
      <calculatedColumnFormula>IF(H6="N/A",$F$5:$F$42,"C"&amp;$H$5:$H$42)</calculatedColumnFormula>
    </tableColumn>
    <tableColumn id="8" xr3:uid="{00000000-0010-0000-0000-000008000000}" name="Local Educational Agency" dataDxfId="22" totalsRowCellStyle="Total"/>
    <tableColumn id="15" xr3:uid="{00000000-0010-0000-0000-00000F000000}" name="_x000a_2018-19_x000a_FINAL_x000a_Allocation" totalsRowFunction="sum" dataDxfId="21" totalsRowCellStyle="Total"/>
    <tableColumn id="14" xr3:uid="{00000000-0010-0000-0000-00000E000000}" name="8th_x000a_Apportionment" totalsRowFunction="sum" dataDxfId="20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27" totalsRowCount="1" headerRowDxfId="19" dataDxfId="17" headerRowBorderDxfId="18" totalsRowBorderDxfId="16" totalsRowCellStyle="Total">
  <autoFilter ref="A5:E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5" totalsRowDxfId="14" totalsRowCellStyle="Total"/>
    <tableColumn id="2" xr3:uid="{00000000-0010-0000-0100-000002000000}" name="County_x000a_Treasurer" dataDxfId="13" totalsRowCellStyle="Total"/>
    <tableColumn id="5" xr3:uid="{00000000-0010-0000-0100-000005000000}" name="Invoice Number" dataDxfId="12" totalsRowCellStyle="Total"/>
    <tableColumn id="3" xr3:uid="{00000000-0010-0000-0100-000003000000}" name="County_x000a_Total" totalsRowFunction="sum" dataDxfId="11" totalsRowCellStyle="Total"/>
    <tableColumn id="4" xr3:uid="{EF9B70DB-B5D3-48D2-B8B9-863D0C26859F}" name="Voucher Number" dataDxfId="10" totalsRowDxfId="9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/>
  </sheetViews>
  <sheetFormatPr defaultColWidth="8.84375" defaultRowHeight="15.5" x14ac:dyDescent="0.35"/>
  <cols>
    <col min="1" max="2" width="14" style="4" customWidth="1"/>
    <col min="3" max="3" width="10" style="4" customWidth="1"/>
    <col min="4" max="4" width="15.07421875" style="4" hidden="1" customWidth="1"/>
    <col min="5" max="5" width="7.23046875" style="3" bestFit="1" customWidth="1"/>
    <col min="6" max="6" width="7" style="3" bestFit="1" customWidth="1"/>
    <col min="7" max="7" width="8" style="3" bestFit="1" customWidth="1"/>
    <col min="8" max="8" width="7.765625" style="3" bestFit="1" customWidth="1"/>
    <col min="9" max="9" width="8.23046875" style="3" customWidth="1"/>
    <col min="10" max="10" width="47" style="2" customWidth="1"/>
    <col min="11" max="12" width="14" style="2" customWidth="1"/>
    <col min="13" max="16384" width="8.84375" style="1"/>
  </cols>
  <sheetData>
    <row r="1" spans="1:12" ht="20" x14ac:dyDescent="0.4">
      <c r="A1" s="31" t="s">
        <v>0</v>
      </c>
      <c r="B1" s="12"/>
      <c r="C1" s="12"/>
      <c r="D1" s="11"/>
      <c r="E1" s="11"/>
      <c r="F1" s="11"/>
      <c r="G1" s="11"/>
      <c r="H1" s="11"/>
      <c r="I1" s="11"/>
      <c r="J1" s="11"/>
      <c r="K1" s="11"/>
      <c r="L1" s="11"/>
    </row>
    <row r="2" spans="1:12" ht="18" x14ac:dyDescent="0.4">
      <c r="A2" s="32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5">
      <c r="A3" s="33" t="s">
        <v>2</v>
      </c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35">
      <c r="A4" s="30" t="s">
        <v>162</v>
      </c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</row>
    <row r="5" spans="1:12" ht="87.75" customHeight="1" x14ac:dyDescent="0.35">
      <c r="A5" s="5" t="s">
        <v>3</v>
      </c>
      <c r="B5" s="21" t="s">
        <v>137</v>
      </c>
      <c r="C5" s="21" t="s">
        <v>138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x14ac:dyDescent="0.35">
      <c r="A6" t="s">
        <v>13</v>
      </c>
      <c r="B6" s="6" t="s">
        <v>140</v>
      </c>
      <c r="C6" s="6">
        <v>1</v>
      </c>
      <c r="D6" t="s">
        <v>14</v>
      </c>
      <c r="E6" s="6" t="str">
        <f t="shared" ref="E6" si="0">MID($D6,1,2)</f>
        <v>01</v>
      </c>
      <c r="F6" s="6" t="str">
        <f t="shared" ref="F6" si="1">MID($D6,3,5)</f>
        <v>61176</v>
      </c>
      <c r="G6" s="6" t="str">
        <f t="shared" ref="G6" si="2">MID($D6,8,7)</f>
        <v>0000000</v>
      </c>
      <c r="H6" s="6" t="s">
        <v>15</v>
      </c>
      <c r="I6" s="9" t="str">
        <f t="shared" ref="I6:I36" si="3">IF(H6="N/A",$F$5:$F$36,"C"&amp;$H$5:$H$36)</f>
        <v>61176</v>
      </c>
      <c r="J6" t="s">
        <v>16</v>
      </c>
      <c r="K6" s="8">
        <v>2436667</v>
      </c>
      <c r="L6" s="8">
        <v>1687123</v>
      </c>
    </row>
    <row r="7" spans="1:12" x14ac:dyDescent="0.35">
      <c r="A7" t="s">
        <v>17</v>
      </c>
      <c r="B7" s="6" t="s">
        <v>141</v>
      </c>
      <c r="C7" s="6">
        <v>1</v>
      </c>
      <c r="D7" t="s">
        <v>18</v>
      </c>
      <c r="E7" s="6" t="str">
        <f t="shared" ref="E7" si="4">MID($D7,1,2)</f>
        <v>03</v>
      </c>
      <c r="F7" s="6" t="str">
        <f t="shared" ref="F7" si="5">MID($D7,3,5)</f>
        <v>10033</v>
      </c>
      <c r="G7" s="6" t="str">
        <f t="shared" ref="G7" si="6">MID($D7,8,7)</f>
        <v>0000000</v>
      </c>
      <c r="H7" s="6" t="s">
        <v>15</v>
      </c>
      <c r="I7" s="9" t="str">
        <f t="shared" si="3"/>
        <v>10033</v>
      </c>
      <c r="J7" t="s">
        <v>19</v>
      </c>
      <c r="K7" s="8">
        <v>25702</v>
      </c>
      <c r="L7" s="8">
        <v>6048</v>
      </c>
    </row>
    <row r="8" spans="1:12" x14ac:dyDescent="0.35">
      <c r="A8" t="s">
        <v>20</v>
      </c>
      <c r="B8" s="6" t="s">
        <v>142</v>
      </c>
      <c r="C8" s="6">
        <v>9</v>
      </c>
      <c r="D8" t="s">
        <v>21</v>
      </c>
      <c r="E8" s="6" t="str">
        <f t="shared" ref="E8:E9" si="7">MID($D8,1,2)</f>
        <v>07</v>
      </c>
      <c r="F8" s="6" t="str">
        <f t="shared" ref="F8:F9" si="8">MID($D8,3,5)</f>
        <v>61762</v>
      </c>
      <c r="G8" s="6" t="str">
        <f t="shared" ref="G8:G9" si="9">MID($D8,8,7)</f>
        <v>0000000</v>
      </c>
      <c r="H8" s="6" t="s">
        <v>15</v>
      </c>
      <c r="I8" s="9" t="str">
        <f t="shared" si="3"/>
        <v>61762</v>
      </c>
      <c r="J8" t="s">
        <v>22</v>
      </c>
      <c r="K8" s="8">
        <v>405058</v>
      </c>
      <c r="L8" s="8">
        <v>99949</v>
      </c>
    </row>
    <row r="9" spans="1:12" x14ac:dyDescent="0.35">
      <c r="A9" t="s">
        <v>20</v>
      </c>
      <c r="B9" s="6" t="s">
        <v>142</v>
      </c>
      <c r="C9" s="6">
        <v>9</v>
      </c>
      <c r="D9" t="s">
        <v>23</v>
      </c>
      <c r="E9" s="6" t="str">
        <f t="shared" si="7"/>
        <v>07</v>
      </c>
      <c r="F9" s="6" t="str">
        <f t="shared" si="8"/>
        <v>61796</v>
      </c>
      <c r="G9" s="6" t="str">
        <f t="shared" si="9"/>
        <v>0133637</v>
      </c>
      <c r="H9" s="6" t="s">
        <v>24</v>
      </c>
      <c r="I9" s="9" t="str">
        <f t="shared" si="3"/>
        <v>C1774</v>
      </c>
      <c r="J9" t="s">
        <v>25</v>
      </c>
      <c r="K9" s="8">
        <v>79109</v>
      </c>
      <c r="L9" s="8">
        <v>5405</v>
      </c>
    </row>
    <row r="10" spans="1:12" x14ac:dyDescent="0.35">
      <c r="A10" t="s">
        <v>26</v>
      </c>
      <c r="B10" s="6" t="s">
        <v>143</v>
      </c>
      <c r="C10" s="6">
        <v>10</v>
      </c>
      <c r="D10" t="s">
        <v>27</v>
      </c>
      <c r="E10" s="6" t="str">
        <f t="shared" ref="E10" si="10">MID($D10,1,2)</f>
        <v>10</v>
      </c>
      <c r="F10" s="6" t="str">
        <f t="shared" ref="F10" si="11">MID($D10,3,5)</f>
        <v>62281</v>
      </c>
      <c r="G10" s="6" t="str">
        <f t="shared" ref="G10" si="12">MID($D10,8,7)</f>
        <v>0000000</v>
      </c>
      <c r="H10" s="6" t="s">
        <v>15</v>
      </c>
      <c r="I10" s="9" t="str">
        <f t="shared" si="3"/>
        <v>62281</v>
      </c>
      <c r="J10" t="s">
        <v>28</v>
      </c>
      <c r="K10" s="8">
        <v>371251</v>
      </c>
      <c r="L10" s="8">
        <v>11271</v>
      </c>
    </row>
    <row r="11" spans="1:12" x14ac:dyDescent="0.35">
      <c r="A11" t="s">
        <v>29</v>
      </c>
      <c r="B11" s="6" t="s">
        <v>144</v>
      </c>
      <c r="C11" s="6">
        <v>2</v>
      </c>
      <c r="D11" t="s">
        <v>30</v>
      </c>
      <c r="E11" s="6" t="str">
        <f t="shared" ref="E11" si="13">MID($D11,1,2)</f>
        <v>15</v>
      </c>
      <c r="F11" s="6" t="str">
        <f t="shared" ref="F11" si="14">MID($D11,3,5)</f>
        <v>63685</v>
      </c>
      <c r="G11" s="6" t="str">
        <f t="shared" ref="G11" si="15">MID($D11,8,7)</f>
        <v>0000000</v>
      </c>
      <c r="H11" s="6" t="s">
        <v>15</v>
      </c>
      <c r="I11" s="9" t="str">
        <f t="shared" si="3"/>
        <v>63685</v>
      </c>
      <c r="J11" t="s">
        <v>31</v>
      </c>
      <c r="K11" s="8">
        <v>464147</v>
      </c>
      <c r="L11" s="8">
        <v>138864</v>
      </c>
    </row>
    <row r="12" spans="1:12" x14ac:dyDescent="0.35">
      <c r="A12" t="s">
        <v>32</v>
      </c>
      <c r="B12" s="22" t="s">
        <v>139</v>
      </c>
      <c r="C12" s="22">
        <v>1</v>
      </c>
      <c r="D12" t="s">
        <v>33</v>
      </c>
      <c r="E12" s="6" t="str">
        <f t="shared" ref="E12" si="16">MID($D12,1,2)</f>
        <v>19</v>
      </c>
      <c r="F12" s="6" t="str">
        <f t="shared" ref="F12" si="17">MID($D12,3,5)</f>
        <v>64477</v>
      </c>
      <c r="G12" s="6" t="str">
        <f t="shared" ref="G12" si="18">MID($D12,8,7)</f>
        <v>0000000</v>
      </c>
      <c r="H12" s="6" t="s">
        <v>15</v>
      </c>
      <c r="I12" s="9" t="str">
        <f t="shared" si="3"/>
        <v>64477</v>
      </c>
      <c r="J12" t="s">
        <v>34</v>
      </c>
      <c r="K12" s="8">
        <v>1479512</v>
      </c>
      <c r="L12" s="8">
        <v>516886</v>
      </c>
    </row>
    <row r="13" spans="1:12" x14ac:dyDescent="0.35">
      <c r="A13" t="s">
        <v>32</v>
      </c>
      <c r="B13" s="22" t="s">
        <v>139</v>
      </c>
      <c r="C13" s="22">
        <v>1</v>
      </c>
      <c r="D13" t="s">
        <v>35</v>
      </c>
      <c r="E13" s="6" t="str">
        <f t="shared" ref="E13" si="19">MID($D13,1,2)</f>
        <v>19</v>
      </c>
      <c r="F13" s="6" t="str">
        <f t="shared" ref="F13" si="20">MID($D13,3,5)</f>
        <v>64774</v>
      </c>
      <c r="G13" s="6" t="str">
        <f t="shared" ref="G13" si="21">MID($D13,8,7)</f>
        <v>0000000</v>
      </c>
      <c r="H13" s="6" t="s">
        <v>15</v>
      </c>
      <c r="I13" s="9" t="str">
        <f t="shared" si="3"/>
        <v>64774</v>
      </c>
      <c r="J13" t="s">
        <v>36</v>
      </c>
      <c r="K13" s="8">
        <v>5702645</v>
      </c>
      <c r="L13" s="8">
        <v>626686</v>
      </c>
    </row>
    <row r="14" spans="1:12" x14ac:dyDescent="0.35">
      <c r="A14" t="s">
        <v>37</v>
      </c>
      <c r="B14" s="6" t="s">
        <v>145</v>
      </c>
      <c r="C14" s="6">
        <v>1</v>
      </c>
      <c r="D14" t="s">
        <v>38</v>
      </c>
      <c r="E14" s="6" t="str">
        <f t="shared" ref="E14" si="22">MID($D14,1,2)</f>
        <v>21</v>
      </c>
      <c r="F14" s="6" t="str">
        <f t="shared" ref="F14" si="23">MID($D14,3,5)</f>
        <v>77065</v>
      </c>
      <c r="G14" s="6" t="str">
        <f t="shared" ref="G14" si="24">MID($D14,8,7)</f>
        <v>0135350</v>
      </c>
      <c r="H14" s="6" t="s">
        <v>39</v>
      </c>
      <c r="I14" s="9" t="str">
        <f t="shared" si="3"/>
        <v>C1790</v>
      </c>
      <c r="J14" t="s">
        <v>40</v>
      </c>
      <c r="K14" s="8">
        <v>10281</v>
      </c>
      <c r="L14" s="8">
        <v>2303</v>
      </c>
    </row>
    <row r="15" spans="1:12" x14ac:dyDescent="0.35">
      <c r="A15" t="s">
        <v>41</v>
      </c>
      <c r="B15" s="6" t="s">
        <v>146</v>
      </c>
      <c r="C15" s="6">
        <v>2</v>
      </c>
      <c r="D15" t="s">
        <v>42</v>
      </c>
      <c r="E15" s="6" t="str">
        <f t="shared" ref="E15" si="25">MID($D15,1,2)</f>
        <v>27</v>
      </c>
      <c r="F15" s="6" t="str">
        <f t="shared" ref="F15" si="26">MID($D15,3,5)</f>
        <v>66068</v>
      </c>
      <c r="G15" s="6" t="str">
        <f t="shared" ref="G15" si="27">MID($D15,8,7)</f>
        <v>0000000</v>
      </c>
      <c r="H15" s="6" t="s">
        <v>15</v>
      </c>
      <c r="I15" s="9" t="str">
        <f t="shared" si="3"/>
        <v>66068</v>
      </c>
      <c r="J15" t="s">
        <v>43</v>
      </c>
      <c r="K15" s="8">
        <v>701558</v>
      </c>
      <c r="L15" s="8">
        <v>87940</v>
      </c>
    </row>
    <row r="16" spans="1:12" x14ac:dyDescent="0.35">
      <c r="A16" t="s">
        <v>44</v>
      </c>
      <c r="B16" s="6" t="s">
        <v>147</v>
      </c>
      <c r="C16" s="6">
        <v>11</v>
      </c>
      <c r="D16" t="s">
        <v>45</v>
      </c>
      <c r="E16" s="6" t="str">
        <f t="shared" ref="E16:E17" si="28">MID($D16,1,2)</f>
        <v>33</v>
      </c>
      <c r="F16" s="6" t="str">
        <f t="shared" ref="F16:F17" si="29">MID($D16,3,5)</f>
        <v>10330</v>
      </c>
      <c r="G16" s="6" t="str">
        <f t="shared" ref="G16:G17" si="30">MID($D16,8,7)</f>
        <v>0125385</v>
      </c>
      <c r="H16" s="6" t="s">
        <v>46</v>
      </c>
      <c r="I16" s="9" t="str">
        <f t="shared" si="3"/>
        <v>C1369</v>
      </c>
      <c r="J16" t="s">
        <v>47</v>
      </c>
      <c r="K16" s="8">
        <v>171185</v>
      </c>
      <c r="L16" s="8">
        <v>25201</v>
      </c>
    </row>
    <row r="17" spans="1:12" x14ac:dyDescent="0.35">
      <c r="A17" t="s">
        <v>48</v>
      </c>
      <c r="B17" s="6" t="s">
        <v>148</v>
      </c>
      <c r="C17" s="6">
        <v>1</v>
      </c>
      <c r="D17" t="s">
        <v>49</v>
      </c>
      <c r="E17" s="6" t="str">
        <f t="shared" si="28"/>
        <v>34</v>
      </c>
      <c r="F17" s="6" t="str">
        <f t="shared" si="29"/>
        <v>67322</v>
      </c>
      <c r="G17" s="6" t="str">
        <f t="shared" si="30"/>
        <v>0000000</v>
      </c>
      <c r="H17" s="6" t="s">
        <v>15</v>
      </c>
      <c r="I17" s="9" t="str">
        <f t="shared" si="3"/>
        <v>67322</v>
      </c>
      <c r="J17" t="s">
        <v>50</v>
      </c>
      <c r="K17" s="8">
        <v>52321</v>
      </c>
      <c r="L17" s="8">
        <v>9795</v>
      </c>
    </row>
    <row r="18" spans="1:12" x14ac:dyDescent="0.35">
      <c r="A18" t="s">
        <v>51</v>
      </c>
      <c r="B18" s="6" t="s">
        <v>149</v>
      </c>
      <c r="C18" s="6">
        <v>4</v>
      </c>
      <c r="D18" s="7" t="s">
        <v>52</v>
      </c>
      <c r="E18" s="6" t="str">
        <f t="shared" ref="E18" si="31">MID($D18,1,2)</f>
        <v>36</v>
      </c>
      <c r="F18" s="6" t="str">
        <f t="shared" ref="F18" si="32">MID($D18,3,5)</f>
        <v>75051</v>
      </c>
      <c r="G18" s="6" t="str">
        <f t="shared" ref="G18" si="33">MID($D18,8,7)</f>
        <v>0137794</v>
      </c>
      <c r="H18" s="3" t="s">
        <v>53</v>
      </c>
      <c r="I18" s="9" t="str">
        <f t="shared" si="3"/>
        <v>C1977</v>
      </c>
      <c r="J18" s="2" t="s">
        <v>54</v>
      </c>
      <c r="K18" s="8">
        <v>95099</v>
      </c>
      <c r="L18" s="8">
        <v>13273</v>
      </c>
    </row>
    <row r="19" spans="1:12" x14ac:dyDescent="0.35">
      <c r="A19" t="s">
        <v>55</v>
      </c>
      <c r="B19" s="6" t="s">
        <v>150</v>
      </c>
      <c r="C19" s="6">
        <v>2</v>
      </c>
      <c r="D19" t="s">
        <v>56</v>
      </c>
      <c r="E19" s="6" t="str">
        <f t="shared" ref="E19:E20" si="34">MID($D19,1,2)</f>
        <v>37</v>
      </c>
      <c r="F19" s="6" t="str">
        <f t="shared" ref="F19:F20" si="35">MID($D19,3,5)</f>
        <v>68304</v>
      </c>
      <c r="G19" s="6" t="str">
        <f t="shared" ref="G19:G20" si="36">MID($D19,8,7)</f>
        <v>0000000</v>
      </c>
      <c r="H19" s="6" t="s">
        <v>15</v>
      </c>
      <c r="I19" s="9" t="str">
        <f t="shared" si="3"/>
        <v>68304</v>
      </c>
      <c r="J19" t="s">
        <v>57</v>
      </c>
      <c r="K19" s="8">
        <v>580837</v>
      </c>
      <c r="L19" s="8">
        <v>51493</v>
      </c>
    </row>
    <row r="20" spans="1:12" x14ac:dyDescent="0.35">
      <c r="A20" t="s">
        <v>55</v>
      </c>
      <c r="B20" s="6" t="s">
        <v>150</v>
      </c>
      <c r="C20" s="6">
        <v>2</v>
      </c>
      <c r="D20" t="s">
        <v>58</v>
      </c>
      <c r="E20" s="6" t="str">
        <f t="shared" si="34"/>
        <v>37</v>
      </c>
      <c r="F20" s="6" t="str">
        <f t="shared" si="35"/>
        <v>68361</v>
      </c>
      <c r="G20" s="6" t="str">
        <f t="shared" si="36"/>
        <v>0000000</v>
      </c>
      <c r="H20" s="6" t="s">
        <v>15</v>
      </c>
      <c r="I20" s="9" t="str">
        <f t="shared" si="3"/>
        <v>68361</v>
      </c>
      <c r="J20" t="s">
        <v>59</v>
      </c>
      <c r="K20" s="8">
        <v>544323</v>
      </c>
      <c r="L20" s="8">
        <v>289478</v>
      </c>
    </row>
    <row r="21" spans="1:12" x14ac:dyDescent="0.35">
      <c r="A21" t="s">
        <v>60</v>
      </c>
      <c r="B21" s="6" t="s">
        <v>151</v>
      </c>
      <c r="C21" s="6">
        <v>1</v>
      </c>
      <c r="D21" t="s">
        <v>61</v>
      </c>
      <c r="E21" s="6" t="str">
        <f t="shared" ref="E21:E23" si="37">MID($D21,1,2)</f>
        <v>41</v>
      </c>
      <c r="F21" s="6" t="str">
        <f t="shared" ref="F21:F23" si="38">MID($D21,3,5)</f>
        <v>68874</v>
      </c>
      <c r="G21" s="6" t="str">
        <f t="shared" ref="G21:G23" si="39">MID($D21,8,7)</f>
        <v>0000000</v>
      </c>
      <c r="H21" s="6" t="s">
        <v>15</v>
      </c>
      <c r="I21" s="9" t="str">
        <f t="shared" si="3"/>
        <v>68874</v>
      </c>
      <c r="J21" t="s">
        <v>62</v>
      </c>
      <c r="K21" s="8">
        <v>20571</v>
      </c>
      <c r="L21" s="8">
        <v>11992</v>
      </c>
    </row>
    <row r="22" spans="1:12" x14ac:dyDescent="0.35">
      <c r="A22" t="s">
        <v>60</v>
      </c>
      <c r="B22" s="6" t="s">
        <v>151</v>
      </c>
      <c r="C22" s="6">
        <v>1</v>
      </c>
      <c r="D22" t="s">
        <v>63</v>
      </c>
      <c r="E22" s="6" t="str">
        <f t="shared" si="37"/>
        <v>41</v>
      </c>
      <c r="F22" s="6" t="str">
        <f t="shared" si="38"/>
        <v>68932</v>
      </c>
      <c r="G22" s="6" t="str">
        <f t="shared" si="39"/>
        <v>0000000</v>
      </c>
      <c r="H22" s="6" t="s">
        <v>15</v>
      </c>
      <c r="I22" s="9" t="str">
        <f t="shared" si="3"/>
        <v>68932</v>
      </c>
      <c r="J22" t="s">
        <v>64</v>
      </c>
      <c r="K22" s="8">
        <v>100579</v>
      </c>
      <c r="L22" s="8">
        <v>55523</v>
      </c>
    </row>
    <row r="23" spans="1:12" x14ac:dyDescent="0.35">
      <c r="A23" t="s">
        <v>60</v>
      </c>
      <c r="B23" s="6" t="s">
        <v>151</v>
      </c>
      <c r="C23" s="6">
        <v>1</v>
      </c>
      <c r="D23" t="s">
        <v>65</v>
      </c>
      <c r="E23" s="6" t="str">
        <f t="shared" si="37"/>
        <v>41</v>
      </c>
      <c r="F23" s="6" t="str">
        <f t="shared" si="38"/>
        <v>69021</v>
      </c>
      <c r="G23" s="6" t="str">
        <f t="shared" si="39"/>
        <v>0000000</v>
      </c>
      <c r="H23" s="6" t="s">
        <v>15</v>
      </c>
      <c r="I23" s="9" t="str">
        <f t="shared" si="3"/>
        <v>69021</v>
      </c>
      <c r="J23" t="s">
        <v>66</v>
      </c>
      <c r="K23" s="8">
        <v>53645</v>
      </c>
      <c r="L23" s="8">
        <v>19602</v>
      </c>
    </row>
    <row r="24" spans="1:12" x14ac:dyDescent="0.35">
      <c r="A24" t="s">
        <v>67</v>
      </c>
      <c r="B24" s="6" t="s">
        <v>152</v>
      </c>
      <c r="C24" s="6">
        <v>1</v>
      </c>
      <c r="D24" t="s">
        <v>68</v>
      </c>
      <c r="E24" s="6" t="str">
        <f t="shared" ref="E24:E25" si="40">MID($D24,1,2)</f>
        <v>42</v>
      </c>
      <c r="F24" s="6" t="str">
        <f t="shared" ref="F24:F25" si="41">MID($D24,3,5)</f>
        <v>76950</v>
      </c>
      <c r="G24" s="6" t="str">
        <f t="shared" ref="G24:G25" si="42">MID($D24,8,7)</f>
        <v>0132894</v>
      </c>
      <c r="H24" s="6" t="s">
        <v>69</v>
      </c>
      <c r="I24" s="9" t="str">
        <f t="shared" si="3"/>
        <v>C1768</v>
      </c>
      <c r="J24" t="s">
        <v>70</v>
      </c>
      <c r="K24" s="8">
        <v>123681</v>
      </c>
      <c r="L24" s="8">
        <v>21768</v>
      </c>
    </row>
    <row r="25" spans="1:12" x14ac:dyDescent="0.35">
      <c r="A25" t="s">
        <v>71</v>
      </c>
      <c r="B25" s="6" t="s">
        <v>153</v>
      </c>
      <c r="C25" s="6">
        <v>3</v>
      </c>
      <c r="D25" t="s">
        <v>72</v>
      </c>
      <c r="E25" s="6" t="str">
        <f t="shared" si="40"/>
        <v>43</v>
      </c>
      <c r="F25" s="6" t="str">
        <f t="shared" si="41"/>
        <v>69500</v>
      </c>
      <c r="G25" s="6" t="str">
        <f t="shared" si="42"/>
        <v>0000000</v>
      </c>
      <c r="H25" s="6" t="s">
        <v>15</v>
      </c>
      <c r="I25" s="9" t="str">
        <f t="shared" si="3"/>
        <v>69500</v>
      </c>
      <c r="J25" t="s">
        <v>73</v>
      </c>
      <c r="K25" s="8">
        <v>21382</v>
      </c>
      <c r="L25" s="8">
        <v>1131</v>
      </c>
    </row>
    <row r="26" spans="1:12" x14ac:dyDescent="0.35">
      <c r="A26" t="s">
        <v>71</v>
      </c>
      <c r="B26" s="6" t="s">
        <v>153</v>
      </c>
      <c r="C26" s="6">
        <v>3</v>
      </c>
      <c r="D26" t="s">
        <v>74</v>
      </c>
      <c r="E26" s="6" t="str">
        <f t="shared" ref="E26" si="43">MID($D26,1,2)</f>
        <v>43</v>
      </c>
      <c r="F26" s="6" t="str">
        <f t="shared" ref="F26" si="44">MID($D26,3,5)</f>
        <v>69450</v>
      </c>
      <c r="G26" s="6" t="str">
        <f t="shared" ref="G26" si="45">MID($D26,8,7)</f>
        <v>0113662</v>
      </c>
      <c r="H26" s="6" t="s">
        <v>75</v>
      </c>
      <c r="I26" s="9" t="str">
        <f t="shared" si="3"/>
        <v>C0846</v>
      </c>
      <c r="J26" t="s">
        <v>76</v>
      </c>
      <c r="K26" s="8">
        <v>144570</v>
      </c>
      <c r="L26" s="8">
        <v>17052</v>
      </c>
    </row>
    <row r="27" spans="1:12" x14ac:dyDescent="0.35">
      <c r="A27" t="s">
        <v>77</v>
      </c>
      <c r="B27" s="6" t="s">
        <v>154</v>
      </c>
      <c r="C27" s="6">
        <v>1</v>
      </c>
      <c r="D27" t="s">
        <v>78</v>
      </c>
      <c r="E27" s="6" t="str">
        <f t="shared" ref="E27:E29" si="46">MID($D27,1,2)</f>
        <v>47</v>
      </c>
      <c r="F27" s="6" t="str">
        <f t="shared" ref="F27:F29" si="47">MID($D27,3,5)</f>
        <v>70359</v>
      </c>
      <c r="G27" s="6" t="str">
        <f t="shared" ref="G27:G29" si="48">MID($D27,8,7)</f>
        <v>0000000</v>
      </c>
      <c r="H27" s="6" t="s">
        <v>15</v>
      </c>
      <c r="I27" s="9" t="str">
        <f t="shared" si="3"/>
        <v>70359</v>
      </c>
      <c r="J27" t="s">
        <v>79</v>
      </c>
      <c r="K27" s="8">
        <v>27554</v>
      </c>
      <c r="L27" s="8">
        <v>6889</v>
      </c>
    </row>
    <row r="28" spans="1:12" x14ac:dyDescent="0.35">
      <c r="A28" t="s">
        <v>77</v>
      </c>
      <c r="B28" s="6" t="s">
        <v>154</v>
      </c>
      <c r="C28" s="6">
        <v>1</v>
      </c>
      <c r="D28" t="s">
        <v>80</v>
      </c>
      <c r="E28" s="6" t="str">
        <f t="shared" si="46"/>
        <v>47</v>
      </c>
      <c r="F28" s="6" t="str">
        <f t="shared" si="47"/>
        <v>70409</v>
      </c>
      <c r="G28" s="6" t="str">
        <f t="shared" si="48"/>
        <v>0000000</v>
      </c>
      <c r="H28" s="6" t="s">
        <v>15</v>
      </c>
      <c r="I28" s="9" t="str">
        <f t="shared" si="3"/>
        <v>70409</v>
      </c>
      <c r="J28" t="s">
        <v>81</v>
      </c>
      <c r="K28" s="8">
        <v>50125</v>
      </c>
      <c r="L28" s="8">
        <v>14408</v>
      </c>
    </row>
    <row r="29" spans="1:12" x14ac:dyDescent="0.35">
      <c r="A29" t="s">
        <v>77</v>
      </c>
      <c r="B29" s="6" t="s">
        <v>154</v>
      </c>
      <c r="C29" s="6">
        <v>1</v>
      </c>
      <c r="D29" s="7" t="s">
        <v>82</v>
      </c>
      <c r="E29" s="6" t="str">
        <f t="shared" si="46"/>
        <v>47</v>
      </c>
      <c r="F29" s="6" t="str">
        <f t="shared" si="47"/>
        <v>10470</v>
      </c>
      <c r="G29" s="6" t="str">
        <f t="shared" si="48"/>
        <v>0137372</v>
      </c>
      <c r="H29" s="3" t="s">
        <v>83</v>
      </c>
      <c r="I29" s="9" t="str">
        <f t="shared" si="3"/>
        <v>C1958</v>
      </c>
      <c r="J29" s="2" t="s">
        <v>84</v>
      </c>
      <c r="K29" s="8">
        <v>43210</v>
      </c>
      <c r="L29" s="8">
        <v>17344</v>
      </c>
    </row>
    <row r="30" spans="1:12" x14ac:dyDescent="0.35">
      <c r="A30" t="s">
        <v>85</v>
      </c>
      <c r="B30" s="6" t="s">
        <v>155</v>
      </c>
      <c r="C30" s="6">
        <v>6</v>
      </c>
      <c r="D30" t="s">
        <v>86</v>
      </c>
      <c r="E30" s="6" t="str">
        <f t="shared" ref="E30:E31" si="49">MID($D30,1,2)</f>
        <v>49</v>
      </c>
      <c r="F30" s="6" t="str">
        <f t="shared" ref="F30:F31" si="50">MID($D30,3,5)</f>
        <v>70912</v>
      </c>
      <c r="G30" s="6" t="str">
        <f t="shared" ref="G30:G31" si="51">MID($D30,8,7)</f>
        <v>0000000</v>
      </c>
      <c r="H30" s="6" t="s">
        <v>15</v>
      </c>
      <c r="I30" s="9" t="str">
        <f t="shared" si="3"/>
        <v>70912</v>
      </c>
      <c r="J30" t="s">
        <v>87</v>
      </c>
      <c r="K30" s="8">
        <v>923933</v>
      </c>
      <c r="L30" s="8">
        <v>16592</v>
      </c>
    </row>
    <row r="31" spans="1:12" x14ac:dyDescent="0.35">
      <c r="A31" t="s">
        <v>85</v>
      </c>
      <c r="B31" s="6" t="s">
        <v>155</v>
      </c>
      <c r="C31" s="6">
        <v>6</v>
      </c>
      <c r="D31" t="s">
        <v>88</v>
      </c>
      <c r="E31" s="6" t="str">
        <f t="shared" si="49"/>
        <v>49</v>
      </c>
      <c r="F31" s="6" t="str">
        <f t="shared" si="50"/>
        <v>70912</v>
      </c>
      <c r="G31" s="6" t="str">
        <f t="shared" si="51"/>
        <v>6116958</v>
      </c>
      <c r="H31" s="6" t="s">
        <v>89</v>
      </c>
      <c r="I31" s="9" t="str">
        <f t="shared" si="3"/>
        <v>C0215</v>
      </c>
      <c r="J31" t="s">
        <v>90</v>
      </c>
      <c r="K31" s="8">
        <v>47960</v>
      </c>
      <c r="L31" s="8">
        <v>30124</v>
      </c>
    </row>
    <row r="32" spans="1:12" x14ac:dyDescent="0.35">
      <c r="A32" t="s">
        <v>91</v>
      </c>
      <c r="B32" s="6" t="s">
        <v>156</v>
      </c>
      <c r="C32" s="6">
        <v>1</v>
      </c>
      <c r="D32" t="s">
        <v>92</v>
      </c>
      <c r="E32" s="6" t="str">
        <f t="shared" ref="E32" si="52">MID($D32,1,2)</f>
        <v>51</v>
      </c>
      <c r="F32" s="6" t="str">
        <f t="shared" ref="F32" si="53">MID($D32,3,5)</f>
        <v>71423</v>
      </c>
      <c r="G32" s="6" t="str">
        <f t="shared" ref="G32" si="54">MID($D32,8,7)</f>
        <v>0000000</v>
      </c>
      <c r="H32" s="6" t="s">
        <v>15</v>
      </c>
      <c r="I32" s="9" t="str">
        <f t="shared" si="3"/>
        <v>71423</v>
      </c>
      <c r="J32" t="s">
        <v>93</v>
      </c>
      <c r="K32" s="8">
        <v>17056</v>
      </c>
      <c r="L32" s="8">
        <v>661</v>
      </c>
    </row>
    <row r="33" spans="1:12" x14ac:dyDescent="0.35">
      <c r="A33" t="s">
        <v>94</v>
      </c>
      <c r="B33" s="6" t="s">
        <v>157</v>
      </c>
      <c r="C33" s="6">
        <v>1</v>
      </c>
      <c r="D33" t="s">
        <v>95</v>
      </c>
      <c r="E33" s="6" t="str">
        <f t="shared" ref="E33:E35" si="55">MID($D33,1,2)</f>
        <v>53</v>
      </c>
      <c r="F33" s="6" t="str">
        <f t="shared" ref="F33:F35" si="56">MID($D33,3,5)</f>
        <v>71746</v>
      </c>
      <c r="G33" s="6" t="str">
        <f t="shared" ref="G33:G35" si="57">MID($D33,8,7)</f>
        <v>0000000</v>
      </c>
      <c r="H33" s="6" t="s">
        <v>15</v>
      </c>
      <c r="I33" s="9" t="str">
        <f t="shared" si="3"/>
        <v>71746</v>
      </c>
      <c r="J33" t="s">
        <v>96</v>
      </c>
      <c r="K33" s="8">
        <v>64831</v>
      </c>
      <c r="L33" s="8">
        <v>32927</v>
      </c>
    </row>
    <row r="34" spans="1:12" x14ac:dyDescent="0.35">
      <c r="A34" t="s">
        <v>97</v>
      </c>
      <c r="B34" s="6" t="s">
        <v>158</v>
      </c>
      <c r="C34" s="6">
        <v>6</v>
      </c>
      <c r="D34" t="s">
        <v>98</v>
      </c>
      <c r="E34" s="6" t="str">
        <f t="shared" si="55"/>
        <v>54</v>
      </c>
      <c r="F34" s="6" t="str">
        <f t="shared" si="56"/>
        <v>72116</v>
      </c>
      <c r="G34" s="6" t="str">
        <f t="shared" si="57"/>
        <v>0000000</v>
      </c>
      <c r="H34" s="6" t="s">
        <v>15</v>
      </c>
      <c r="I34" s="9" t="str">
        <f t="shared" si="3"/>
        <v>72116</v>
      </c>
      <c r="J34" t="s">
        <v>99</v>
      </c>
      <c r="K34" s="8">
        <v>59493</v>
      </c>
      <c r="L34" s="8">
        <v>8472</v>
      </c>
    </row>
    <row r="35" spans="1:12" x14ac:dyDescent="0.35">
      <c r="A35" t="s">
        <v>97</v>
      </c>
      <c r="B35" s="6" t="s">
        <v>158</v>
      </c>
      <c r="C35" s="6">
        <v>6</v>
      </c>
      <c r="D35" t="s">
        <v>100</v>
      </c>
      <c r="E35" s="6" t="str">
        <f t="shared" si="55"/>
        <v>54</v>
      </c>
      <c r="F35" s="6" t="str">
        <f t="shared" si="56"/>
        <v>72223</v>
      </c>
      <c r="G35" s="6" t="str">
        <f t="shared" si="57"/>
        <v>0000000</v>
      </c>
      <c r="H35" s="6" t="s">
        <v>15</v>
      </c>
      <c r="I35" s="9" t="str">
        <f t="shared" si="3"/>
        <v>72223</v>
      </c>
      <c r="J35" t="s">
        <v>101</v>
      </c>
      <c r="K35" s="8">
        <v>100780</v>
      </c>
      <c r="L35" s="8">
        <v>7623</v>
      </c>
    </row>
    <row r="36" spans="1:12" x14ac:dyDescent="0.35">
      <c r="A36" t="s">
        <v>102</v>
      </c>
      <c r="B36" s="6" t="s">
        <v>159</v>
      </c>
      <c r="C36" s="6">
        <v>1</v>
      </c>
      <c r="D36" t="s">
        <v>103</v>
      </c>
      <c r="E36" s="6" t="str">
        <f t="shared" ref="E36" si="58">MID($D36,1,2)</f>
        <v>56</v>
      </c>
      <c r="F36" s="6" t="str">
        <f t="shared" ref="F36" si="59">MID($D36,3,5)</f>
        <v>72504</v>
      </c>
      <c r="G36" s="6" t="str">
        <f t="shared" ref="G36" si="60">MID($D36,8,7)</f>
        <v>0000000</v>
      </c>
      <c r="H36" s="6" t="s">
        <v>15</v>
      </c>
      <c r="I36" s="9" t="str">
        <f t="shared" si="3"/>
        <v>72504</v>
      </c>
      <c r="J36" t="s">
        <v>104</v>
      </c>
      <c r="K36" s="8">
        <v>17553</v>
      </c>
      <c r="L36" s="8">
        <v>5016</v>
      </c>
    </row>
    <row r="37" spans="1:12" ht="16" thickBot="1" x14ac:dyDescent="0.4">
      <c r="A37" s="34" t="s">
        <v>105</v>
      </c>
      <c r="B37" s="35"/>
      <c r="C37" s="35"/>
      <c r="D37" s="36"/>
      <c r="E37" s="37"/>
      <c r="F37" s="37"/>
      <c r="G37" s="37"/>
      <c r="H37" s="37"/>
      <c r="I37" s="37"/>
      <c r="J37" s="35"/>
      <c r="K37" s="38">
        <f>SUBTOTAL(109,Table4[
2018-19
FINAL
Allocation])</f>
        <v>14936618</v>
      </c>
      <c r="L37" s="38">
        <f>SUBTOTAL(109,Table4[8th
Apportionment])</f>
        <v>3838839</v>
      </c>
    </row>
    <row r="38" spans="1:12" ht="16" thickTop="1" x14ac:dyDescent="0.35">
      <c r="A38" t="s">
        <v>106</v>
      </c>
      <c r="B38"/>
      <c r="C38"/>
    </row>
    <row r="39" spans="1:12" x14ac:dyDescent="0.35">
      <c r="A39" t="s">
        <v>107</v>
      </c>
      <c r="B39"/>
      <c r="C39"/>
    </row>
    <row r="40" spans="1:12" x14ac:dyDescent="0.35">
      <c r="A40" s="10" t="s">
        <v>108</v>
      </c>
      <c r="B40" s="10"/>
      <c r="C40" s="10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workbookViewId="0"/>
  </sheetViews>
  <sheetFormatPr defaultColWidth="8.84375" defaultRowHeight="15.5" x14ac:dyDescent="0.35"/>
  <cols>
    <col min="1" max="1" width="11.23046875" style="24" customWidth="1"/>
    <col min="2" max="2" width="21.4609375" style="24" customWidth="1"/>
    <col min="3" max="3" width="18.84375" style="24" customWidth="1"/>
    <col min="4" max="4" width="15.3046875" style="24" customWidth="1"/>
    <col min="5" max="5" width="11.84375" style="24" customWidth="1"/>
    <col min="6" max="16384" width="8.84375" style="24"/>
  </cols>
  <sheetData>
    <row r="1" spans="1:5" ht="20" x14ac:dyDescent="0.35">
      <c r="A1" s="39" t="s">
        <v>109</v>
      </c>
      <c r="B1" s="23"/>
      <c r="C1" s="23"/>
      <c r="D1" s="23"/>
    </row>
    <row r="2" spans="1:5" ht="18" x14ac:dyDescent="0.35">
      <c r="A2" s="40" t="s">
        <v>110</v>
      </c>
      <c r="B2" s="23"/>
      <c r="C2" s="23"/>
      <c r="D2" s="23"/>
    </row>
    <row r="3" spans="1:5" x14ac:dyDescent="0.35">
      <c r="A3" s="41" t="s">
        <v>2</v>
      </c>
      <c r="B3" s="23"/>
      <c r="C3" s="23"/>
      <c r="D3" s="23"/>
    </row>
    <row r="4" spans="1:5" x14ac:dyDescent="0.35">
      <c r="A4" s="30" t="s">
        <v>111</v>
      </c>
      <c r="B4" s="23"/>
      <c r="C4" s="23"/>
      <c r="D4" s="23"/>
    </row>
    <row r="5" spans="1:5" ht="31" x14ac:dyDescent="0.35">
      <c r="A5" s="13" t="s">
        <v>5</v>
      </c>
      <c r="B5" s="13" t="s">
        <v>112</v>
      </c>
      <c r="C5" s="13" t="s">
        <v>113</v>
      </c>
      <c r="D5" s="14" t="s">
        <v>114</v>
      </c>
      <c r="E5" s="13" t="s">
        <v>161</v>
      </c>
    </row>
    <row r="6" spans="1:5" x14ac:dyDescent="0.35">
      <c r="A6" s="15" t="s">
        <v>115</v>
      </c>
      <c r="B6" s="16" t="s">
        <v>13</v>
      </c>
      <c r="C6" s="18" t="s">
        <v>160</v>
      </c>
      <c r="D6" s="17">
        <v>1687123</v>
      </c>
      <c r="E6" s="24">
        <v>182899</v>
      </c>
    </row>
    <row r="7" spans="1:5" x14ac:dyDescent="0.35">
      <c r="A7" s="15" t="s">
        <v>116</v>
      </c>
      <c r="B7" s="16" t="s">
        <v>17</v>
      </c>
      <c r="C7" s="18" t="s">
        <v>160</v>
      </c>
      <c r="D7" s="17">
        <v>6048</v>
      </c>
      <c r="E7" s="24">
        <v>182900</v>
      </c>
    </row>
    <row r="8" spans="1:5" x14ac:dyDescent="0.35">
      <c r="A8" s="15" t="s">
        <v>117</v>
      </c>
      <c r="B8" s="18" t="s">
        <v>20</v>
      </c>
      <c r="C8" s="18" t="s">
        <v>160</v>
      </c>
      <c r="D8" s="17">
        <v>105354</v>
      </c>
      <c r="E8" s="24">
        <v>182901</v>
      </c>
    </row>
    <row r="9" spans="1:5" x14ac:dyDescent="0.35">
      <c r="A9" s="15" t="s">
        <v>118</v>
      </c>
      <c r="B9" s="18" t="s">
        <v>26</v>
      </c>
      <c r="C9" s="18" t="s">
        <v>160</v>
      </c>
      <c r="D9" s="17">
        <v>11271</v>
      </c>
      <c r="E9" s="24">
        <v>182902</v>
      </c>
    </row>
    <row r="10" spans="1:5" x14ac:dyDescent="0.35">
      <c r="A10" s="15" t="s">
        <v>119</v>
      </c>
      <c r="B10" s="18" t="s">
        <v>29</v>
      </c>
      <c r="C10" s="18" t="s">
        <v>160</v>
      </c>
      <c r="D10" s="17">
        <v>138864</v>
      </c>
      <c r="E10" s="24">
        <v>182903</v>
      </c>
    </row>
    <row r="11" spans="1:5" x14ac:dyDescent="0.35">
      <c r="A11" s="15" t="s">
        <v>120</v>
      </c>
      <c r="B11" s="18" t="s">
        <v>121</v>
      </c>
      <c r="C11" s="18" t="s">
        <v>160</v>
      </c>
      <c r="D11" s="17">
        <v>1143572</v>
      </c>
      <c r="E11" s="24">
        <v>182904</v>
      </c>
    </row>
    <row r="12" spans="1:5" x14ac:dyDescent="0.35">
      <c r="A12" s="15" t="s">
        <v>122</v>
      </c>
      <c r="B12" s="18" t="s">
        <v>37</v>
      </c>
      <c r="C12" s="18" t="s">
        <v>160</v>
      </c>
      <c r="D12" s="17">
        <v>2303</v>
      </c>
      <c r="E12" s="24">
        <v>182905</v>
      </c>
    </row>
    <row r="13" spans="1:5" x14ac:dyDescent="0.35">
      <c r="A13" s="15" t="s">
        <v>123</v>
      </c>
      <c r="B13" s="18" t="s">
        <v>41</v>
      </c>
      <c r="C13" s="18" t="s">
        <v>160</v>
      </c>
      <c r="D13" s="17">
        <v>87940</v>
      </c>
      <c r="E13" s="24">
        <v>182906</v>
      </c>
    </row>
    <row r="14" spans="1:5" x14ac:dyDescent="0.35">
      <c r="A14" s="15" t="s">
        <v>124</v>
      </c>
      <c r="B14" s="18" t="s">
        <v>44</v>
      </c>
      <c r="C14" s="18" t="s">
        <v>160</v>
      </c>
      <c r="D14" s="17">
        <v>25201</v>
      </c>
      <c r="E14" s="24">
        <v>182907</v>
      </c>
    </row>
    <row r="15" spans="1:5" x14ac:dyDescent="0.35">
      <c r="A15" s="15" t="s">
        <v>125</v>
      </c>
      <c r="B15" s="18" t="s">
        <v>48</v>
      </c>
      <c r="C15" s="18" t="s">
        <v>160</v>
      </c>
      <c r="D15" s="17">
        <v>9795</v>
      </c>
      <c r="E15" s="24">
        <v>182908</v>
      </c>
    </row>
    <row r="16" spans="1:5" x14ac:dyDescent="0.35">
      <c r="A16" s="15" t="s">
        <v>126</v>
      </c>
      <c r="B16" s="18" t="s">
        <v>51</v>
      </c>
      <c r="C16" s="18" t="s">
        <v>160</v>
      </c>
      <c r="D16" s="17">
        <v>13273</v>
      </c>
      <c r="E16" s="24">
        <v>182909</v>
      </c>
    </row>
    <row r="17" spans="1:5" x14ac:dyDescent="0.35">
      <c r="A17" s="15" t="s">
        <v>127</v>
      </c>
      <c r="B17" s="18" t="s">
        <v>55</v>
      </c>
      <c r="C17" s="18" t="s">
        <v>160</v>
      </c>
      <c r="D17" s="17">
        <v>340971</v>
      </c>
      <c r="E17" s="24">
        <v>182910</v>
      </c>
    </row>
    <row r="18" spans="1:5" x14ac:dyDescent="0.35">
      <c r="A18" s="15" t="s">
        <v>128</v>
      </c>
      <c r="B18" s="18" t="s">
        <v>60</v>
      </c>
      <c r="C18" s="18" t="s">
        <v>160</v>
      </c>
      <c r="D18" s="17">
        <v>87117</v>
      </c>
      <c r="E18" s="24">
        <v>182911</v>
      </c>
    </row>
    <row r="19" spans="1:5" x14ac:dyDescent="0.35">
      <c r="A19" s="15" t="s">
        <v>129</v>
      </c>
      <c r="B19" s="18" t="s">
        <v>67</v>
      </c>
      <c r="C19" s="18" t="s">
        <v>160</v>
      </c>
      <c r="D19" s="17">
        <v>21768</v>
      </c>
      <c r="E19" s="24">
        <v>182912</v>
      </c>
    </row>
    <row r="20" spans="1:5" x14ac:dyDescent="0.35">
      <c r="A20" s="15" t="s">
        <v>130</v>
      </c>
      <c r="B20" s="18" t="s">
        <v>71</v>
      </c>
      <c r="C20" s="18" t="s">
        <v>160</v>
      </c>
      <c r="D20" s="17">
        <v>18183</v>
      </c>
      <c r="E20" s="24">
        <v>182913</v>
      </c>
    </row>
    <row r="21" spans="1:5" x14ac:dyDescent="0.35">
      <c r="A21" s="15" t="s">
        <v>131</v>
      </c>
      <c r="B21" s="18" t="s">
        <v>77</v>
      </c>
      <c r="C21" s="18" t="s">
        <v>160</v>
      </c>
      <c r="D21" s="17">
        <v>38641</v>
      </c>
      <c r="E21" s="24">
        <v>182914</v>
      </c>
    </row>
    <row r="22" spans="1:5" x14ac:dyDescent="0.35">
      <c r="A22" s="15" t="s">
        <v>132</v>
      </c>
      <c r="B22" s="18" t="s">
        <v>85</v>
      </c>
      <c r="C22" s="18" t="s">
        <v>160</v>
      </c>
      <c r="D22" s="17">
        <v>46716</v>
      </c>
      <c r="E22" s="24">
        <v>182915</v>
      </c>
    </row>
    <row r="23" spans="1:5" x14ac:dyDescent="0.35">
      <c r="A23" s="15" t="s">
        <v>133</v>
      </c>
      <c r="B23" s="18" t="s">
        <v>91</v>
      </c>
      <c r="C23" s="18" t="s">
        <v>160</v>
      </c>
      <c r="D23" s="17">
        <v>661</v>
      </c>
      <c r="E23" s="24">
        <v>182916</v>
      </c>
    </row>
    <row r="24" spans="1:5" x14ac:dyDescent="0.35">
      <c r="A24" s="15" t="s">
        <v>134</v>
      </c>
      <c r="B24" s="18" t="s">
        <v>94</v>
      </c>
      <c r="C24" s="18" t="s">
        <v>160</v>
      </c>
      <c r="D24" s="17">
        <v>32927</v>
      </c>
      <c r="E24" s="24">
        <v>182917</v>
      </c>
    </row>
    <row r="25" spans="1:5" x14ac:dyDescent="0.35">
      <c r="A25" s="15" t="s">
        <v>135</v>
      </c>
      <c r="B25" s="18" t="s">
        <v>97</v>
      </c>
      <c r="C25" s="18" t="s">
        <v>160</v>
      </c>
      <c r="D25" s="17">
        <v>16095</v>
      </c>
      <c r="E25" s="24">
        <v>182918</v>
      </c>
    </row>
    <row r="26" spans="1:5" x14ac:dyDescent="0.35">
      <c r="A26" s="15" t="s">
        <v>136</v>
      </c>
      <c r="B26" s="18" t="s">
        <v>102</v>
      </c>
      <c r="C26" s="18" t="s">
        <v>160</v>
      </c>
      <c r="D26" s="20">
        <v>5016</v>
      </c>
      <c r="E26" s="24">
        <v>182919</v>
      </c>
    </row>
    <row r="27" spans="1:5" x14ac:dyDescent="0.35">
      <c r="A27" s="26" t="s">
        <v>105</v>
      </c>
      <c r="B27" s="27"/>
      <c r="C27" s="27"/>
      <c r="D27" s="28">
        <f>SUBTOTAL(109,Table3[County
Total])</f>
        <v>3838839</v>
      </c>
      <c r="E27" s="29"/>
    </row>
    <row r="28" spans="1:5" x14ac:dyDescent="0.35">
      <c r="A28" s="19" t="s">
        <v>106</v>
      </c>
      <c r="B28" s="16"/>
      <c r="C28" s="16"/>
      <c r="D28" s="17"/>
    </row>
    <row r="29" spans="1:5" x14ac:dyDescent="0.35">
      <c r="A29" s="19" t="s">
        <v>107</v>
      </c>
      <c r="B29" s="16"/>
      <c r="C29" s="16"/>
      <c r="D29" s="17"/>
    </row>
    <row r="30" spans="1:5" x14ac:dyDescent="0.35">
      <c r="A30" s="25" t="s">
        <v>108</v>
      </c>
      <c r="B30" s="16"/>
      <c r="C30" s="16"/>
      <c r="D30" s="20"/>
    </row>
  </sheetData>
  <pageMargins left="0.7" right="0.7" top="0.75" bottom="0.75" header="0.3" footer="0.3"/>
  <pageSetup scale="95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D1045-1782-4082-9A1C-96DC0BED5A36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A 8th - LEA</vt:lpstr>
      <vt:lpstr>2018-19 Title I, Pt A 8th - Cty</vt:lpstr>
      <vt:lpstr>'2018-19 Title I, Pt A 8th - Cty'!Print_Area</vt:lpstr>
      <vt:lpstr>'2018-19 Title I, Pt A 8th - Cty'!Print_Titles</vt:lpstr>
      <vt:lpstr>'2018-19 Title I, Pt A 8th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I, Part A (CA Dept of Education)</dc:title>
  <dc:subject>Title I, Part A Basic Grant program eighth apportionment schedule for fiscal year 2018-19.</dc:subject>
  <dc:creator>Administrator</dc:creator>
  <cp:keywords/>
  <dc:description/>
  <cp:lastModifiedBy>Taylor Uda</cp:lastModifiedBy>
  <cp:revision/>
  <dcterms:created xsi:type="dcterms:W3CDTF">2014-06-25T22:35:34Z</dcterms:created>
  <dcterms:modified xsi:type="dcterms:W3CDTF">2022-07-05T21:01:52Z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