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aa\ca\documents\"/>
    </mc:Choice>
  </mc:AlternateContent>
  <xr:revisionPtr revIDLastSave="0" documentId="13_ncr:1_{51C8AF80-84A6-453D-A999-2E3F09027B63}" xr6:coauthVersionLast="36" xr6:coauthVersionMax="36" xr10:uidLastSave="{00000000-0000-0000-0000-000000000000}"/>
  <bookViews>
    <workbookView xWindow="0" yWindow="0" windowWidth="15650" windowHeight="3780" xr2:uid="{BD88565F-0F8E-446D-BFB7-C3F96128483C}"/>
  </bookViews>
  <sheets>
    <sheet name="2018-19 Title IV, Pt A Alloc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agg_to_district_level_110118">#REF!</definedName>
    <definedName name="Alabama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>#REF!</definedName>
    <definedName name="Crosswalk">#REF!</definedName>
    <definedName name="Debbie" localSheetId="0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#REF!</definedName>
    <definedName name="DPLCFFEnt">#REF!</definedName>
    <definedName name="dsfasdfsf">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>'[6]17-18 P2 LRDDR Calc'!$M$7:$XFD$1048576</definedName>
    <definedName name="Florida">#REF!</definedName>
    <definedName name="Freely_Associated_States">#REF!</definedName>
    <definedName name="funded_els">#REF!</definedName>
    <definedName name="gdfgs">#REF!</definedName>
    <definedName name="Georgia">#REF!</definedName>
    <definedName name="GOV" localSheetId="0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>#REF!</definedName>
    <definedName name="Maryland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 localSheetId="0">#REF!</definedName>
    <definedName name="OpenDoc">#REF!</definedName>
    <definedName name="Oregon">#REF!</definedName>
    <definedName name="Other_Non_State_Allocations">'[7]ED State Table'!#REF!</definedName>
    <definedName name="PARIS" localSheetId="0">#REF!</definedName>
    <definedName name="PARIS">#REF!</definedName>
    <definedName name="Pennsylvania">#REF!</definedName>
    <definedName name="PhysLocPLFloor">'[4] 18-19 20Day PL Floor'!$S$6:$AA$1048576</definedName>
    <definedName name="_xlnm.Print_Titles" localSheetId="0">'2018-19 Title IV, Pt A Alloc'!$2:$11</definedName>
    <definedName name="PriorDPLCFF">#REF!</definedName>
    <definedName name="private_els_served_1718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 localSheetId="0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>#REF!</definedName>
    <definedName name="South_Dakota">#REF!</definedName>
    <definedName name="STD" localSheetId="0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>#REF!</definedName>
    <definedName name="UpdateCSLEAInfo">#REF!</definedName>
    <definedName name="Utah">#REF!</definedName>
    <definedName name="Vendor_Match_Results" localSheetId="0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2" i="1" l="1"/>
  <c r="G1899" i="1"/>
  <c r="G1898" i="1"/>
  <c r="G1897" i="1"/>
  <c r="G1890" i="1"/>
  <c r="G1889" i="1"/>
  <c r="G1888" i="1"/>
  <c r="G1881" i="1"/>
  <c r="G1880" i="1"/>
  <c r="G1879" i="1"/>
  <c r="G1878" i="1"/>
  <c r="G1877" i="1"/>
  <c r="G1876" i="1"/>
  <c r="G1875" i="1"/>
  <c r="G1874" i="1"/>
  <c r="G1873" i="1"/>
  <c r="G1872" i="1"/>
  <c r="G1871" i="1"/>
  <c r="G1850" i="1"/>
  <c r="G1849" i="1"/>
  <c r="G1836" i="1"/>
  <c r="G1835" i="1"/>
  <c r="G1834" i="1"/>
  <c r="G1833" i="1"/>
  <c r="G1832" i="1"/>
  <c r="G1831" i="1"/>
  <c r="G1786" i="1"/>
  <c r="G1760" i="1"/>
  <c r="G1759" i="1"/>
  <c r="G1758" i="1"/>
  <c r="G1757" i="1"/>
  <c r="G1756" i="1"/>
  <c r="G1755" i="1"/>
  <c r="G1754" i="1"/>
  <c r="G1753" i="1"/>
  <c r="G1752" i="1"/>
  <c r="G1738" i="1"/>
  <c r="G1737" i="1"/>
  <c r="G1736" i="1"/>
  <c r="G1735" i="1"/>
  <c r="G1734" i="1"/>
  <c r="G1733" i="1"/>
  <c r="G1732" i="1"/>
  <c r="G1731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45" i="1"/>
  <c r="G1644" i="1"/>
  <c r="G1643" i="1"/>
  <c r="G1642" i="1"/>
  <c r="G1641" i="1"/>
  <c r="G1633" i="1"/>
  <c r="G1604" i="1"/>
  <c r="G1603" i="1"/>
  <c r="G1602" i="1"/>
  <c r="G1601" i="1"/>
  <c r="G1600" i="1"/>
  <c r="G1599" i="1"/>
  <c r="G1598" i="1"/>
  <c r="G1597" i="1"/>
  <c r="G1596" i="1"/>
  <c r="G1595" i="1"/>
  <c r="G1594" i="1"/>
  <c r="G1567" i="1"/>
  <c r="G1566" i="1"/>
  <c r="G1565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476" i="1"/>
  <c r="G1475" i="1"/>
  <c r="G1474" i="1"/>
  <c r="G1473" i="1"/>
  <c r="G1472" i="1"/>
  <c r="G1471" i="1"/>
  <c r="G1470" i="1"/>
  <c r="G1469" i="1"/>
  <c r="G1468" i="1"/>
  <c r="G1467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08" i="1"/>
  <c r="G1407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25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30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46" i="1"/>
  <c r="G945" i="1"/>
  <c r="G944" i="1"/>
  <c r="G943" i="1"/>
  <c r="G942" i="1"/>
  <c r="G931" i="1"/>
  <c r="G924" i="1"/>
  <c r="G923" i="1"/>
  <c r="G922" i="1"/>
  <c r="G921" i="1"/>
  <c r="G920" i="1"/>
  <c r="G919" i="1"/>
  <c r="G918" i="1"/>
  <c r="G917" i="1"/>
  <c r="G916" i="1"/>
  <c r="G915" i="1"/>
  <c r="G861" i="1"/>
  <c r="G860" i="1"/>
  <c r="G859" i="1"/>
  <c r="G858" i="1"/>
  <c r="G857" i="1"/>
  <c r="G856" i="1"/>
  <c r="G855" i="1"/>
  <c r="G854" i="1"/>
  <c r="G853" i="1"/>
  <c r="G852" i="1"/>
  <c r="G838" i="1"/>
  <c r="G835" i="1"/>
  <c r="G834" i="1"/>
  <c r="G833" i="1"/>
  <c r="G813" i="1"/>
  <c r="G812" i="1"/>
  <c r="G811" i="1"/>
  <c r="G810" i="1"/>
  <c r="G809" i="1"/>
  <c r="G808" i="1"/>
  <c r="G80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15" i="1"/>
  <c r="G414" i="1"/>
  <c r="G402" i="1"/>
  <c r="G401" i="1"/>
  <c r="G393" i="1"/>
  <c r="G392" i="1"/>
  <c r="G391" i="1"/>
  <c r="G390" i="1"/>
  <c r="G375" i="1"/>
  <c r="G374" i="1"/>
  <c r="G373" i="1"/>
  <c r="G372" i="1"/>
  <c r="G371" i="1"/>
  <c r="G370" i="1"/>
  <c r="G369" i="1"/>
  <c r="G368" i="1"/>
  <c r="G367" i="1"/>
  <c r="G318" i="1"/>
  <c r="G317" i="1"/>
  <c r="G316" i="1"/>
  <c r="G308" i="1"/>
  <c r="G290" i="1"/>
  <c r="G289" i="1"/>
  <c r="G288" i="1"/>
  <c r="G287" i="1"/>
  <c r="G286" i="1"/>
  <c r="G285" i="1"/>
  <c r="G284" i="1"/>
  <c r="G283" i="1"/>
  <c r="G250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189" i="1"/>
  <c r="G188" i="1"/>
  <c r="G187" i="1"/>
  <c r="G186" i="1"/>
  <c r="G185" i="1"/>
  <c r="G168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1896" i="1"/>
  <c r="G1895" i="1"/>
  <c r="G1894" i="1"/>
  <c r="G1893" i="1"/>
  <c r="G1892" i="1"/>
  <c r="G1891" i="1"/>
  <c r="G1887" i="1"/>
  <c r="G1886" i="1"/>
  <c r="G1885" i="1"/>
  <c r="G1884" i="1"/>
  <c r="G1883" i="1"/>
  <c r="G1882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0" i="1"/>
  <c r="G1639" i="1"/>
  <c r="G1638" i="1"/>
  <c r="G1637" i="1"/>
  <c r="G1636" i="1"/>
  <c r="G1635" i="1"/>
  <c r="G1634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6" i="1"/>
  <c r="G1405" i="1"/>
  <c r="G1404" i="1"/>
  <c r="G1403" i="1"/>
  <c r="G1402" i="1"/>
  <c r="G1401" i="1"/>
  <c r="G1400" i="1"/>
  <c r="G1399" i="1"/>
  <c r="G1398" i="1"/>
  <c r="G1397" i="1"/>
  <c r="G1396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38" i="1"/>
  <c r="G1337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29" i="1"/>
  <c r="G1028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1" i="1"/>
  <c r="G940" i="1"/>
  <c r="G939" i="1"/>
  <c r="G938" i="1"/>
  <c r="G937" i="1"/>
  <c r="G936" i="1"/>
  <c r="G935" i="1"/>
  <c r="G934" i="1"/>
  <c r="G933" i="1"/>
  <c r="G932" i="1"/>
  <c r="G930" i="1"/>
  <c r="G929" i="1"/>
  <c r="G928" i="1"/>
  <c r="G927" i="1"/>
  <c r="G926" i="1"/>
  <c r="G92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7" i="1"/>
  <c r="G836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06" i="1"/>
  <c r="G805" i="1"/>
  <c r="G804" i="1"/>
  <c r="G803" i="1"/>
  <c r="G802" i="1"/>
  <c r="G801" i="1"/>
  <c r="G800" i="1"/>
  <c r="G799" i="1"/>
  <c r="G798" i="1"/>
  <c r="G7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3" i="1"/>
  <c r="G412" i="1"/>
  <c r="G411" i="1"/>
  <c r="G410" i="1"/>
  <c r="G409" i="1"/>
  <c r="G408" i="1"/>
  <c r="G407" i="1"/>
  <c r="G406" i="1"/>
  <c r="G405" i="1"/>
  <c r="G404" i="1"/>
  <c r="G403" i="1"/>
  <c r="G400" i="1"/>
  <c r="G399" i="1"/>
  <c r="G398" i="1"/>
  <c r="G397" i="1"/>
  <c r="G396" i="1"/>
  <c r="G395" i="1"/>
  <c r="G394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5" i="1"/>
  <c r="G314" i="1"/>
  <c r="G313" i="1"/>
  <c r="G312" i="1"/>
  <c r="G311" i="1"/>
  <c r="G310" i="1"/>
  <c r="G309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49" i="1"/>
  <c r="G248" i="1"/>
  <c r="G247" i="1"/>
  <c r="G246" i="1"/>
  <c r="G245" i="1"/>
  <c r="G244" i="1"/>
  <c r="G243" i="1"/>
  <c r="G242" i="1"/>
  <c r="G241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7" i="1"/>
  <c r="G166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Y1900" i="1" l="1"/>
  <c r="X1900" i="1"/>
  <c r="W1900" i="1" l="1"/>
  <c r="AA12" i="1"/>
  <c r="AA86" i="1"/>
  <c r="AA88" i="1"/>
  <c r="AA90" i="1"/>
  <c r="AA118" i="1"/>
  <c r="AA123" i="1"/>
  <c r="AA128" i="1"/>
  <c r="AA166" i="1"/>
  <c r="AA169" i="1"/>
  <c r="AA190" i="1"/>
  <c r="AA241" i="1"/>
  <c r="AA251" i="1"/>
  <c r="AA291" i="1"/>
  <c r="AA309" i="1"/>
  <c r="AA319" i="1"/>
  <c r="AA376" i="1"/>
  <c r="AA394" i="1"/>
  <c r="AA403" i="1"/>
  <c r="AA416" i="1"/>
  <c r="AA797" i="1"/>
  <c r="AA814" i="1"/>
  <c r="AA836" i="1"/>
  <c r="AA839" i="1"/>
  <c r="AA862" i="1"/>
  <c r="AA883" i="1"/>
  <c r="AA887" i="1"/>
  <c r="AA890" i="1"/>
  <c r="AA925" i="1"/>
  <c r="AA932" i="1"/>
  <c r="AA947" i="1"/>
  <c r="AA999" i="1"/>
  <c r="AA1028" i="1"/>
  <c r="AA1031" i="1"/>
  <c r="AA1069" i="1"/>
  <c r="AA1113" i="1"/>
  <c r="AA1126" i="1"/>
  <c r="AA1189" i="1"/>
  <c r="AA1337" i="1"/>
  <c r="AA1354" i="1"/>
  <c r="AA1396" i="1"/>
  <c r="AA1409" i="1"/>
  <c r="AA1446" i="1"/>
  <c r="AA1477" i="1"/>
  <c r="AA1553" i="1"/>
  <c r="AA1568" i="1"/>
  <c r="AA1605" i="1"/>
  <c r="AA1607" i="1"/>
  <c r="AA1634" i="1"/>
  <c r="AA1646" i="1"/>
  <c r="AA1705" i="1"/>
  <c r="AA1739" i="1"/>
  <c r="AA1761" i="1"/>
  <c r="AA1776" i="1"/>
  <c r="AA1787" i="1"/>
  <c r="AA1837" i="1"/>
  <c r="AA1851" i="1"/>
  <c r="AA1882" i="1"/>
  <c r="AA1891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87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19" i="1"/>
  <c r="AA120" i="1"/>
  <c r="AA121" i="1"/>
  <c r="AA122" i="1"/>
  <c r="AA124" i="1"/>
  <c r="AA125" i="1"/>
  <c r="AA126" i="1"/>
  <c r="AA127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67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42" i="1"/>
  <c r="AA243" i="1"/>
  <c r="AA244" i="1"/>
  <c r="AA245" i="1"/>
  <c r="AA246" i="1"/>
  <c r="AA247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10" i="1"/>
  <c r="AA311" i="1"/>
  <c r="AA312" i="1"/>
  <c r="AA313" i="1"/>
  <c r="AA314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95" i="1"/>
  <c r="AA396" i="1"/>
  <c r="AA397" i="1"/>
  <c r="AA398" i="1"/>
  <c r="AA399" i="1"/>
  <c r="AA404" i="1"/>
  <c r="AA405" i="1"/>
  <c r="AA406" i="1"/>
  <c r="AA407" i="1"/>
  <c r="AA408" i="1"/>
  <c r="AA409" i="1"/>
  <c r="AA410" i="1"/>
  <c r="AA411" i="1"/>
  <c r="AA412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798" i="1"/>
  <c r="AA799" i="1"/>
  <c r="AA800" i="1"/>
  <c r="AA801" i="1"/>
  <c r="AA802" i="1"/>
  <c r="AA803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7" i="1"/>
  <c r="AA840" i="1"/>
  <c r="AA841" i="1"/>
  <c r="AA842" i="1"/>
  <c r="AA843" i="1"/>
  <c r="AA844" i="1"/>
  <c r="AA845" i="1"/>
  <c r="AA846" i="1"/>
  <c r="AA847" i="1"/>
  <c r="AA848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84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26" i="1"/>
  <c r="AA927" i="1"/>
  <c r="AA928" i="1"/>
  <c r="AA929" i="1"/>
  <c r="AA930" i="1"/>
  <c r="AA933" i="1"/>
  <c r="AA934" i="1"/>
  <c r="AA935" i="1"/>
  <c r="AA936" i="1"/>
  <c r="AA937" i="1"/>
  <c r="AA938" i="1"/>
  <c r="AA939" i="1"/>
  <c r="AA940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29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70" i="1"/>
  <c r="AA1071" i="1"/>
  <c r="AA1072" i="1"/>
  <c r="AA1073" i="1"/>
  <c r="AA1074" i="1"/>
  <c r="AA1075" i="1"/>
  <c r="AA1076" i="1"/>
  <c r="AA1077" i="1"/>
  <c r="AA1078" i="1"/>
  <c r="AA1079" i="1"/>
  <c r="AA1114" i="1"/>
  <c r="AA1115" i="1"/>
  <c r="AA1116" i="1"/>
  <c r="AA1117" i="1"/>
  <c r="AA1118" i="1"/>
  <c r="AA1119" i="1"/>
  <c r="AA1120" i="1"/>
  <c r="AA1121" i="1"/>
  <c r="AA1122" i="1"/>
  <c r="AA1123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338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97" i="1"/>
  <c r="AA1398" i="1"/>
  <c r="AA1399" i="1"/>
  <c r="AA1400" i="1"/>
  <c r="AA1401" i="1"/>
  <c r="AA1402" i="1"/>
  <c r="AA1403" i="1"/>
  <c r="AA1404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54" i="1"/>
  <c r="AA1555" i="1"/>
  <c r="AA1556" i="1"/>
  <c r="AA1557" i="1"/>
  <c r="AA1558" i="1"/>
  <c r="AA1559" i="1"/>
  <c r="AA1560" i="1"/>
  <c r="AA1561" i="1"/>
  <c r="AA1562" i="1"/>
  <c r="AA1563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606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5" i="1"/>
  <c r="AA1636" i="1"/>
  <c r="AA1637" i="1"/>
  <c r="AA1638" i="1"/>
  <c r="AA1639" i="1"/>
  <c r="AA1640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7" i="1"/>
  <c r="AA1778" i="1"/>
  <c r="AA1779" i="1"/>
  <c r="AA1780" i="1"/>
  <c r="AA1781" i="1"/>
  <c r="AA1782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38" i="1"/>
  <c r="AA1839" i="1"/>
  <c r="AA1840" i="1"/>
  <c r="AA1841" i="1"/>
  <c r="AA1842" i="1"/>
  <c r="AA1843" i="1"/>
  <c r="AA1844" i="1"/>
  <c r="AA1845" i="1"/>
  <c r="AA1846" i="1"/>
  <c r="AA1847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83" i="1"/>
  <c r="AA1884" i="1"/>
  <c r="AA1885" i="1"/>
  <c r="AA1886" i="1"/>
  <c r="AA1887" i="1"/>
  <c r="AA1892" i="1"/>
  <c r="AA1893" i="1"/>
  <c r="AA1894" i="1"/>
  <c r="AA1895" i="1"/>
  <c r="AA1896" i="1"/>
  <c r="AA831" i="1"/>
  <c r="AA103" i="1"/>
  <c r="AA1508" i="1"/>
  <c r="AA487" i="1"/>
  <c r="AA488" i="1"/>
  <c r="AA489" i="1"/>
  <c r="AA490" i="1"/>
  <c r="AA363" i="1"/>
  <c r="AA1226" i="1"/>
  <c r="AA1227" i="1"/>
  <c r="AA885" i="1"/>
  <c r="AA886" i="1"/>
  <c r="AA1725" i="1"/>
  <c r="AA879" i="1"/>
  <c r="AA971" i="1"/>
  <c r="AA972" i="1"/>
  <c r="AA973" i="1"/>
  <c r="AA888" i="1"/>
  <c r="AA1050" i="1"/>
  <c r="AA1631" i="1"/>
  <c r="AA889" i="1"/>
  <c r="AA1592" i="1"/>
  <c r="AA880" i="1"/>
  <c r="AA364" i="1"/>
  <c r="AA1867" i="1"/>
  <c r="AA184" i="1"/>
  <c r="AA1228" i="1"/>
  <c r="AA214" i="1"/>
  <c r="AA911" i="1"/>
  <c r="AA1783" i="1"/>
  <c r="AA1153" i="1"/>
  <c r="AA849" i="1"/>
  <c r="AA1868" i="1"/>
  <c r="AA1684" i="1"/>
  <c r="AA1154" i="1"/>
  <c r="AA365" i="1"/>
  <c r="AA850" i="1"/>
  <c r="AA974" i="1"/>
  <c r="AA389" i="1"/>
  <c r="AA1869" i="1"/>
  <c r="AA1155" i="1"/>
  <c r="AA215" i="1"/>
  <c r="AA1080" i="1"/>
  <c r="AA89" i="1"/>
  <c r="AA216" i="1"/>
  <c r="AA832" i="1"/>
  <c r="AA1465" i="1"/>
  <c r="AA1784" i="1"/>
  <c r="AA413" i="1"/>
  <c r="AA1156" i="1"/>
  <c r="AA1157" i="1"/>
  <c r="AA1158" i="1"/>
  <c r="AA1159" i="1"/>
  <c r="AA1015" i="1"/>
  <c r="AA28" i="1"/>
  <c r="AA29" i="1"/>
  <c r="AA30" i="1"/>
  <c r="AA217" i="1"/>
  <c r="AA912" i="1"/>
  <c r="AA366" i="1"/>
  <c r="AA1051" i="1"/>
  <c r="AA1848" i="1"/>
  <c r="AA1052" i="1"/>
  <c r="AA1053" i="1"/>
  <c r="AA851" i="1"/>
  <c r="AA218" i="1"/>
  <c r="AA1054" i="1"/>
  <c r="AA1124" i="1"/>
  <c r="AA1593" i="1"/>
  <c r="AA219" i="1"/>
  <c r="AA1081" i="1"/>
  <c r="AA491" i="1"/>
  <c r="AA492" i="1"/>
  <c r="AA881" i="1"/>
  <c r="AA1826" i="1"/>
  <c r="AA493" i="1"/>
  <c r="AA494" i="1"/>
  <c r="AA1685" i="1"/>
  <c r="AA882" i="1"/>
  <c r="AA279" i="1"/>
  <c r="AA280" i="1"/>
  <c r="AA1686" i="1"/>
  <c r="AA220" i="1"/>
  <c r="AA1229" i="1"/>
  <c r="AA1564" i="1"/>
  <c r="AA913" i="1"/>
  <c r="AA1405" i="1"/>
  <c r="AA1406" i="1"/>
  <c r="AA914" i="1"/>
  <c r="AA248" i="1"/>
  <c r="AA1367" i="1"/>
  <c r="AA104" i="1"/>
  <c r="AA281" i="1"/>
  <c r="AA1827" i="1"/>
  <c r="AA1828" i="1"/>
  <c r="AA1726" i="1"/>
  <c r="AA1727" i="1"/>
  <c r="AA1728" i="1"/>
  <c r="AA1729" i="1"/>
  <c r="AA804" i="1"/>
  <c r="AA221" i="1"/>
  <c r="AA805" i="1"/>
  <c r="AA1230" i="1"/>
  <c r="AA495" i="1"/>
  <c r="AA1730" i="1"/>
  <c r="AA806" i="1"/>
  <c r="AA1632" i="1"/>
  <c r="AA1082" i="1"/>
  <c r="AA1785" i="1"/>
  <c r="AA249" i="1"/>
  <c r="AA315" i="1"/>
  <c r="AA1368" i="1"/>
  <c r="AA222" i="1"/>
  <c r="AA1466" i="1"/>
  <c r="AA1829" i="1"/>
  <c r="AA282" i="1"/>
  <c r="AA1870" i="1"/>
  <c r="AA1830" i="1"/>
  <c r="AA1231" i="1"/>
  <c r="AA496" i="1"/>
  <c r="AA941" i="1"/>
  <c r="AA400" i="1"/>
  <c r="AA1445" i="1"/>
  <c r="AA1699" i="1"/>
  <c r="AA1184" i="1"/>
  <c r="AA81" i="1"/>
  <c r="AA1026" i="1"/>
  <c r="AA781" i="1"/>
  <c r="AA1111" i="1"/>
  <c r="AA1474" i="1"/>
  <c r="AA1302" i="1"/>
  <c r="AA777" i="1"/>
  <c r="AA856" i="1"/>
  <c r="AA1315" i="1"/>
  <c r="AA766" i="1"/>
  <c r="AA1353" i="1"/>
  <c r="AA783" i="1"/>
  <c r="AA1317" i="1"/>
  <c r="AA1319" i="1"/>
  <c r="AA1301" i="1"/>
  <c r="AA1320" i="1"/>
  <c r="AA813" i="1"/>
  <c r="AA1314" i="1"/>
  <c r="AA1067" i="1"/>
  <c r="AA995" i="1"/>
  <c r="AA113" i="1"/>
  <c r="AA1700" i="1"/>
  <c r="AA114" i="1"/>
  <c r="AA1322" i="1"/>
  <c r="AA834" i="1"/>
  <c r="AA1408" i="1"/>
  <c r="AA115" i="1"/>
  <c r="AA1321" i="1"/>
  <c r="AA1701" i="1"/>
  <c r="AA82" i="1"/>
  <c r="AA1303" i="1"/>
  <c r="AA116" i="1"/>
  <c r="AA778" i="1"/>
  <c r="AA767" i="1"/>
  <c r="AA1304" i="1"/>
  <c r="AA1313" i="1"/>
  <c r="AA1350" i="1"/>
  <c r="AA1442" i="1"/>
  <c r="AA1187" i="1"/>
  <c r="AA1068" i="1"/>
  <c r="AA784" i="1"/>
  <c r="AA1323" i="1"/>
  <c r="AA1351" i="1"/>
  <c r="AA782" i="1"/>
  <c r="AA164" i="1"/>
  <c r="AA1030" i="1"/>
  <c r="AA237" i="1"/>
  <c r="AA1312" i="1"/>
  <c r="AA1352" i="1"/>
  <c r="AA1899" i="1"/>
  <c r="AA857" i="1"/>
  <c r="AA1305" i="1"/>
  <c r="AA1737" i="1"/>
  <c r="AA1393" i="1"/>
  <c r="AA1185" i="1"/>
  <c r="AA1645" i="1"/>
  <c r="AA787" i="1"/>
  <c r="AA860" i="1"/>
  <c r="AA240" i="1"/>
  <c r="AA1324" i="1"/>
  <c r="AA785" i="1"/>
  <c r="AA768" i="1"/>
  <c r="AA1702" i="1"/>
  <c r="AA1112" i="1"/>
  <c r="AA1306" i="1"/>
  <c r="AA786" i="1"/>
  <c r="AA83" i="1"/>
  <c r="AA946" i="1"/>
  <c r="AA1603" i="1"/>
  <c r="AA1327" i="1"/>
  <c r="AA1326" i="1"/>
  <c r="AA1307" i="1"/>
  <c r="AA1308" i="1"/>
  <c r="AA238" i="1"/>
  <c r="AA858" i="1"/>
  <c r="AA861" i="1"/>
  <c r="AA1328" i="1"/>
  <c r="AA770" i="1"/>
  <c r="AA1066" i="1"/>
  <c r="AA769" i="1"/>
  <c r="AA1548" i="1"/>
  <c r="AA1759" i="1"/>
  <c r="AA994" i="1"/>
  <c r="AA788" i="1"/>
  <c r="AA996" i="1"/>
  <c r="AA84" i="1"/>
  <c r="AA1310" i="1"/>
  <c r="AA1604" i="1"/>
  <c r="AA1027" i="1"/>
  <c r="AA1475" i="1"/>
  <c r="AA729" i="1"/>
  <c r="AA165" i="1"/>
  <c r="AA1186" i="1"/>
  <c r="AA1476" i="1"/>
  <c r="AA78" i="1"/>
  <c r="AA64" i="1"/>
  <c r="AA375" i="1"/>
  <c r="AA835" i="1"/>
  <c r="AA63" i="1"/>
  <c r="AA771" i="1"/>
  <c r="AA1394" i="1"/>
  <c r="AA1878" i="1"/>
  <c r="AA922" i="1"/>
  <c r="AA1552" i="1"/>
  <c r="AA1395" i="1"/>
  <c r="AA997" i="1"/>
  <c r="AA1644" i="1"/>
  <c r="AA239" i="1"/>
  <c r="AA1703" i="1"/>
  <c r="AA789" i="1"/>
  <c r="AA1836" i="1"/>
  <c r="AA1330" i="1"/>
  <c r="AA65" i="1"/>
  <c r="AA772" i="1"/>
  <c r="AA1329" i="1"/>
  <c r="AA1311" i="1"/>
  <c r="AA773" i="1"/>
  <c r="AA924" i="1"/>
  <c r="AA66" i="1"/>
  <c r="AA1549" i="1"/>
  <c r="AA117" i="1"/>
  <c r="AA790" i="1"/>
  <c r="AA1332" i="1"/>
  <c r="AA1333" i="1"/>
  <c r="AA1392" i="1"/>
  <c r="AA1550" i="1"/>
  <c r="AA923" i="1"/>
  <c r="AA793" i="1"/>
  <c r="AA774" i="1"/>
  <c r="AA792" i="1"/>
  <c r="AA859" i="1"/>
  <c r="AA780" i="1"/>
  <c r="AA791" i="1"/>
  <c r="AA775" i="1"/>
  <c r="AA998" i="1"/>
  <c r="AA1881" i="1"/>
  <c r="AA67" i="1"/>
  <c r="AA290" i="1"/>
  <c r="AA1335" i="1"/>
  <c r="AA794" i="1"/>
  <c r="AA795" i="1"/>
  <c r="AA1738" i="1"/>
  <c r="AA812" i="1"/>
  <c r="AA1325" i="1"/>
  <c r="AA1336" i="1"/>
  <c r="AA1083" i="1"/>
  <c r="AA1704" i="1"/>
  <c r="AA1334" i="1"/>
  <c r="AA1879" i="1"/>
  <c r="AA1551" i="1"/>
  <c r="AA776" i="1"/>
  <c r="AA796" i="1"/>
  <c r="AA807" i="1"/>
  <c r="AA498" i="1"/>
  <c r="AA31" i="1"/>
  <c r="AA1294" i="1"/>
  <c r="AA497" i="1"/>
  <c r="AA32" i="1"/>
  <c r="AA1689" i="1"/>
  <c r="AA507" i="1"/>
  <c r="AA505" i="1"/>
  <c r="AA504" i="1"/>
  <c r="AA499" i="1"/>
  <c r="AA500" i="1"/>
  <c r="AA502" i="1"/>
  <c r="AA501" i="1"/>
  <c r="AA503" i="1"/>
  <c r="AA527" i="1"/>
  <c r="AA506" i="1"/>
  <c r="AA1233" i="1"/>
  <c r="AA1339" i="1"/>
  <c r="AA1234" i="1"/>
  <c r="AA1340" i="1"/>
  <c r="AA1084" i="1"/>
  <c r="AA1235" i="1"/>
  <c r="AA1372" i="1"/>
  <c r="AA1236" i="1"/>
  <c r="AA147" i="1"/>
  <c r="AA1687" i="1"/>
  <c r="AA1086" i="1"/>
  <c r="AA1085" i="1"/>
  <c r="AA1369" i="1"/>
  <c r="AA1341" i="1"/>
  <c r="AA512" i="1"/>
  <c r="AA508" i="1"/>
  <c r="AA765" i="1"/>
  <c r="AA975" i="1"/>
  <c r="AA511" i="1"/>
  <c r="AA510" i="1"/>
  <c r="AA509" i="1"/>
  <c r="AA779" i="1"/>
  <c r="AA516" i="1"/>
  <c r="AA1087" i="1"/>
  <c r="AA1088" i="1"/>
  <c r="AA1342" i="1"/>
  <c r="AA513" i="1"/>
  <c r="AA517" i="1"/>
  <c r="AA514" i="1"/>
  <c r="AA515" i="1"/>
  <c r="AA1371" i="1"/>
  <c r="AA1370" i="1"/>
  <c r="AA1594" i="1"/>
  <c r="AA1688" i="1"/>
  <c r="AA1509" i="1"/>
  <c r="AA518" i="1"/>
  <c r="AA1243" i="1"/>
  <c r="AA1238" i="1"/>
  <c r="AA1237" i="1"/>
  <c r="AA1510" i="1"/>
  <c r="AA976" i="1"/>
  <c r="AA520" i="1"/>
  <c r="AA519" i="1"/>
  <c r="AA1752" i="1"/>
  <c r="AA1089" i="1"/>
  <c r="AA523" i="1"/>
  <c r="AA1511" i="1"/>
  <c r="AA521" i="1"/>
  <c r="AA522" i="1"/>
  <c r="AA1690" i="1"/>
  <c r="AA524" i="1"/>
  <c r="AA1239" i="1"/>
  <c r="AA1240" i="1"/>
  <c r="AA33" i="1"/>
  <c r="AA223" i="1"/>
  <c r="AA525" i="1"/>
  <c r="AA977" i="1"/>
  <c r="AA1160" i="1"/>
  <c r="AA526" i="1"/>
  <c r="AA539" i="1"/>
  <c r="AA808" i="1"/>
  <c r="AA1161" i="1"/>
  <c r="AA931" i="1"/>
  <c r="AA1241" i="1"/>
  <c r="AA401" i="1"/>
  <c r="AA1242" i="1"/>
  <c r="AA34" i="1"/>
  <c r="AA1090" i="1"/>
  <c r="AA550" i="1"/>
  <c r="AA534" i="1"/>
  <c r="AA1316" i="1"/>
  <c r="AA1246" i="1"/>
  <c r="AA1091" i="1"/>
  <c r="AA35" i="1"/>
  <c r="AA978" i="1"/>
  <c r="AA1244" i="1"/>
  <c r="AA1318" i="1"/>
  <c r="AA1245" i="1"/>
  <c r="AA528" i="1"/>
  <c r="AA529" i="1"/>
  <c r="AA530" i="1"/>
  <c r="AA531" i="1"/>
  <c r="AA532" i="1"/>
  <c r="AA533" i="1"/>
  <c r="AA1753" i="1"/>
  <c r="AA36" i="1"/>
  <c r="AA106" i="1"/>
  <c r="AA1055" i="1"/>
  <c r="AA1162" i="1"/>
  <c r="AA535" i="1"/>
  <c r="AA1871" i="1"/>
  <c r="AA536" i="1"/>
  <c r="AA537" i="1"/>
  <c r="AA79" i="1"/>
  <c r="AA538" i="1"/>
  <c r="AA283" i="1"/>
  <c r="AA224" i="1"/>
  <c r="AA1565" i="1"/>
  <c r="AA105" i="1"/>
  <c r="AA1056" i="1"/>
  <c r="AA148" i="1"/>
  <c r="AA1232" i="1"/>
  <c r="AA1247" i="1"/>
  <c r="AA540" i="1"/>
  <c r="AA1163" i="1"/>
  <c r="AA1467" i="1"/>
  <c r="AA38" i="1"/>
  <c r="AA1512" i="1"/>
  <c r="AA284" i="1"/>
  <c r="AA1249" i="1"/>
  <c r="AA1248" i="1"/>
  <c r="AA185" i="1"/>
  <c r="AA1093" i="1"/>
  <c r="AA1094" i="1"/>
  <c r="AA1092" i="1"/>
  <c r="AA1595" i="1"/>
  <c r="AA544" i="1"/>
  <c r="AA37" i="1"/>
  <c r="AA545" i="1"/>
  <c r="AA547" i="1"/>
  <c r="AA548" i="1"/>
  <c r="AA225" i="1"/>
  <c r="AA549" i="1"/>
  <c r="AA542" i="1"/>
  <c r="AA543" i="1"/>
  <c r="AA541" i="1"/>
  <c r="AA546" i="1"/>
  <c r="AA727" i="1"/>
  <c r="AA551" i="1"/>
  <c r="AA915" i="1"/>
  <c r="AA1164" i="1"/>
  <c r="AA1433" i="1"/>
  <c r="AA1831" i="1"/>
  <c r="AA1872" i="1"/>
  <c r="AA1849" i="1"/>
  <c r="AA553" i="1"/>
  <c r="AA39" i="1"/>
  <c r="AA1731" i="1"/>
  <c r="AA852" i="1"/>
  <c r="AA554" i="1"/>
  <c r="AA552" i="1"/>
  <c r="AA1434" i="1"/>
  <c r="AA76" i="1"/>
  <c r="AA44" i="1"/>
  <c r="AA555" i="1"/>
  <c r="AA391" i="1"/>
  <c r="AA556" i="1"/>
  <c r="AA1513" i="1"/>
  <c r="AA1514" i="1"/>
  <c r="AA557" i="1"/>
  <c r="AA558" i="1"/>
  <c r="AA1596" i="1"/>
  <c r="AA1515" i="1"/>
  <c r="AA1097" i="1"/>
  <c r="AA559" i="1"/>
  <c r="AA168" i="1"/>
  <c r="AA1095" i="1"/>
  <c r="AA149" i="1"/>
  <c r="AA942" i="1"/>
  <c r="AA1251" i="1"/>
  <c r="AA1096" i="1"/>
  <c r="AA41" i="1"/>
  <c r="AA40" i="1"/>
  <c r="AA42" i="1"/>
  <c r="AA1250" i="1"/>
  <c r="AA1166" i="1"/>
  <c r="AA560" i="1"/>
  <c r="AA1165" i="1"/>
  <c r="AA227" i="1"/>
  <c r="AA1309" i="1"/>
  <c r="AA226" i="1"/>
  <c r="AA1016" i="1"/>
  <c r="AA1168" i="1"/>
  <c r="AA1167" i="1"/>
  <c r="AA568" i="1"/>
  <c r="AA150" i="1"/>
  <c r="AA853" i="1"/>
  <c r="AA565" i="1"/>
  <c r="AA1691" i="1"/>
  <c r="AA564" i="1"/>
  <c r="AA576" i="1"/>
  <c r="AA572" i="1"/>
  <c r="AA577" i="1"/>
  <c r="AA287" i="1"/>
  <c r="AA562" i="1"/>
  <c r="AA563" i="1"/>
  <c r="AA566" i="1"/>
  <c r="AA567" i="1"/>
  <c r="AA43" i="1"/>
  <c r="AA1873" i="1"/>
  <c r="AA107" i="1"/>
  <c r="AA1098" i="1"/>
  <c r="AA943" i="1"/>
  <c r="AA45" i="1"/>
  <c r="AA569" i="1"/>
  <c r="AA570" i="1"/>
  <c r="AA571" i="1"/>
  <c r="AA1169" i="1"/>
  <c r="AA1516" i="1"/>
  <c r="AA1468" i="1"/>
  <c r="AA1517" i="1"/>
  <c r="AA573" i="1"/>
  <c r="AA575" i="1"/>
  <c r="AA1170" i="1"/>
  <c r="AA1633" i="1"/>
  <c r="AA1732" i="1"/>
  <c r="AA579" i="1"/>
  <c r="AA761" i="1"/>
  <c r="AA580" i="1"/>
  <c r="AA581" i="1"/>
  <c r="AA1897" i="1"/>
  <c r="AA1253" i="1"/>
  <c r="AA578" i="1"/>
  <c r="AA916" i="1"/>
  <c r="AA1566" i="1"/>
  <c r="AA582" i="1"/>
  <c r="AA1290" i="1"/>
  <c r="AA584" i="1"/>
  <c r="AA316" i="1"/>
  <c r="AA583" i="1"/>
  <c r="AA1254" i="1"/>
  <c r="AA108" i="1"/>
  <c r="AA585" i="1"/>
  <c r="AA47" i="1"/>
  <c r="AA1252" i="1"/>
  <c r="AA1374" i="1"/>
  <c r="AA1344" i="1"/>
  <c r="AA1343" i="1"/>
  <c r="AA308" i="1"/>
  <c r="AA589" i="1"/>
  <c r="AA1171" i="1"/>
  <c r="AA588" i="1"/>
  <c r="AA587" i="1"/>
  <c r="AA586" i="1"/>
  <c r="AA1017" i="1"/>
  <c r="AA1375" i="1"/>
  <c r="AA590" i="1"/>
  <c r="AA1331" i="1"/>
  <c r="AA809" i="1"/>
  <c r="AA592" i="1"/>
  <c r="AA1518" i="1"/>
  <c r="AA591" i="1"/>
  <c r="AA1255" i="1"/>
  <c r="AA1018" i="1"/>
  <c r="AA48" i="1"/>
  <c r="AA49" i="1"/>
  <c r="AA390" i="1"/>
  <c r="AA1435" i="1"/>
  <c r="AA1019" i="1"/>
  <c r="AA1880" i="1"/>
  <c r="AA593" i="1"/>
  <c r="AA1256" i="1"/>
  <c r="AA367" i="1"/>
  <c r="AA1258" i="1"/>
  <c r="AA594" i="1"/>
  <c r="AA1257" i="1"/>
  <c r="AA228" i="1"/>
  <c r="AA1692" i="1"/>
  <c r="AA1172" i="1"/>
  <c r="AA595" i="1"/>
  <c r="AA728" i="1"/>
  <c r="AA596" i="1"/>
  <c r="AA597" i="1"/>
  <c r="AA598" i="1"/>
  <c r="AA599" i="1"/>
  <c r="AA600" i="1"/>
  <c r="AA602" i="1"/>
  <c r="AA1020" i="1"/>
  <c r="AA1693" i="1"/>
  <c r="AA50" i="1"/>
  <c r="AA1057" i="1"/>
  <c r="AA763" i="1"/>
  <c r="AA601" i="1"/>
  <c r="AA603" i="1"/>
  <c r="AA604" i="1"/>
  <c r="AA1733" i="1"/>
  <c r="AA1874" i="1"/>
  <c r="AA1519" i="1"/>
  <c r="AA1173" i="1"/>
  <c r="AA607" i="1"/>
  <c r="AA610" i="1"/>
  <c r="AA1694" i="1"/>
  <c r="AA606" i="1"/>
  <c r="AA1377" i="1"/>
  <c r="AA1378" i="1"/>
  <c r="AA1376" i="1"/>
  <c r="AA186" i="1"/>
  <c r="AA1174" i="1"/>
  <c r="AA1175" i="1"/>
  <c r="AA608" i="1"/>
  <c r="AA609" i="1"/>
  <c r="AA611" i="1"/>
  <c r="AA612" i="1"/>
  <c r="AA633" i="1"/>
  <c r="AA634" i="1"/>
  <c r="AA109" i="1"/>
  <c r="AA1520" i="1"/>
  <c r="AA1021" i="1"/>
  <c r="AA110" i="1"/>
  <c r="AA1022" i="1"/>
  <c r="AA1023" i="1"/>
  <c r="AA51" i="1"/>
  <c r="AA1898" i="1"/>
  <c r="AA1597" i="1"/>
  <c r="AA1101" i="1"/>
  <c r="AA616" i="1"/>
  <c r="AA1058" i="1"/>
  <c r="AA1260" i="1"/>
  <c r="AA1523" i="1"/>
  <c r="AA1522" i="1"/>
  <c r="AA613" i="1"/>
  <c r="AA614" i="1"/>
  <c r="AA1380" i="1"/>
  <c r="AA620" i="1"/>
  <c r="AA1875" i="1"/>
  <c r="AA1876" i="1"/>
  <c r="AA615" i="1"/>
  <c r="AA617" i="1"/>
  <c r="AA1641" i="1"/>
  <c r="AA621" i="1"/>
  <c r="AA623" i="1"/>
  <c r="AA624" i="1"/>
  <c r="AA625" i="1"/>
  <c r="AA618" i="1"/>
  <c r="AA619" i="1"/>
  <c r="AA635" i="1"/>
  <c r="AA637" i="1"/>
  <c r="AA1381" i="1"/>
  <c r="AA627" i="1"/>
  <c r="AA632" i="1"/>
  <c r="AA626" i="1"/>
  <c r="AA628" i="1"/>
  <c r="AA629" i="1"/>
  <c r="AA630" i="1"/>
  <c r="AA631" i="1"/>
  <c r="AA622" i="1"/>
  <c r="AA636" i="1"/>
  <c r="AA1261" i="1"/>
  <c r="AA77" i="1"/>
  <c r="AA1877" i="1"/>
  <c r="AA1262" i="1"/>
  <c r="AA1263" i="1"/>
  <c r="AA1345" i="1"/>
  <c r="AA1521" i="1"/>
  <c r="AA1346" i="1"/>
  <c r="AA52" i="1"/>
  <c r="AA1102" i="1"/>
  <c r="AA979" i="1"/>
  <c r="AA854" i="1"/>
  <c r="AA1524" i="1"/>
  <c r="AA1525" i="1"/>
  <c r="AA1264" i="1"/>
  <c r="AA111" i="1"/>
  <c r="AA1695" i="1"/>
  <c r="AA1526" i="1"/>
  <c r="AA53" i="1"/>
  <c r="AA638" i="1"/>
  <c r="AA639" i="1"/>
  <c r="AA640" i="1"/>
  <c r="AA641" i="1"/>
  <c r="AA642" i="1"/>
  <c r="AA1527" i="1"/>
  <c r="AA368" i="1"/>
  <c r="AA1832" i="1"/>
  <c r="AA54" i="1"/>
  <c r="AA645" i="1"/>
  <c r="AA643" i="1"/>
  <c r="AA1299" i="1"/>
  <c r="AA1273" i="1"/>
  <c r="AA285" i="1"/>
  <c r="AA917" i="1"/>
  <c r="AA1265" i="1"/>
  <c r="AA1734" i="1"/>
  <c r="AA1266" i="1"/>
  <c r="AA1110" i="1"/>
  <c r="AA764" i="1"/>
  <c r="AA644" i="1"/>
  <c r="AA1469" i="1"/>
  <c r="AA286" i="1"/>
  <c r="AA980" i="1"/>
  <c r="AA646" i="1"/>
  <c r="AA647" i="1"/>
  <c r="AA648" i="1"/>
  <c r="AA649" i="1"/>
  <c r="AA650" i="1"/>
  <c r="AA944" i="1"/>
  <c r="AA1888" i="1"/>
  <c r="AA651" i="1"/>
  <c r="AA652" i="1"/>
  <c r="AA250" i="1"/>
  <c r="AA1267" i="1"/>
  <c r="AA653" i="1"/>
  <c r="AA654" i="1"/>
  <c r="AA1382" i="1"/>
  <c r="AA655" i="1"/>
  <c r="AA1059" i="1"/>
  <c r="AA1268" i="1"/>
  <c r="AA855" i="1"/>
  <c r="AA1528" i="1"/>
  <c r="AA656" i="1"/>
  <c r="AA658" i="1"/>
  <c r="AA657" i="1"/>
  <c r="AA659" i="1"/>
  <c r="AA1833" i="1"/>
  <c r="AA55" i="1"/>
  <c r="AA1103" i="1"/>
  <c r="AA1529" i="1"/>
  <c r="AA918" i="1"/>
  <c r="AA1530" i="1"/>
  <c r="AA1531" i="1"/>
  <c r="AA1407" i="1"/>
  <c r="AA838" i="1"/>
  <c r="AA1383" i="1"/>
  <c r="AA163" i="1"/>
  <c r="AA660" i="1"/>
  <c r="AA662" i="1"/>
  <c r="AA1269" i="1"/>
  <c r="AA1060" i="1"/>
  <c r="AA661" i="1"/>
  <c r="AA663" i="1"/>
  <c r="AA664" i="1"/>
  <c r="AA1384" i="1"/>
  <c r="AA981" i="1"/>
  <c r="AA665" i="1"/>
  <c r="AA1176" i="1"/>
  <c r="AA1177" i="1"/>
  <c r="AA1698" i="1"/>
  <c r="AA1697" i="1"/>
  <c r="AA151" i="1"/>
  <c r="AA46" i="1"/>
  <c r="AA85" i="1"/>
  <c r="AA1436" i="1"/>
  <c r="AA1270" i="1"/>
  <c r="AA1385" i="1"/>
  <c r="AA56" i="1"/>
  <c r="AA1271" i="1"/>
  <c r="AA666" i="1"/>
  <c r="AA574" i="1"/>
  <c r="AA667" i="1"/>
  <c r="AA80" i="1"/>
  <c r="AA1272" i="1"/>
  <c r="AA1387" i="1"/>
  <c r="AA374" i="1"/>
  <c r="AA369" i="1"/>
  <c r="AA236" i="1"/>
  <c r="AA1061" i="1"/>
  <c r="AA288" i="1"/>
  <c r="AA1437" i="1"/>
  <c r="AA1438" i="1"/>
  <c r="AA668" i="1"/>
  <c r="AA1347" i="1"/>
  <c r="AA229" i="1"/>
  <c r="AA669" i="1"/>
  <c r="AA670" i="1"/>
  <c r="AA1125" i="1"/>
  <c r="AA671" i="1"/>
  <c r="AA57" i="1"/>
  <c r="AA1275" i="1"/>
  <c r="AA1533" i="1"/>
  <c r="AA1274" i="1"/>
  <c r="AA1179" i="1"/>
  <c r="AA1188" i="1"/>
  <c r="AA1534" i="1"/>
  <c r="AA1024" i="1"/>
  <c r="AA678" i="1"/>
  <c r="AA680" i="1"/>
  <c r="AA681" i="1"/>
  <c r="AA682" i="1"/>
  <c r="AA676" i="1"/>
  <c r="AA677" i="1"/>
  <c r="AA672" i="1"/>
  <c r="AA673" i="1"/>
  <c r="AA674" i="1"/>
  <c r="AA675" i="1"/>
  <c r="AA58" i="1"/>
  <c r="AA1537" i="1"/>
  <c r="AA1542" i="1"/>
  <c r="AA1532" i="1"/>
  <c r="AA415" i="1"/>
  <c r="AA605" i="1"/>
  <c r="AA561" i="1"/>
  <c r="AA1379" i="1"/>
  <c r="AA1373" i="1"/>
  <c r="AA1099" i="1"/>
  <c r="AA1100" i="1"/>
  <c r="AA687" i="1"/>
  <c r="AA686" i="1"/>
  <c r="AA679" i="1"/>
  <c r="AA683" i="1"/>
  <c r="AA1104" i="1"/>
  <c r="AA684" i="1"/>
  <c r="AA685" i="1"/>
  <c r="AA370" i="1"/>
  <c r="AA59" i="1"/>
  <c r="AA688" i="1"/>
  <c r="AA694" i="1"/>
  <c r="AA1276" i="1"/>
  <c r="AA1178" i="1"/>
  <c r="AA318" i="1"/>
  <c r="AA317" i="1"/>
  <c r="AA689" i="1"/>
  <c r="AA690" i="1"/>
  <c r="AA1062" i="1"/>
  <c r="AA708" i="1"/>
  <c r="AA1754" i="1"/>
  <c r="AA1535" i="1"/>
  <c r="AA1539" i="1"/>
  <c r="AA810" i="1"/>
  <c r="AA691" i="1"/>
  <c r="AA709" i="1"/>
  <c r="AA713" i="1"/>
  <c r="AA112" i="1"/>
  <c r="AA1277" i="1"/>
  <c r="AA1536" i="1"/>
  <c r="AA1850" i="1"/>
  <c r="AA62" i="1"/>
  <c r="AA152" i="1"/>
  <c r="AA1538" i="1"/>
  <c r="AA692" i="1"/>
  <c r="AA695" i="1"/>
  <c r="AA755" i="1"/>
  <c r="AA1280" i="1"/>
  <c r="AA230" i="1"/>
  <c r="AA60" i="1"/>
  <c r="AA1279" i="1"/>
  <c r="AA1278" i="1"/>
  <c r="AA1642" i="1"/>
  <c r="AA693" i="1"/>
  <c r="AA702" i="1"/>
  <c r="AA703" i="1"/>
  <c r="AA700" i="1"/>
  <c r="AA701" i="1"/>
  <c r="AA715" i="1"/>
  <c r="AA1388" i="1"/>
  <c r="AA1439" i="1"/>
  <c r="AA1598" i="1"/>
  <c r="AA154" i="1"/>
  <c r="AA746" i="1"/>
  <c r="AA402" i="1"/>
  <c r="AA187" i="1"/>
  <c r="AA704" i="1"/>
  <c r="AA696" i="1"/>
  <c r="AA697" i="1"/>
  <c r="AA1889" i="1"/>
  <c r="AA153" i="1"/>
  <c r="AA61" i="1"/>
  <c r="AA68" i="1"/>
  <c r="AA699" i="1"/>
  <c r="AA698" i="1"/>
  <c r="AA1105" i="1"/>
  <c r="AA1544" i="1"/>
  <c r="AA705" i="1"/>
  <c r="AA945" i="1"/>
  <c r="AA1540" i="1"/>
  <c r="AA717" i="1"/>
  <c r="AA155" i="1"/>
  <c r="AA726" i="1"/>
  <c r="AA982" i="1"/>
  <c r="AA1541" i="1"/>
  <c r="AA706" i="1"/>
  <c r="AA1281" i="1"/>
  <c r="AA1736" i="1"/>
  <c r="AA1287" i="1"/>
  <c r="AA762" i="1"/>
  <c r="AA718" i="1"/>
  <c r="AA707" i="1"/>
  <c r="AA983" i="1"/>
  <c r="AA722" i="1"/>
  <c r="AA714" i="1"/>
  <c r="AA69" i="1"/>
  <c r="AA72" i="1"/>
  <c r="AA1282" i="1"/>
  <c r="AA738" i="1"/>
  <c r="AA716" i="1"/>
  <c r="AA71" i="1"/>
  <c r="AA1025" i="1"/>
  <c r="AA1543" i="1"/>
  <c r="AA70" i="1"/>
  <c r="AA1283" i="1"/>
  <c r="AA710" i="1"/>
  <c r="AA711" i="1"/>
  <c r="AA712" i="1"/>
  <c r="AA719" i="1"/>
  <c r="AA721" i="1"/>
  <c r="AA1106" i="1"/>
  <c r="AA1107" i="1"/>
  <c r="AA1348" i="1"/>
  <c r="AA1440" i="1"/>
  <c r="AA1441" i="1"/>
  <c r="AA1545" i="1"/>
  <c r="AA720" i="1"/>
  <c r="AA156" i="1"/>
  <c r="AA157" i="1"/>
  <c r="AA158" i="1"/>
  <c r="AA1349" i="1"/>
  <c r="AA1546" i="1"/>
  <c r="AA723" i="1"/>
  <c r="AA73" i="1"/>
  <c r="AA1890" i="1"/>
  <c r="AA1063" i="1"/>
  <c r="AA1285" i="1"/>
  <c r="AA724" i="1"/>
  <c r="AA984" i="1"/>
  <c r="AA1755" i="1"/>
  <c r="AA1756" i="1"/>
  <c r="AA1284" i="1"/>
  <c r="AA1064" i="1"/>
  <c r="AA1389" i="1"/>
  <c r="AA1757" i="1"/>
  <c r="AA1470" i="1"/>
  <c r="AA1599" i="1"/>
  <c r="AA735" i="1"/>
  <c r="AA725" i="1"/>
  <c r="AA161" i="1"/>
  <c r="AA159" i="1"/>
  <c r="AA1386" i="1"/>
  <c r="AA1547" i="1"/>
  <c r="AA1643" i="1"/>
  <c r="AA811" i="1"/>
  <c r="AA1390" i="1"/>
  <c r="AA74" i="1"/>
  <c r="AA985" i="1"/>
  <c r="AA730" i="1"/>
  <c r="AA734" i="1"/>
  <c r="AA731" i="1"/>
  <c r="AA732" i="1"/>
  <c r="AA736" i="1"/>
  <c r="AA833" i="1"/>
  <c r="AA733" i="1"/>
  <c r="AA231" i="1"/>
  <c r="AA1600" i="1"/>
  <c r="AA737" i="1"/>
  <c r="AA1180" i="1"/>
  <c r="AA987" i="1"/>
  <c r="AA988" i="1"/>
  <c r="AA986" i="1"/>
  <c r="AA1758" i="1"/>
  <c r="AA1286" i="1"/>
  <c r="AA1108" i="1"/>
  <c r="AA160" i="1"/>
  <c r="AA739" i="1"/>
  <c r="AA990" i="1"/>
  <c r="AA991" i="1"/>
  <c r="AA1786" i="1"/>
  <c r="AA989" i="1"/>
  <c r="AA741" i="1"/>
  <c r="AA371" i="1"/>
  <c r="AA750" i="1"/>
  <c r="AA742" i="1"/>
  <c r="AA1735" i="1"/>
  <c r="AA1181" i="1"/>
  <c r="AA1760" i="1"/>
  <c r="AA740" i="1"/>
  <c r="AA743" i="1"/>
  <c r="AA993" i="1"/>
  <c r="AA1289" i="1"/>
  <c r="AA992" i="1"/>
  <c r="AA1288" i="1"/>
  <c r="AA744" i="1"/>
  <c r="AA1471" i="1"/>
  <c r="AA745" i="1"/>
  <c r="AA232" i="1"/>
  <c r="AA753" i="1"/>
  <c r="AA754" i="1"/>
  <c r="AA919" i="1"/>
  <c r="AA1443" i="1"/>
  <c r="AA372" i="1"/>
  <c r="AA1109" i="1"/>
  <c r="AA373" i="1"/>
  <c r="AA748" i="1"/>
  <c r="AA751" i="1"/>
  <c r="AA749" i="1"/>
  <c r="AA756" i="1"/>
  <c r="AA747" i="1"/>
  <c r="AA1834" i="1"/>
  <c r="AA1472" i="1"/>
  <c r="AA752" i="1"/>
  <c r="AA1444" i="1"/>
  <c r="AA1601" i="1"/>
  <c r="AA414" i="1"/>
  <c r="AA1293" i="1"/>
  <c r="AA1065" i="1"/>
  <c r="AA757" i="1"/>
  <c r="AA920" i="1"/>
  <c r="AA921" i="1"/>
  <c r="AA392" i="1"/>
  <c r="AA188" i="1"/>
  <c r="AA75" i="1"/>
  <c r="AA1292" i="1"/>
  <c r="AA289" i="1"/>
  <c r="AA1182" i="1"/>
  <c r="AA758" i="1"/>
  <c r="AA162" i="1"/>
  <c r="AA1291" i="1"/>
  <c r="AA1391" i="1"/>
  <c r="AA189" i="1"/>
  <c r="AA1296" i="1"/>
  <c r="AA234" i="1"/>
  <c r="AA1835" i="1"/>
  <c r="AA1183" i="1"/>
  <c r="AA393" i="1"/>
  <c r="AA1696" i="1"/>
  <c r="AA1259" i="1"/>
  <c r="AA1602" i="1"/>
  <c r="AA1295" i="1"/>
  <c r="AA759" i="1"/>
  <c r="AA1297" i="1"/>
  <c r="AA1567" i="1"/>
  <c r="AA233" i="1"/>
  <c r="AA1473" i="1"/>
  <c r="AA1298" i="1"/>
  <c r="AA760" i="1"/>
  <c r="AA235" i="1"/>
  <c r="AA1300" i="1"/>
  <c r="J1900" i="1" l="1"/>
  <c r="AB724" i="1" l="1"/>
  <c r="AB1696" i="1"/>
  <c r="AB1297" i="1"/>
  <c r="AB1473" i="1"/>
  <c r="AB86" i="1"/>
  <c r="AB88" i="1"/>
  <c r="AB90" i="1"/>
  <c r="AB118" i="1"/>
  <c r="AB123" i="1"/>
  <c r="AB128" i="1"/>
  <c r="AB166" i="1"/>
  <c r="AB169" i="1"/>
  <c r="AB190" i="1"/>
  <c r="AB241" i="1"/>
  <c r="AB251" i="1"/>
  <c r="AB291" i="1"/>
  <c r="AB309" i="1"/>
  <c r="AB319" i="1"/>
  <c r="AB376" i="1"/>
  <c r="AB394" i="1"/>
  <c r="AB403" i="1"/>
  <c r="AB416" i="1"/>
  <c r="AB797" i="1"/>
  <c r="AB814" i="1"/>
  <c r="AB836" i="1"/>
  <c r="AB839" i="1"/>
  <c r="AB862" i="1"/>
  <c r="AB883" i="1"/>
  <c r="AB887" i="1"/>
  <c r="AB890" i="1"/>
  <c r="AB925" i="1"/>
  <c r="AB932" i="1"/>
  <c r="AB947" i="1"/>
  <c r="AB999" i="1"/>
  <c r="AB1028" i="1"/>
  <c r="AB1031" i="1"/>
  <c r="AB1069" i="1"/>
  <c r="AB1113" i="1"/>
  <c r="AB1126" i="1"/>
  <c r="AB1189" i="1"/>
  <c r="AB1337" i="1"/>
  <c r="AB1354" i="1"/>
  <c r="AB1396" i="1"/>
  <c r="AB1409" i="1"/>
  <c r="AB1446" i="1"/>
  <c r="AB1477" i="1"/>
  <c r="AB1553" i="1"/>
  <c r="AB1568" i="1"/>
  <c r="AB1605" i="1"/>
  <c r="AB1607" i="1"/>
  <c r="AB1634" i="1"/>
  <c r="AB1646" i="1"/>
  <c r="AB1705" i="1"/>
  <c r="AB1739" i="1"/>
  <c r="AB1761" i="1"/>
  <c r="AB1776" i="1"/>
  <c r="AB1787" i="1"/>
  <c r="AB1837" i="1"/>
  <c r="AB1851" i="1"/>
  <c r="AB1882" i="1"/>
  <c r="AB1891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87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19" i="1"/>
  <c r="AB120" i="1"/>
  <c r="AB121" i="1"/>
  <c r="AB122" i="1"/>
  <c r="AB124" i="1"/>
  <c r="AB125" i="1"/>
  <c r="AB126" i="1"/>
  <c r="AB127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67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42" i="1"/>
  <c r="AB243" i="1"/>
  <c r="AB244" i="1"/>
  <c r="AB245" i="1"/>
  <c r="AB246" i="1"/>
  <c r="AB247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10" i="1"/>
  <c r="AB311" i="1"/>
  <c r="AB312" i="1"/>
  <c r="AB313" i="1"/>
  <c r="AB314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95" i="1"/>
  <c r="AB396" i="1"/>
  <c r="AB397" i="1"/>
  <c r="AB398" i="1"/>
  <c r="AB399" i="1"/>
  <c r="AB404" i="1"/>
  <c r="AB405" i="1"/>
  <c r="AB406" i="1"/>
  <c r="AB407" i="1"/>
  <c r="AB408" i="1"/>
  <c r="AB409" i="1"/>
  <c r="AB410" i="1"/>
  <c r="AB411" i="1"/>
  <c r="AB412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798" i="1"/>
  <c r="AB799" i="1"/>
  <c r="AB800" i="1"/>
  <c r="AB801" i="1"/>
  <c r="AB802" i="1"/>
  <c r="AB803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7" i="1"/>
  <c r="AB840" i="1"/>
  <c r="AB841" i="1"/>
  <c r="AB842" i="1"/>
  <c r="AB843" i="1"/>
  <c r="AB844" i="1"/>
  <c r="AB845" i="1"/>
  <c r="AB846" i="1"/>
  <c r="AB847" i="1"/>
  <c r="AB848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84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26" i="1"/>
  <c r="AB927" i="1"/>
  <c r="AB928" i="1"/>
  <c r="AB929" i="1"/>
  <c r="AB930" i="1"/>
  <c r="AB933" i="1"/>
  <c r="AB934" i="1"/>
  <c r="AB935" i="1"/>
  <c r="AB936" i="1"/>
  <c r="AB937" i="1"/>
  <c r="AB938" i="1"/>
  <c r="AB939" i="1"/>
  <c r="AB940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29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70" i="1"/>
  <c r="AB1071" i="1"/>
  <c r="AB1072" i="1"/>
  <c r="AB1073" i="1"/>
  <c r="AB1074" i="1"/>
  <c r="AB1075" i="1"/>
  <c r="AB1076" i="1"/>
  <c r="AB1077" i="1"/>
  <c r="AB1078" i="1"/>
  <c r="AB1079" i="1"/>
  <c r="AB1114" i="1"/>
  <c r="AB1115" i="1"/>
  <c r="AB1116" i="1"/>
  <c r="AB1117" i="1"/>
  <c r="AB1118" i="1"/>
  <c r="AB1119" i="1"/>
  <c r="AB1120" i="1"/>
  <c r="AB1121" i="1"/>
  <c r="AB1122" i="1"/>
  <c r="AB1123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338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97" i="1"/>
  <c r="AB1398" i="1"/>
  <c r="AB1399" i="1"/>
  <c r="AB1400" i="1"/>
  <c r="AB1401" i="1"/>
  <c r="AB1402" i="1"/>
  <c r="AB1403" i="1"/>
  <c r="AB1404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54" i="1"/>
  <c r="AB1555" i="1"/>
  <c r="AB1556" i="1"/>
  <c r="AB1557" i="1"/>
  <c r="AB1558" i="1"/>
  <c r="AB1559" i="1"/>
  <c r="AB1560" i="1"/>
  <c r="AB1561" i="1"/>
  <c r="AB1562" i="1"/>
  <c r="AB1563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606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5" i="1"/>
  <c r="AB1636" i="1"/>
  <c r="AB1637" i="1"/>
  <c r="AB1638" i="1"/>
  <c r="AB1639" i="1"/>
  <c r="AB1640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7" i="1"/>
  <c r="AB1778" i="1"/>
  <c r="AB1779" i="1"/>
  <c r="AB1780" i="1"/>
  <c r="AB1781" i="1"/>
  <c r="AB1782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38" i="1"/>
  <c r="AB1839" i="1"/>
  <c r="AB1840" i="1"/>
  <c r="AB1841" i="1"/>
  <c r="AB1842" i="1"/>
  <c r="AB1843" i="1"/>
  <c r="AB1844" i="1"/>
  <c r="AB1845" i="1"/>
  <c r="AB1846" i="1"/>
  <c r="AB1847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83" i="1"/>
  <c r="AB1884" i="1"/>
  <c r="AB1885" i="1"/>
  <c r="AB1886" i="1"/>
  <c r="AB1887" i="1"/>
  <c r="AB1892" i="1"/>
  <c r="AB1893" i="1"/>
  <c r="AB1894" i="1"/>
  <c r="AB1895" i="1"/>
  <c r="AB1896" i="1"/>
  <c r="AB831" i="1"/>
  <c r="AB103" i="1"/>
  <c r="AB1508" i="1"/>
  <c r="AB487" i="1"/>
  <c r="AB488" i="1"/>
  <c r="AB489" i="1"/>
  <c r="AB490" i="1"/>
  <c r="AB363" i="1"/>
  <c r="AB1226" i="1"/>
  <c r="AB1227" i="1"/>
  <c r="AB885" i="1"/>
  <c r="AB886" i="1"/>
  <c r="AB1725" i="1"/>
  <c r="AB879" i="1"/>
  <c r="AB971" i="1"/>
  <c r="AB972" i="1"/>
  <c r="AB973" i="1"/>
  <c r="AB888" i="1"/>
  <c r="AB1050" i="1"/>
  <c r="AB1631" i="1"/>
  <c r="AB889" i="1"/>
  <c r="AB1592" i="1"/>
  <c r="AB880" i="1"/>
  <c r="AB364" i="1"/>
  <c r="AB1867" i="1"/>
  <c r="AB184" i="1"/>
  <c r="AB1228" i="1"/>
  <c r="AB214" i="1"/>
  <c r="AB911" i="1"/>
  <c r="AB1783" i="1"/>
  <c r="AB1153" i="1"/>
  <c r="AB849" i="1"/>
  <c r="AB1868" i="1"/>
  <c r="AB1684" i="1"/>
  <c r="AB1154" i="1"/>
  <c r="AB365" i="1"/>
  <c r="AB850" i="1"/>
  <c r="AB974" i="1"/>
  <c r="AB389" i="1"/>
  <c r="AB1869" i="1"/>
  <c r="AB1155" i="1"/>
  <c r="AB215" i="1"/>
  <c r="AB1080" i="1"/>
  <c r="AB89" i="1"/>
  <c r="AB216" i="1"/>
  <c r="AB832" i="1"/>
  <c r="AB1465" i="1"/>
  <c r="AB1784" i="1"/>
  <c r="AB413" i="1"/>
  <c r="AB1156" i="1"/>
  <c r="AB1157" i="1"/>
  <c r="AB1158" i="1"/>
  <c r="AB1159" i="1"/>
  <c r="AB1015" i="1"/>
  <c r="AB28" i="1"/>
  <c r="AB29" i="1"/>
  <c r="AB30" i="1"/>
  <c r="AB217" i="1"/>
  <c r="AB912" i="1"/>
  <c r="AB366" i="1"/>
  <c r="AB1051" i="1"/>
  <c r="AB1848" i="1"/>
  <c r="AB1052" i="1"/>
  <c r="AB1053" i="1"/>
  <c r="AB851" i="1"/>
  <c r="AB218" i="1"/>
  <c r="AB1054" i="1"/>
  <c r="AB1124" i="1"/>
  <c r="AB1593" i="1"/>
  <c r="AB219" i="1"/>
  <c r="AB1081" i="1"/>
  <c r="AB491" i="1"/>
  <c r="AB492" i="1"/>
  <c r="AB881" i="1"/>
  <c r="AB1826" i="1"/>
  <c r="AB493" i="1"/>
  <c r="AB494" i="1"/>
  <c r="AB1685" i="1"/>
  <c r="AB882" i="1"/>
  <c r="AB279" i="1"/>
  <c r="AB280" i="1"/>
  <c r="AB1686" i="1"/>
  <c r="AB220" i="1"/>
  <c r="AB1229" i="1"/>
  <c r="AB1564" i="1"/>
  <c r="AB913" i="1"/>
  <c r="AB1405" i="1"/>
  <c r="AB1406" i="1"/>
  <c r="AB914" i="1"/>
  <c r="AB248" i="1"/>
  <c r="AB1367" i="1"/>
  <c r="AB104" i="1"/>
  <c r="AB281" i="1"/>
  <c r="AB1827" i="1"/>
  <c r="AB1828" i="1"/>
  <c r="AB1726" i="1"/>
  <c r="AB1727" i="1"/>
  <c r="AB1728" i="1"/>
  <c r="AB1729" i="1"/>
  <c r="AB804" i="1"/>
  <c r="AB221" i="1"/>
  <c r="AB805" i="1"/>
  <c r="AB1230" i="1"/>
  <c r="AB495" i="1"/>
  <c r="AB1730" i="1"/>
  <c r="AB806" i="1"/>
  <c r="AB1632" i="1"/>
  <c r="AB1082" i="1"/>
  <c r="AB1785" i="1"/>
  <c r="AB249" i="1"/>
  <c r="AB315" i="1"/>
  <c r="AB1368" i="1"/>
  <c r="AB222" i="1"/>
  <c r="AB1466" i="1"/>
  <c r="AB1829" i="1"/>
  <c r="AB282" i="1"/>
  <c r="AB1870" i="1"/>
  <c r="AB1830" i="1"/>
  <c r="AB1231" i="1"/>
  <c r="AB496" i="1"/>
  <c r="AB941" i="1"/>
  <c r="AB400" i="1"/>
  <c r="AB1445" i="1"/>
  <c r="AB1699" i="1"/>
  <c r="AB1184" i="1"/>
  <c r="AB81" i="1"/>
  <c r="AB1026" i="1"/>
  <c r="AB781" i="1"/>
  <c r="AB1111" i="1"/>
  <c r="AB1474" i="1"/>
  <c r="AB1302" i="1"/>
  <c r="AB777" i="1"/>
  <c r="AB856" i="1"/>
  <c r="AB1315" i="1"/>
  <c r="AB766" i="1"/>
  <c r="AB1353" i="1"/>
  <c r="AB783" i="1"/>
  <c r="AB1317" i="1"/>
  <c r="AB1319" i="1"/>
  <c r="AB1301" i="1"/>
  <c r="AB1320" i="1"/>
  <c r="AB813" i="1"/>
  <c r="AB1314" i="1"/>
  <c r="AB1067" i="1"/>
  <c r="AB995" i="1"/>
  <c r="AB113" i="1"/>
  <c r="AB1700" i="1"/>
  <c r="AB114" i="1"/>
  <c r="AB1322" i="1"/>
  <c r="AB834" i="1"/>
  <c r="AB1408" i="1"/>
  <c r="AB115" i="1"/>
  <c r="AB1321" i="1"/>
  <c r="AB1701" i="1"/>
  <c r="AB82" i="1"/>
  <c r="AB1303" i="1"/>
  <c r="AB116" i="1"/>
  <c r="AB778" i="1"/>
  <c r="AB767" i="1"/>
  <c r="AB1304" i="1"/>
  <c r="AB1313" i="1"/>
  <c r="AB1350" i="1"/>
  <c r="AB1442" i="1"/>
  <c r="AB1187" i="1"/>
  <c r="AB1068" i="1"/>
  <c r="AB784" i="1"/>
  <c r="AB1323" i="1"/>
  <c r="AB1351" i="1"/>
  <c r="AB782" i="1"/>
  <c r="AB164" i="1"/>
  <c r="AB1030" i="1"/>
  <c r="AB237" i="1"/>
  <c r="AB1312" i="1"/>
  <c r="AB1352" i="1"/>
  <c r="AB1899" i="1"/>
  <c r="AB857" i="1"/>
  <c r="AB1305" i="1"/>
  <c r="AB1737" i="1"/>
  <c r="AB1393" i="1"/>
  <c r="AB1185" i="1"/>
  <c r="AB1645" i="1"/>
  <c r="AB787" i="1"/>
  <c r="AB860" i="1"/>
  <c r="AB240" i="1"/>
  <c r="AB1324" i="1"/>
  <c r="AB785" i="1"/>
  <c r="AB768" i="1"/>
  <c r="AB1702" i="1"/>
  <c r="AB1112" i="1"/>
  <c r="AB1306" i="1"/>
  <c r="AB786" i="1"/>
  <c r="AB83" i="1"/>
  <c r="AB946" i="1"/>
  <c r="AB1603" i="1"/>
  <c r="AB1327" i="1"/>
  <c r="AB1326" i="1"/>
  <c r="AB1307" i="1"/>
  <c r="AB1308" i="1"/>
  <c r="AB238" i="1"/>
  <c r="AB858" i="1"/>
  <c r="AB861" i="1"/>
  <c r="AB1328" i="1"/>
  <c r="AB770" i="1"/>
  <c r="AB1066" i="1"/>
  <c r="AB769" i="1"/>
  <c r="AB1548" i="1"/>
  <c r="AB1759" i="1"/>
  <c r="AB994" i="1"/>
  <c r="AB788" i="1"/>
  <c r="AB996" i="1"/>
  <c r="AB84" i="1"/>
  <c r="AB1310" i="1"/>
  <c r="AB1604" i="1"/>
  <c r="AB1027" i="1"/>
  <c r="AB1475" i="1"/>
  <c r="AB729" i="1"/>
  <c r="AB165" i="1"/>
  <c r="AB1186" i="1"/>
  <c r="AB1476" i="1"/>
  <c r="AB78" i="1"/>
  <c r="AB64" i="1"/>
  <c r="AB375" i="1"/>
  <c r="AB835" i="1"/>
  <c r="AB63" i="1"/>
  <c r="AB771" i="1"/>
  <c r="AB1394" i="1"/>
  <c r="AB1878" i="1"/>
  <c r="AB922" i="1"/>
  <c r="AB1552" i="1"/>
  <c r="AB1395" i="1"/>
  <c r="AB997" i="1"/>
  <c r="AB1644" i="1"/>
  <c r="AB239" i="1"/>
  <c r="AB1703" i="1"/>
  <c r="AB789" i="1"/>
  <c r="AB1836" i="1"/>
  <c r="AB1330" i="1"/>
  <c r="AB65" i="1"/>
  <c r="AB772" i="1"/>
  <c r="AB1329" i="1"/>
  <c r="AB1311" i="1"/>
  <c r="AB773" i="1"/>
  <c r="AB924" i="1"/>
  <c r="AB66" i="1"/>
  <c r="AB1549" i="1"/>
  <c r="AB117" i="1"/>
  <c r="AB790" i="1"/>
  <c r="AB1332" i="1"/>
  <c r="AB1333" i="1"/>
  <c r="AB1392" i="1"/>
  <c r="AB1550" i="1"/>
  <c r="AB923" i="1"/>
  <c r="AB793" i="1"/>
  <c r="AB774" i="1"/>
  <c r="AB792" i="1"/>
  <c r="AB859" i="1"/>
  <c r="AB780" i="1"/>
  <c r="AB791" i="1"/>
  <c r="AB775" i="1"/>
  <c r="AB998" i="1"/>
  <c r="AB1881" i="1"/>
  <c r="AB67" i="1"/>
  <c r="AB290" i="1"/>
  <c r="AB1335" i="1"/>
  <c r="AB794" i="1"/>
  <c r="AB795" i="1"/>
  <c r="AB1738" i="1"/>
  <c r="AB812" i="1"/>
  <c r="AB1325" i="1"/>
  <c r="AB1336" i="1"/>
  <c r="AB1083" i="1"/>
  <c r="AB1704" i="1"/>
  <c r="AB1334" i="1"/>
  <c r="AB1879" i="1"/>
  <c r="AB1551" i="1"/>
  <c r="AB776" i="1"/>
  <c r="AB796" i="1"/>
  <c r="AB807" i="1"/>
  <c r="AB498" i="1"/>
  <c r="AB31" i="1"/>
  <c r="AB1294" i="1"/>
  <c r="AB497" i="1"/>
  <c r="AB32" i="1"/>
  <c r="AB1689" i="1"/>
  <c r="AB507" i="1"/>
  <c r="AB505" i="1"/>
  <c r="AB504" i="1"/>
  <c r="AB499" i="1"/>
  <c r="AB500" i="1"/>
  <c r="AB502" i="1"/>
  <c r="AB501" i="1"/>
  <c r="AB503" i="1"/>
  <c r="AB527" i="1"/>
  <c r="AB506" i="1"/>
  <c r="AB1233" i="1"/>
  <c r="AB1339" i="1"/>
  <c r="AB1234" i="1"/>
  <c r="AB1340" i="1"/>
  <c r="AB1084" i="1"/>
  <c r="AB1235" i="1"/>
  <c r="AB1372" i="1"/>
  <c r="AB1236" i="1"/>
  <c r="AB147" i="1"/>
  <c r="AB1687" i="1"/>
  <c r="AB1086" i="1"/>
  <c r="AB1085" i="1"/>
  <c r="AB1369" i="1"/>
  <c r="AB1341" i="1"/>
  <c r="AB512" i="1"/>
  <c r="AB508" i="1"/>
  <c r="AB765" i="1"/>
  <c r="AB975" i="1"/>
  <c r="AB511" i="1"/>
  <c r="AB510" i="1"/>
  <c r="AB509" i="1"/>
  <c r="AB779" i="1"/>
  <c r="AB516" i="1"/>
  <c r="AB1087" i="1"/>
  <c r="AB1088" i="1"/>
  <c r="AB1342" i="1"/>
  <c r="AB513" i="1"/>
  <c r="AB517" i="1"/>
  <c r="AB514" i="1"/>
  <c r="AB515" i="1"/>
  <c r="AB1371" i="1"/>
  <c r="AB1370" i="1"/>
  <c r="AB1594" i="1"/>
  <c r="AB1688" i="1"/>
  <c r="AB1509" i="1"/>
  <c r="AB518" i="1"/>
  <c r="AB1243" i="1"/>
  <c r="AB1238" i="1"/>
  <c r="AB1237" i="1"/>
  <c r="AB1510" i="1"/>
  <c r="AB976" i="1"/>
  <c r="AB520" i="1"/>
  <c r="AB519" i="1"/>
  <c r="AB1752" i="1"/>
  <c r="AB1089" i="1"/>
  <c r="AB523" i="1"/>
  <c r="AB1511" i="1"/>
  <c r="AB521" i="1"/>
  <c r="AB522" i="1"/>
  <c r="AB1690" i="1"/>
  <c r="AB524" i="1"/>
  <c r="AB1239" i="1"/>
  <c r="AB1240" i="1"/>
  <c r="AB33" i="1"/>
  <c r="AB223" i="1"/>
  <c r="AB525" i="1"/>
  <c r="AB977" i="1"/>
  <c r="AB1160" i="1"/>
  <c r="AB526" i="1"/>
  <c r="AB539" i="1"/>
  <c r="AB808" i="1"/>
  <c r="AB1161" i="1"/>
  <c r="AB931" i="1"/>
  <c r="AB1241" i="1"/>
  <c r="AB401" i="1"/>
  <c r="AB1242" i="1"/>
  <c r="AB34" i="1"/>
  <c r="AB1090" i="1"/>
  <c r="AB550" i="1"/>
  <c r="AB534" i="1"/>
  <c r="AB1316" i="1"/>
  <c r="AB1246" i="1"/>
  <c r="AB1091" i="1"/>
  <c r="AB35" i="1"/>
  <c r="AB978" i="1"/>
  <c r="AB1244" i="1"/>
  <c r="AB1318" i="1"/>
  <c r="AB1245" i="1"/>
  <c r="AB528" i="1"/>
  <c r="AB529" i="1"/>
  <c r="AB530" i="1"/>
  <c r="AB531" i="1"/>
  <c r="AB532" i="1"/>
  <c r="AB533" i="1"/>
  <c r="AB1753" i="1"/>
  <c r="AB36" i="1"/>
  <c r="AB106" i="1"/>
  <c r="AB1055" i="1"/>
  <c r="AB1162" i="1"/>
  <c r="AB535" i="1"/>
  <c r="AB1871" i="1"/>
  <c r="AB536" i="1"/>
  <c r="AB537" i="1"/>
  <c r="AB79" i="1"/>
  <c r="AB538" i="1"/>
  <c r="AB283" i="1"/>
  <c r="AB224" i="1"/>
  <c r="AB1565" i="1"/>
  <c r="AB105" i="1"/>
  <c r="AB1056" i="1"/>
  <c r="AB148" i="1"/>
  <c r="AB1232" i="1"/>
  <c r="AB1247" i="1"/>
  <c r="AB540" i="1"/>
  <c r="AB1163" i="1"/>
  <c r="AB1467" i="1"/>
  <c r="AB38" i="1"/>
  <c r="AB1512" i="1"/>
  <c r="AB284" i="1"/>
  <c r="AB1249" i="1"/>
  <c r="AB1248" i="1"/>
  <c r="AB185" i="1"/>
  <c r="AB1093" i="1"/>
  <c r="AB1094" i="1"/>
  <c r="AB1092" i="1"/>
  <c r="AB1595" i="1"/>
  <c r="AB544" i="1"/>
  <c r="AB37" i="1"/>
  <c r="AB545" i="1"/>
  <c r="AB547" i="1"/>
  <c r="AB548" i="1"/>
  <c r="AB225" i="1"/>
  <c r="AB549" i="1"/>
  <c r="AB542" i="1"/>
  <c r="AB543" i="1"/>
  <c r="AB541" i="1"/>
  <c r="AB546" i="1"/>
  <c r="AB727" i="1"/>
  <c r="AB551" i="1"/>
  <c r="AB915" i="1"/>
  <c r="AB1164" i="1"/>
  <c r="AB1433" i="1"/>
  <c r="AB1831" i="1"/>
  <c r="AB1872" i="1"/>
  <c r="AB1849" i="1"/>
  <c r="AB553" i="1"/>
  <c r="AB39" i="1"/>
  <c r="AB1731" i="1"/>
  <c r="AB852" i="1"/>
  <c r="AB554" i="1"/>
  <c r="AB552" i="1"/>
  <c r="AB1434" i="1"/>
  <c r="AB76" i="1"/>
  <c r="AB44" i="1"/>
  <c r="AB555" i="1"/>
  <c r="AB391" i="1"/>
  <c r="AB556" i="1"/>
  <c r="AB1513" i="1"/>
  <c r="AB1514" i="1"/>
  <c r="AB557" i="1"/>
  <c r="AB558" i="1"/>
  <c r="AB1596" i="1"/>
  <c r="AB1515" i="1"/>
  <c r="AB1097" i="1"/>
  <c r="AB559" i="1"/>
  <c r="AB168" i="1"/>
  <c r="AB1095" i="1"/>
  <c r="AB149" i="1"/>
  <c r="AB942" i="1"/>
  <c r="AB1251" i="1"/>
  <c r="AB1096" i="1"/>
  <c r="AB41" i="1"/>
  <c r="AB40" i="1"/>
  <c r="AB42" i="1"/>
  <c r="AB1250" i="1"/>
  <c r="AB1166" i="1"/>
  <c r="AB560" i="1"/>
  <c r="AB1165" i="1"/>
  <c r="AB227" i="1"/>
  <c r="AB1309" i="1"/>
  <c r="AB226" i="1"/>
  <c r="AB1016" i="1"/>
  <c r="AB1168" i="1"/>
  <c r="AB1167" i="1"/>
  <c r="AB568" i="1"/>
  <c r="AB150" i="1"/>
  <c r="AB853" i="1"/>
  <c r="AB565" i="1"/>
  <c r="AB1691" i="1"/>
  <c r="AB564" i="1"/>
  <c r="AB576" i="1"/>
  <c r="AB572" i="1"/>
  <c r="AB577" i="1"/>
  <c r="AB287" i="1"/>
  <c r="AB562" i="1"/>
  <c r="AB563" i="1"/>
  <c r="AB566" i="1"/>
  <c r="AB567" i="1"/>
  <c r="AB43" i="1"/>
  <c r="AB1873" i="1"/>
  <c r="AB107" i="1"/>
  <c r="AB1098" i="1"/>
  <c r="AB943" i="1"/>
  <c r="AB45" i="1"/>
  <c r="AB569" i="1"/>
  <c r="AB570" i="1"/>
  <c r="AB571" i="1"/>
  <c r="AB1169" i="1"/>
  <c r="AB1516" i="1"/>
  <c r="AB1468" i="1"/>
  <c r="AB1517" i="1"/>
  <c r="AB573" i="1"/>
  <c r="AB575" i="1"/>
  <c r="AB1170" i="1"/>
  <c r="AB1633" i="1"/>
  <c r="AB1732" i="1"/>
  <c r="AB579" i="1"/>
  <c r="AB761" i="1"/>
  <c r="AB580" i="1"/>
  <c r="AB581" i="1"/>
  <c r="AB1897" i="1"/>
  <c r="AB1253" i="1"/>
  <c r="AB578" i="1"/>
  <c r="AB916" i="1"/>
  <c r="AB1566" i="1"/>
  <c r="AB582" i="1"/>
  <c r="AB1290" i="1"/>
  <c r="AB584" i="1"/>
  <c r="AB316" i="1"/>
  <c r="AB583" i="1"/>
  <c r="AB1254" i="1"/>
  <c r="AB108" i="1"/>
  <c r="AB585" i="1"/>
  <c r="AB47" i="1"/>
  <c r="AB1252" i="1"/>
  <c r="AB1374" i="1"/>
  <c r="AB1344" i="1"/>
  <c r="AB1343" i="1"/>
  <c r="AB308" i="1"/>
  <c r="AB589" i="1"/>
  <c r="AB1171" i="1"/>
  <c r="AB588" i="1"/>
  <c r="AB587" i="1"/>
  <c r="AB586" i="1"/>
  <c r="AB1017" i="1"/>
  <c r="AB1375" i="1"/>
  <c r="AB590" i="1"/>
  <c r="AB1331" i="1"/>
  <c r="AB809" i="1"/>
  <c r="AB592" i="1"/>
  <c r="AB1518" i="1"/>
  <c r="AB591" i="1"/>
  <c r="AB1255" i="1"/>
  <c r="AB1018" i="1"/>
  <c r="AB48" i="1"/>
  <c r="AB49" i="1"/>
  <c r="AB390" i="1"/>
  <c r="AB1435" i="1"/>
  <c r="AB1019" i="1"/>
  <c r="AB1880" i="1"/>
  <c r="AB593" i="1"/>
  <c r="AB1256" i="1"/>
  <c r="AB367" i="1"/>
  <c r="AB1258" i="1"/>
  <c r="AB594" i="1"/>
  <c r="AB1257" i="1"/>
  <c r="AB228" i="1"/>
  <c r="AB1692" i="1"/>
  <c r="AB1172" i="1"/>
  <c r="AB595" i="1"/>
  <c r="AB728" i="1"/>
  <c r="AB596" i="1"/>
  <c r="AB597" i="1"/>
  <c r="AB598" i="1"/>
  <c r="AB599" i="1"/>
  <c r="AB600" i="1"/>
  <c r="AB602" i="1"/>
  <c r="AB1020" i="1"/>
  <c r="AB1693" i="1"/>
  <c r="AB50" i="1"/>
  <c r="AB1057" i="1"/>
  <c r="AB763" i="1"/>
  <c r="AB601" i="1"/>
  <c r="AB603" i="1"/>
  <c r="AB604" i="1"/>
  <c r="AB1733" i="1"/>
  <c r="AB1874" i="1"/>
  <c r="AB1519" i="1"/>
  <c r="AB1173" i="1"/>
  <c r="AB607" i="1"/>
  <c r="AB610" i="1"/>
  <c r="AB1694" i="1"/>
  <c r="AB606" i="1"/>
  <c r="AB1377" i="1"/>
  <c r="AB1378" i="1"/>
  <c r="AB1376" i="1"/>
  <c r="AB186" i="1"/>
  <c r="AB1174" i="1"/>
  <c r="AB1175" i="1"/>
  <c r="AB608" i="1"/>
  <c r="AB609" i="1"/>
  <c r="AB611" i="1"/>
  <c r="AB612" i="1"/>
  <c r="AB633" i="1"/>
  <c r="AB634" i="1"/>
  <c r="AB109" i="1"/>
  <c r="AB1520" i="1"/>
  <c r="AB1021" i="1"/>
  <c r="AB110" i="1"/>
  <c r="AB1022" i="1"/>
  <c r="AB1023" i="1"/>
  <c r="AB51" i="1"/>
  <c r="AB1898" i="1"/>
  <c r="AB1597" i="1"/>
  <c r="AB1101" i="1"/>
  <c r="AB616" i="1"/>
  <c r="AB1058" i="1"/>
  <c r="AB1260" i="1"/>
  <c r="AB1523" i="1"/>
  <c r="AB1522" i="1"/>
  <c r="AB613" i="1"/>
  <c r="AB614" i="1"/>
  <c r="AB1380" i="1"/>
  <c r="AB620" i="1"/>
  <c r="AB1875" i="1"/>
  <c r="AB1876" i="1"/>
  <c r="AB615" i="1"/>
  <c r="AB617" i="1"/>
  <c r="AB1641" i="1"/>
  <c r="AB621" i="1"/>
  <c r="AB623" i="1"/>
  <c r="AB624" i="1"/>
  <c r="AB625" i="1"/>
  <c r="AB618" i="1"/>
  <c r="AB619" i="1"/>
  <c r="AB635" i="1"/>
  <c r="AB637" i="1"/>
  <c r="AB1381" i="1"/>
  <c r="AB627" i="1"/>
  <c r="AB632" i="1"/>
  <c r="AB626" i="1"/>
  <c r="AB628" i="1"/>
  <c r="AB629" i="1"/>
  <c r="AB630" i="1"/>
  <c r="AB631" i="1"/>
  <c r="AB622" i="1"/>
  <c r="AB636" i="1"/>
  <c r="AB1261" i="1"/>
  <c r="AB77" i="1"/>
  <c r="AB1877" i="1"/>
  <c r="AB1262" i="1"/>
  <c r="AB1263" i="1"/>
  <c r="AB1345" i="1"/>
  <c r="AB1521" i="1"/>
  <c r="AB1346" i="1"/>
  <c r="AB52" i="1"/>
  <c r="AB1102" i="1"/>
  <c r="AB979" i="1"/>
  <c r="AB854" i="1"/>
  <c r="AB1524" i="1"/>
  <c r="AB1525" i="1"/>
  <c r="AB1264" i="1"/>
  <c r="AB111" i="1"/>
  <c r="AB1695" i="1"/>
  <c r="AB1526" i="1"/>
  <c r="AB53" i="1"/>
  <c r="AB638" i="1"/>
  <c r="AB639" i="1"/>
  <c r="AB640" i="1"/>
  <c r="AB641" i="1"/>
  <c r="AB642" i="1"/>
  <c r="AB1527" i="1"/>
  <c r="AB368" i="1"/>
  <c r="AB1832" i="1"/>
  <c r="AB54" i="1"/>
  <c r="AB645" i="1"/>
  <c r="AB643" i="1"/>
  <c r="AB1299" i="1"/>
  <c r="AB1273" i="1"/>
  <c r="AB285" i="1"/>
  <c r="AB917" i="1"/>
  <c r="AB1265" i="1"/>
  <c r="AB1734" i="1"/>
  <c r="AB1266" i="1"/>
  <c r="AB1110" i="1"/>
  <c r="AB764" i="1"/>
  <c r="AB644" i="1"/>
  <c r="AB1469" i="1"/>
  <c r="AB286" i="1"/>
  <c r="AB980" i="1"/>
  <c r="AB646" i="1"/>
  <c r="AB647" i="1"/>
  <c r="AB648" i="1"/>
  <c r="AB649" i="1"/>
  <c r="AB650" i="1"/>
  <c r="AB944" i="1"/>
  <c r="AB1888" i="1"/>
  <c r="AB651" i="1"/>
  <c r="AB652" i="1"/>
  <c r="AB250" i="1"/>
  <c r="AB1267" i="1"/>
  <c r="AB653" i="1"/>
  <c r="AB654" i="1"/>
  <c r="AB1382" i="1"/>
  <c r="AB655" i="1"/>
  <c r="AB1059" i="1"/>
  <c r="AB1268" i="1"/>
  <c r="AB855" i="1"/>
  <c r="AB1528" i="1"/>
  <c r="AB656" i="1"/>
  <c r="AB658" i="1"/>
  <c r="AB657" i="1"/>
  <c r="AB659" i="1"/>
  <c r="AB1833" i="1"/>
  <c r="AB55" i="1"/>
  <c r="AB1103" i="1"/>
  <c r="AB1529" i="1"/>
  <c r="AB918" i="1"/>
  <c r="AB1530" i="1"/>
  <c r="AB1531" i="1"/>
  <c r="AB1407" i="1"/>
  <c r="AB838" i="1"/>
  <c r="AB1383" i="1"/>
  <c r="AB163" i="1"/>
  <c r="AB660" i="1"/>
  <c r="AB662" i="1"/>
  <c r="AB1269" i="1"/>
  <c r="AB1060" i="1"/>
  <c r="AB661" i="1"/>
  <c r="AB663" i="1"/>
  <c r="AB664" i="1"/>
  <c r="AB1384" i="1"/>
  <c r="AB981" i="1"/>
  <c r="AB665" i="1"/>
  <c r="AB1176" i="1"/>
  <c r="AB1177" i="1"/>
  <c r="AB1698" i="1"/>
  <c r="AB1697" i="1"/>
  <c r="AB151" i="1"/>
  <c r="AB46" i="1"/>
  <c r="AB85" i="1"/>
  <c r="AB1436" i="1"/>
  <c r="AB1270" i="1"/>
  <c r="AB1385" i="1"/>
  <c r="AB56" i="1"/>
  <c r="AB1271" i="1"/>
  <c r="AB666" i="1"/>
  <c r="AB574" i="1"/>
  <c r="AB667" i="1"/>
  <c r="AB80" i="1"/>
  <c r="AB1272" i="1"/>
  <c r="AB1387" i="1"/>
  <c r="AB374" i="1"/>
  <c r="AB369" i="1"/>
  <c r="AB236" i="1"/>
  <c r="AB1061" i="1"/>
  <c r="AB288" i="1"/>
  <c r="AB1437" i="1"/>
  <c r="AB1438" i="1"/>
  <c r="AB668" i="1"/>
  <c r="AB1347" i="1"/>
  <c r="AB229" i="1"/>
  <c r="AB669" i="1"/>
  <c r="AB670" i="1"/>
  <c r="AB1125" i="1"/>
  <c r="AB671" i="1"/>
  <c r="AB57" i="1"/>
  <c r="AB1275" i="1"/>
  <c r="AB1533" i="1"/>
  <c r="AB1274" i="1"/>
  <c r="AB1179" i="1"/>
  <c r="AB1188" i="1"/>
  <c r="AB1534" i="1"/>
  <c r="AB1024" i="1"/>
  <c r="AB678" i="1"/>
  <c r="AB680" i="1"/>
  <c r="AB681" i="1"/>
  <c r="AB682" i="1"/>
  <c r="AB676" i="1"/>
  <c r="AB677" i="1"/>
  <c r="AB672" i="1"/>
  <c r="AB673" i="1"/>
  <c r="AB674" i="1"/>
  <c r="AB675" i="1"/>
  <c r="AB58" i="1"/>
  <c r="AB1537" i="1"/>
  <c r="AB1542" i="1"/>
  <c r="AB1532" i="1"/>
  <c r="AB415" i="1"/>
  <c r="AB605" i="1"/>
  <c r="AB561" i="1"/>
  <c r="AB1379" i="1"/>
  <c r="AB1373" i="1"/>
  <c r="AB1099" i="1"/>
  <c r="AB1100" i="1"/>
  <c r="AB687" i="1"/>
  <c r="AB686" i="1"/>
  <c r="AB679" i="1"/>
  <c r="AB683" i="1"/>
  <c r="AB1104" i="1"/>
  <c r="AB684" i="1"/>
  <c r="AB685" i="1"/>
  <c r="AB370" i="1"/>
  <c r="AB59" i="1"/>
  <c r="AB688" i="1"/>
  <c r="AB694" i="1"/>
  <c r="AB1276" i="1"/>
  <c r="AB1178" i="1"/>
  <c r="AB318" i="1"/>
  <c r="AB317" i="1"/>
  <c r="AB689" i="1"/>
  <c r="AB690" i="1"/>
  <c r="AB1062" i="1"/>
  <c r="AB708" i="1"/>
  <c r="AB1754" i="1"/>
  <c r="AB1535" i="1"/>
  <c r="AB1539" i="1"/>
  <c r="AB810" i="1"/>
  <c r="AB691" i="1"/>
  <c r="AB709" i="1"/>
  <c r="AB713" i="1"/>
  <c r="AB112" i="1"/>
  <c r="AB1277" i="1"/>
  <c r="AB1536" i="1"/>
  <c r="AB1850" i="1"/>
  <c r="AB62" i="1"/>
  <c r="AB152" i="1"/>
  <c r="AB1538" i="1"/>
  <c r="AB692" i="1"/>
  <c r="AB695" i="1"/>
  <c r="AB755" i="1"/>
  <c r="AB1280" i="1"/>
  <c r="AB230" i="1"/>
  <c r="AB60" i="1"/>
  <c r="AB1279" i="1"/>
  <c r="AB1278" i="1"/>
  <c r="AB1642" i="1"/>
  <c r="AB693" i="1"/>
  <c r="AB702" i="1"/>
  <c r="AB703" i="1"/>
  <c r="AB700" i="1"/>
  <c r="AB701" i="1"/>
  <c r="AB715" i="1"/>
  <c r="AB1388" i="1"/>
  <c r="AB1439" i="1"/>
  <c r="AB1598" i="1"/>
  <c r="AB154" i="1"/>
  <c r="AB746" i="1"/>
  <c r="AB402" i="1"/>
  <c r="AB187" i="1"/>
  <c r="AB704" i="1"/>
  <c r="AB696" i="1"/>
  <c r="AB697" i="1"/>
  <c r="AB1889" i="1"/>
  <c r="AB153" i="1"/>
  <c r="AB61" i="1"/>
  <c r="AB68" i="1"/>
  <c r="AB699" i="1"/>
  <c r="AB698" i="1"/>
  <c r="AB1105" i="1"/>
  <c r="AB1544" i="1"/>
  <c r="AB705" i="1"/>
  <c r="AB945" i="1"/>
  <c r="AB1540" i="1"/>
  <c r="AB717" i="1"/>
  <c r="AB155" i="1"/>
  <c r="AB726" i="1"/>
  <c r="AB982" i="1"/>
  <c r="AB1541" i="1"/>
  <c r="AB706" i="1"/>
  <c r="AB1281" i="1"/>
  <c r="AB1736" i="1"/>
  <c r="AB1287" i="1"/>
  <c r="AB762" i="1"/>
  <c r="AB718" i="1"/>
  <c r="AB707" i="1"/>
  <c r="AB983" i="1"/>
  <c r="AB722" i="1"/>
  <c r="AB714" i="1"/>
  <c r="AB69" i="1"/>
  <c r="AB72" i="1"/>
  <c r="AB1282" i="1"/>
  <c r="AB738" i="1"/>
  <c r="AB716" i="1"/>
  <c r="AB71" i="1"/>
  <c r="AB1025" i="1"/>
  <c r="AB1543" i="1"/>
  <c r="AB70" i="1"/>
  <c r="AB1283" i="1"/>
  <c r="AB710" i="1"/>
  <c r="AB711" i="1"/>
  <c r="AB712" i="1"/>
  <c r="AB719" i="1"/>
  <c r="AB721" i="1"/>
  <c r="AB1106" i="1"/>
  <c r="AB1107" i="1"/>
  <c r="AB1348" i="1"/>
  <c r="AB1440" i="1"/>
  <c r="AB1441" i="1"/>
  <c r="AB1545" i="1"/>
  <c r="AB720" i="1"/>
  <c r="AB156" i="1"/>
  <c r="AB157" i="1"/>
  <c r="AB158" i="1"/>
  <c r="AB1349" i="1"/>
  <c r="AB1546" i="1"/>
  <c r="AB723" i="1"/>
  <c r="AB73" i="1"/>
  <c r="AB1890" i="1"/>
  <c r="AB1063" i="1"/>
  <c r="AB1285" i="1"/>
  <c r="AB984" i="1"/>
  <c r="AB1755" i="1"/>
  <c r="AB1756" i="1"/>
  <c r="AB1284" i="1"/>
  <c r="AB1064" i="1"/>
  <c r="AB1389" i="1"/>
  <c r="AB1757" i="1"/>
  <c r="AB1470" i="1"/>
  <c r="AB1599" i="1"/>
  <c r="AB735" i="1"/>
  <c r="AB725" i="1"/>
  <c r="AB161" i="1"/>
  <c r="AB159" i="1"/>
  <c r="AB1386" i="1"/>
  <c r="AB1547" i="1"/>
  <c r="AB1643" i="1"/>
  <c r="AB811" i="1"/>
  <c r="AB1390" i="1"/>
  <c r="AB74" i="1"/>
  <c r="AB985" i="1"/>
  <c r="AB730" i="1"/>
  <c r="AB734" i="1"/>
  <c r="AB731" i="1"/>
  <c r="AB732" i="1"/>
  <c r="AB736" i="1"/>
  <c r="AB833" i="1"/>
  <c r="AB733" i="1"/>
  <c r="AB231" i="1"/>
  <c r="AB1600" i="1"/>
  <c r="AB737" i="1"/>
  <c r="AB1180" i="1"/>
  <c r="AB987" i="1"/>
  <c r="AB988" i="1"/>
  <c r="AB986" i="1"/>
  <c r="AB1758" i="1"/>
  <c r="AB1286" i="1"/>
  <c r="AB1108" i="1"/>
  <c r="AB160" i="1"/>
  <c r="AB739" i="1"/>
  <c r="AB990" i="1"/>
  <c r="AB991" i="1"/>
  <c r="AB1786" i="1"/>
  <c r="AB989" i="1"/>
  <c r="AB741" i="1"/>
  <c r="AB371" i="1"/>
  <c r="AB750" i="1"/>
  <c r="AB742" i="1"/>
  <c r="AB1735" i="1"/>
  <c r="AB1181" i="1"/>
  <c r="AB1760" i="1"/>
  <c r="AB740" i="1"/>
  <c r="AB743" i="1"/>
  <c r="AB993" i="1"/>
  <c r="AB1289" i="1"/>
  <c r="AB992" i="1"/>
  <c r="AB1288" i="1"/>
  <c r="AB744" i="1"/>
  <c r="AB1471" i="1"/>
  <c r="AB745" i="1"/>
  <c r="AB232" i="1"/>
  <c r="AB753" i="1"/>
  <c r="AB754" i="1"/>
  <c r="AB919" i="1"/>
  <c r="AB1443" i="1"/>
  <c r="AB372" i="1"/>
  <c r="AB1109" i="1"/>
  <c r="AB373" i="1"/>
  <c r="AB748" i="1"/>
  <c r="AB751" i="1"/>
  <c r="AB749" i="1"/>
  <c r="AB756" i="1"/>
  <c r="AB747" i="1"/>
  <c r="AB1834" i="1"/>
  <c r="AB1472" i="1"/>
  <c r="AB752" i="1"/>
  <c r="AB1444" i="1"/>
  <c r="AB1601" i="1"/>
  <c r="AB414" i="1"/>
  <c r="AB1293" i="1"/>
  <c r="AB1065" i="1"/>
  <c r="AB757" i="1"/>
  <c r="AB920" i="1"/>
  <c r="AB921" i="1"/>
  <c r="AB392" i="1"/>
  <c r="AB188" i="1"/>
  <c r="AB75" i="1"/>
  <c r="AB1292" i="1"/>
  <c r="AB289" i="1"/>
  <c r="AB1182" i="1"/>
  <c r="AB758" i="1"/>
  <c r="AB162" i="1"/>
  <c r="AB1291" i="1"/>
  <c r="AB1391" i="1"/>
  <c r="AB189" i="1"/>
  <c r="AB1296" i="1"/>
  <c r="AB234" i="1"/>
  <c r="AB1835" i="1"/>
  <c r="AB1183" i="1"/>
  <c r="AB393" i="1"/>
  <c r="AB1259" i="1"/>
  <c r="AB1602" i="1"/>
  <c r="AB1295" i="1"/>
  <c r="AB759" i="1"/>
  <c r="AB1567" i="1"/>
  <c r="AB233" i="1"/>
  <c r="AB1298" i="1"/>
  <c r="AB760" i="1"/>
  <c r="AB235" i="1"/>
  <c r="AB1300" i="1"/>
  <c r="N1900" i="1" l="1"/>
  <c r="O1900" i="1"/>
  <c r="P1900" i="1"/>
  <c r="Q1900" i="1"/>
  <c r="R1900" i="1"/>
  <c r="S1900" i="1"/>
  <c r="T1900" i="1"/>
  <c r="U1900" i="1"/>
  <c r="V1900" i="1"/>
  <c r="Z1900" i="1"/>
  <c r="M1900" i="1" l="1"/>
  <c r="L1900" i="1"/>
  <c r="AB12" i="1"/>
  <c r="AA1900" i="1" l="1"/>
  <c r="AB1900" i="1"/>
</calcChain>
</file>

<file path=xl/sharedStrings.xml><?xml version="1.0" encoding="utf-8"?>
<sst xmlns="http://schemas.openxmlformats.org/spreadsheetml/2006/main" count="17034" uniqueCount="6713">
  <si>
    <t xml:space="preserve">Title IV, Part A, Subpart 1—Student Support and Academic Enrichment
</t>
  </si>
  <si>
    <t>Every Student Succeeds Act</t>
  </si>
  <si>
    <t xml:space="preserve"> </t>
  </si>
  <si>
    <t>County Name</t>
  </si>
  <si>
    <t>Full CDS Code</t>
  </si>
  <si>
    <t>County
Code</t>
  </si>
  <si>
    <t>District
Code</t>
  </si>
  <si>
    <t>School
Code</t>
  </si>
  <si>
    <t>Direct
Funded
Charter School
Number</t>
  </si>
  <si>
    <t>Service Location Field</t>
  </si>
  <si>
    <t>Local Educational Agency</t>
  </si>
  <si>
    <t>CARS
Application
for Funding</t>
  </si>
  <si>
    <t>CMDC Submitted</t>
  </si>
  <si>
    <t>1st Apportionment</t>
  </si>
  <si>
    <t>2nd Apportionment</t>
  </si>
  <si>
    <t>3rd Apportionment</t>
  </si>
  <si>
    <t>Invoices</t>
  </si>
  <si>
    <t>Total Paid</t>
  </si>
  <si>
    <t>Balance Remaining</t>
  </si>
  <si>
    <t>Statewide Total</t>
  </si>
  <si>
    <t>California Department of Education</t>
  </si>
  <si>
    <t>School Fiscal Services Division</t>
  </si>
  <si>
    <t>Schedule of the Final Allocation</t>
  </si>
  <si>
    <t>Final allocation amounts are posted for local educational agencies (LEAs) with a certified Consolidated Application and Reporting System (CARS) Application for Funding as of April 2, 2019.</t>
  </si>
  <si>
    <t xml:space="preserve">Fiscal Year 2018‒19 </t>
  </si>
  <si>
    <t>5th Apportionment</t>
  </si>
  <si>
    <t>6th Apportionment</t>
  </si>
  <si>
    <t>7th Apportionment</t>
  </si>
  <si>
    <t>8th Apportionment</t>
  </si>
  <si>
    <t>9th Apportionment</t>
  </si>
  <si>
    <t>10th Apportionment</t>
  </si>
  <si>
    <t>11th Apportionment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</si>
  <si>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</si>
  <si>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</si>
  <si>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</si>
  <si>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</si>
  <si>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</si>
  <si>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</si>
  <si>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</si>
  <si>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Alpine</t>
  </si>
  <si>
    <t>02100250000000</t>
  </si>
  <si>
    <t>02</t>
  </si>
  <si>
    <t>10025</t>
  </si>
  <si>
    <t>Alpine County Office of Education</t>
  </si>
  <si>
    <t>Amador</t>
  </si>
  <si>
    <t>03100330000000</t>
  </si>
  <si>
    <t>03</t>
  </si>
  <si>
    <t>10033</t>
  </si>
  <si>
    <t>Amador County Office of Education</t>
  </si>
  <si>
    <t>Butte</t>
  </si>
  <si>
    <t>04100410000000</t>
  </si>
  <si>
    <t>04</t>
  </si>
  <si>
    <t>10041</t>
  </si>
  <si>
    <t>Butte County Office of Education</t>
  </si>
  <si>
    <t>Calaveras</t>
  </si>
  <si>
    <t>05100580000000</t>
  </si>
  <si>
    <t>05</t>
  </si>
  <si>
    <t>10058</t>
  </si>
  <si>
    <t>Calaveras County Office of Education</t>
  </si>
  <si>
    <t>Colusa</t>
  </si>
  <si>
    <t>06100660000000</t>
  </si>
  <si>
    <t>06</t>
  </si>
  <si>
    <t>10066</t>
  </si>
  <si>
    <t>Colusa County Office of Education</t>
  </si>
  <si>
    <t>Contra Costa</t>
  </si>
  <si>
    <t>07100740000000</t>
  </si>
  <si>
    <t>07</t>
  </si>
  <si>
    <t>10074</t>
  </si>
  <si>
    <t>Contra Costa County Office of Education</t>
  </si>
  <si>
    <t>Del Norte</t>
  </si>
  <si>
    <t>08100820000000</t>
  </si>
  <si>
    <t>08</t>
  </si>
  <si>
    <t>10082</t>
  </si>
  <si>
    <t>Del Norte County Office of Education</t>
  </si>
  <si>
    <t>El Dorado</t>
  </si>
  <si>
    <t>09100900000000</t>
  </si>
  <si>
    <t>09</t>
  </si>
  <si>
    <t>10090</t>
  </si>
  <si>
    <t>El Dorado County Office of Education</t>
  </si>
  <si>
    <t>Fresno</t>
  </si>
  <si>
    <t>10101080000000</t>
  </si>
  <si>
    <t>10</t>
  </si>
  <si>
    <t>10108</t>
  </si>
  <si>
    <t>Fresno County Office of Education</t>
  </si>
  <si>
    <t>Glenn</t>
  </si>
  <si>
    <t>11101160000000</t>
  </si>
  <si>
    <t>11</t>
  </si>
  <si>
    <t>10116</t>
  </si>
  <si>
    <t>Glenn County Office of Education</t>
  </si>
  <si>
    <t>Humboldt</t>
  </si>
  <si>
    <t>12101240000000</t>
  </si>
  <si>
    <t>12</t>
  </si>
  <si>
    <t>10124</t>
  </si>
  <si>
    <t>Humboldt County Office of Education</t>
  </si>
  <si>
    <t>Imperial</t>
  </si>
  <si>
    <t>13101320000000</t>
  </si>
  <si>
    <t>13</t>
  </si>
  <si>
    <t>10132</t>
  </si>
  <si>
    <t>Imperial County Office of Education</t>
  </si>
  <si>
    <t>Inyo</t>
  </si>
  <si>
    <t>14101400000000</t>
  </si>
  <si>
    <t>14</t>
  </si>
  <si>
    <t>10140</t>
  </si>
  <si>
    <t>Inyo County Office of Education</t>
  </si>
  <si>
    <t>Kern</t>
  </si>
  <si>
    <t>15101570000000</t>
  </si>
  <si>
    <t>15</t>
  </si>
  <si>
    <t>10157</t>
  </si>
  <si>
    <t>Kern County Office of Education</t>
  </si>
  <si>
    <t>Kings</t>
  </si>
  <si>
    <t>16101650000000</t>
  </si>
  <si>
    <t>16</t>
  </si>
  <si>
    <t>10165</t>
  </si>
  <si>
    <t>Kings County Office of Education</t>
  </si>
  <si>
    <t>Lake</t>
  </si>
  <si>
    <t>17101730000000</t>
  </si>
  <si>
    <t>17</t>
  </si>
  <si>
    <t>10173</t>
  </si>
  <si>
    <t>Lake County Office of Education</t>
  </si>
  <si>
    <t>Lassen</t>
  </si>
  <si>
    <t>18101810000000</t>
  </si>
  <si>
    <t>18</t>
  </si>
  <si>
    <t>10181</t>
  </si>
  <si>
    <t>Lassen County Office of Education</t>
  </si>
  <si>
    <t>Los Angeles</t>
  </si>
  <si>
    <t>19101990000000</t>
  </si>
  <si>
    <t>19</t>
  </si>
  <si>
    <t>10199</t>
  </si>
  <si>
    <t>Los Angeles County Office of Education</t>
  </si>
  <si>
    <t>Madera</t>
  </si>
  <si>
    <t>20102070000000</t>
  </si>
  <si>
    <t>20</t>
  </si>
  <si>
    <t>10207</t>
  </si>
  <si>
    <t>Madera County Superintendent of Schools</t>
  </si>
  <si>
    <t>Marin</t>
  </si>
  <si>
    <t>21102150000000</t>
  </si>
  <si>
    <t>21</t>
  </si>
  <si>
    <t>10215</t>
  </si>
  <si>
    <t>Marin County Office of Education</t>
  </si>
  <si>
    <t>Mariposa</t>
  </si>
  <si>
    <t>22102230000000</t>
  </si>
  <si>
    <t>22</t>
  </si>
  <si>
    <t>10223</t>
  </si>
  <si>
    <t>Mariposa County Office of Education</t>
  </si>
  <si>
    <t>Mendocino</t>
  </si>
  <si>
    <t>23102310000000</t>
  </si>
  <si>
    <t>23</t>
  </si>
  <si>
    <t>10231</t>
  </si>
  <si>
    <t>Mendocino County Office of Education</t>
  </si>
  <si>
    <t>Merced</t>
  </si>
  <si>
    <t>24102490000000</t>
  </si>
  <si>
    <t>24</t>
  </si>
  <si>
    <t>10249</t>
  </si>
  <si>
    <t>Merced County Office of Education</t>
  </si>
  <si>
    <t>Modoc</t>
  </si>
  <si>
    <t>25102560000000</t>
  </si>
  <si>
    <t>25</t>
  </si>
  <si>
    <t>10256</t>
  </si>
  <si>
    <t>Modoc County Office of Education</t>
  </si>
  <si>
    <t>Mono</t>
  </si>
  <si>
    <t>26102640000000</t>
  </si>
  <si>
    <t>26</t>
  </si>
  <si>
    <t>10264</t>
  </si>
  <si>
    <t>Mono County Office of Education</t>
  </si>
  <si>
    <t>Monterey</t>
  </si>
  <si>
    <t>27102720000000</t>
  </si>
  <si>
    <t>27</t>
  </si>
  <si>
    <t>10272</t>
  </si>
  <si>
    <t>Monterey County Office of Education</t>
  </si>
  <si>
    <t>Napa</t>
  </si>
  <si>
    <t>28102800000000</t>
  </si>
  <si>
    <t>28</t>
  </si>
  <si>
    <t>10280</t>
  </si>
  <si>
    <t>Napa County Office of Education</t>
  </si>
  <si>
    <t>Nevada</t>
  </si>
  <si>
    <t>29102980000000</t>
  </si>
  <si>
    <t>29</t>
  </si>
  <si>
    <t>10298</t>
  </si>
  <si>
    <t>Nevada County Office of Education</t>
  </si>
  <si>
    <t>Orange</t>
  </si>
  <si>
    <t>30103060000000</t>
  </si>
  <si>
    <t>30</t>
  </si>
  <si>
    <t>10306</t>
  </si>
  <si>
    <t>Orange County Department of Education</t>
  </si>
  <si>
    <t>Placer</t>
  </si>
  <si>
    <t>31103140000000</t>
  </si>
  <si>
    <t>31</t>
  </si>
  <si>
    <t>10314</t>
  </si>
  <si>
    <t>Placer County Office of Education</t>
  </si>
  <si>
    <t>Plumas</t>
  </si>
  <si>
    <t>32103220000000</t>
  </si>
  <si>
    <t>32</t>
  </si>
  <si>
    <t>10322</t>
  </si>
  <si>
    <t>Plumas County Office of Education</t>
  </si>
  <si>
    <t>Riverside</t>
  </si>
  <si>
    <t>33103300000000</t>
  </si>
  <si>
    <t>33</t>
  </si>
  <si>
    <t>10330</t>
  </si>
  <si>
    <t>Riverside County Office of Education</t>
  </si>
  <si>
    <t>Sacramento</t>
  </si>
  <si>
    <t>34103480000000</t>
  </si>
  <si>
    <t>34</t>
  </si>
  <si>
    <t>10348</t>
  </si>
  <si>
    <t>Sacramento County Office of Education</t>
  </si>
  <si>
    <t>San Benito</t>
  </si>
  <si>
    <t>35103550000000</t>
  </si>
  <si>
    <t>35</t>
  </si>
  <si>
    <t>10355</t>
  </si>
  <si>
    <t>San Benito County Office of Education</t>
  </si>
  <si>
    <t>San Bernardino</t>
  </si>
  <si>
    <t>36103630000000</t>
  </si>
  <si>
    <t>36</t>
  </si>
  <si>
    <t>10363</t>
  </si>
  <si>
    <t>San Bernardino County Office of Education</t>
  </si>
  <si>
    <t>San Diego</t>
  </si>
  <si>
    <t>37103710000000</t>
  </si>
  <si>
    <t>37</t>
  </si>
  <si>
    <t>10371</t>
  </si>
  <si>
    <t>San Diego County Office of Education</t>
  </si>
  <si>
    <t>San Francisco</t>
  </si>
  <si>
    <t>38103890000000</t>
  </si>
  <si>
    <t>38</t>
  </si>
  <si>
    <t>10389</t>
  </si>
  <si>
    <t>San Francisco County Office of Education</t>
  </si>
  <si>
    <t>San Joaquin</t>
  </si>
  <si>
    <t>39103970000000</t>
  </si>
  <si>
    <t>39</t>
  </si>
  <si>
    <t>10397</t>
  </si>
  <si>
    <t>San Joaquin County Office of Education</t>
  </si>
  <si>
    <t>San Luis Obispo</t>
  </si>
  <si>
    <t>40104050000000</t>
  </si>
  <si>
    <t>40</t>
  </si>
  <si>
    <t>10405</t>
  </si>
  <si>
    <t>San Luis Obispo County Office of Education</t>
  </si>
  <si>
    <t>San Mateo</t>
  </si>
  <si>
    <t>41104130000000</t>
  </si>
  <si>
    <t>41</t>
  </si>
  <si>
    <t>10413</t>
  </si>
  <si>
    <t>San Mateo County Office of Education</t>
  </si>
  <si>
    <t>Santa Barbara</t>
  </si>
  <si>
    <t>42104210000000</t>
  </si>
  <si>
    <t>42</t>
  </si>
  <si>
    <t>10421</t>
  </si>
  <si>
    <t>Santa Barbara County Office of Education</t>
  </si>
  <si>
    <t>Santa Clara</t>
  </si>
  <si>
    <t>43104390000000</t>
  </si>
  <si>
    <t>43</t>
  </si>
  <si>
    <t>10439</t>
  </si>
  <si>
    <t>Santa Clara County Office of Education</t>
  </si>
  <si>
    <t>Santa Cruz</t>
  </si>
  <si>
    <t>44104470000000</t>
  </si>
  <si>
    <t>44</t>
  </si>
  <si>
    <t>10447</t>
  </si>
  <si>
    <t>Santa Cruz County Office of Education</t>
  </si>
  <si>
    <t>Shasta</t>
  </si>
  <si>
    <t>45104540000000</t>
  </si>
  <si>
    <t>45</t>
  </si>
  <si>
    <t>10454</t>
  </si>
  <si>
    <t>Shasta County Office of Education</t>
  </si>
  <si>
    <t>Sierra</t>
  </si>
  <si>
    <t>46104620000000</t>
  </si>
  <si>
    <t>46</t>
  </si>
  <si>
    <t>10462</t>
  </si>
  <si>
    <t>Sierra County Office of Education</t>
  </si>
  <si>
    <t>Siskiyou</t>
  </si>
  <si>
    <t>47104700000000</t>
  </si>
  <si>
    <t>47</t>
  </si>
  <si>
    <t>10470</t>
  </si>
  <si>
    <t>Siskiyou County Office of Education</t>
  </si>
  <si>
    <t>Solano</t>
  </si>
  <si>
    <t>48104880000000</t>
  </si>
  <si>
    <t>48</t>
  </si>
  <si>
    <t>10488</t>
  </si>
  <si>
    <t>Solano County Office of Education</t>
  </si>
  <si>
    <t>Sonoma</t>
  </si>
  <si>
    <t>49104960000000</t>
  </si>
  <si>
    <t>49</t>
  </si>
  <si>
    <t>10496</t>
  </si>
  <si>
    <t>Sonoma County Office of Education</t>
  </si>
  <si>
    <t>Stanislaus</t>
  </si>
  <si>
    <t>50105040000000</t>
  </si>
  <si>
    <t>50</t>
  </si>
  <si>
    <t>10504</t>
  </si>
  <si>
    <t>Stanislaus County Office of Education</t>
  </si>
  <si>
    <t>Sutter</t>
  </si>
  <si>
    <t>51105120000000</t>
  </si>
  <si>
    <t>51</t>
  </si>
  <si>
    <t>10512</t>
  </si>
  <si>
    <t>Sutter County Office of Education</t>
  </si>
  <si>
    <t>Tehama</t>
  </si>
  <si>
    <t>52105200000000</t>
  </si>
  <si>
    <t>52</t>
  </si>
  <si>
    <t>10520</t>
  </si>
  <si>
    <t>Tehama County Department of Education</t>
  </si>
  <si>
    <t>Trinity</t>
  </si>
  <si>
    <t>53105380000000</t>
  </si>
  <si>
    <t>53</t>
  </si>
  <si>
    <t>10538</t>
  </si>
  <si>
    <t>Trinity County Office of Education</t>
  </si>
  <si>
    <t>Tulare</t>
  </si>
  <si>
    <t>54105460000000</t>
  </si>
  <si>
    <t>54</t>
  </si>
  <si>
    <t>10546</t>
  </si>
  <si>
    <t>Tulare County Office of Education</t>
  </si>
  <si>
    <t>Tuolumne</t>
  </si>
  <si>
    <t>55105530000000</t>
  </si>
  <si>
    <t>55</t>
  </si>
  <si>
    <t>10553</t>
  </si>
  <si>
    <t>Tuolumne County Superintendent of Schools</t>
  </si>
  <si>
    <t>Ventura</t>
  </si>
  <si>
    <t>56105610000000</t>
  </si>
  <si>
    <t>56</t>
  </si>
  <si>
    <t>10561</t>
  </si>
  <si>
    <t>Ventura County Office of Education</t>
  </si>
  <si>
    <t>Yolo</t>
  </si>
  <si>
    <t>57105790000000</t>
  </si>
  <si>
    <t>57</t>
  </si>
  <si>
    <t>10579</t>
  </si>
  <si>
    <t>Yolo County Office of Education</t>
  </si>
  <si>
    <t>Yuba</t>
  </si>
  <si>
    <t>58105870000000</t>
  </si>
  <si>
    <t>58</t>
  </si>
  <si>
    <t>10587</t>
  </si>
  <si>
    <t>Yuba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</si>
  <si>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</si>
  <si>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</si>
  <si>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</si>
  <si>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</si>
  <si>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</si>
  <si>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</si>
  <si>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</si>
  <si>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</si>
  <si>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</si>
  <si>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</si>
  <si>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</si>
  <si>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</si>
  <si>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</si>
  <si>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</si>
  <si>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</si>
  <si>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</si>
  <si>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</si>
  <si>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</si>
  <si>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</si>
  <si>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</si>
  <si>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</si>
  <si>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</si>
  <si>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</si>
  <si>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</si>
  <si>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</si>
  <si>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</si>
  <si>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</si>
  <si>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</si>
  <si>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</si>
  <si>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</si>
  <si>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</si>
  <si>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</si>
  <si>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</si>
  <si>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</si>
  <si>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</si>
  <si>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</si>
  <si>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</si>
  <si>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</si>
  <si>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</si>
  <si>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</si>
  <si>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</si>
  <si>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</si>
  <si>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</si>
  <si>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</si>
  <si>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</si>
  <si>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02613330000000</t>
  </si>
  <si>
    <t>61333</t>
  </si>
  <si>
    <t>Alpine County Unified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</si>
  <si>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</si>
  <si>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</si>
  <si>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</si>
  <si>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</si>
  <si>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</si>
  <si>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</si>
  <si>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</si>
  <si>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</si>
  <si>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</si>
  <si>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</si>
  <si>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</si>
  <si>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</si>
  <si>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04614400000000</t>
  </si>
  <si>
    <t>61440</t>
  </si>
  <si>
    <t>Feather Falls Union Elementary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</si>
  <si>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</si>
  <si>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</si>
  <si>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</si>
  <si>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</si>
  <si>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</si>
  <si>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</si>
  <si>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</si>
  <si>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</si>
  <si>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</si>
  <si>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</si>
  <si>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</si>
  <si>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</si>
  <si>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</si>
  <si>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</si>
  <si>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</si>
  <si>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</si>
  <si>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</si>
  <si>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</si>
  <si>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</si>
  <si>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</si>
  <si>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</si>
  <si>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</si>
  <si>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</si>
  <si>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</si>
  <si>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</si>
  <si>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</si>
  <si>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</si>
  <si>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</si>
  <si>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</si>
  <si>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</si>
  <si>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</si>
  <si>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</si>
  <si>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</si>
  <si>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</si>
  <si>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</si>
  <si>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</si>
  <si>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</si>
  <si>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</si>
  <si>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</si>
  <si>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</si>
  <si>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</si>
  <si>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</si>
  <si>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</si>
  <si>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</si>
  <si>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</si>
  <si>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</si>
  <si>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</si>
  <si>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</si>
  <si>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</si>
  <si>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</si>
  <si>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</si>
  <si>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</si>
  <si>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</si>
  <si>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</si>
  <si>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</si>
  <si>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</si>
  <si>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</si>
  <si>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</si>
  <si>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</si>
  <si>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</si>
  <si>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</si>
  <si>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</si>
  <si>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</si>
  <si>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</si>
  <si>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</si>
  <si>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</si>
  <si>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</si>
  <si>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</si>
  <si>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</si>
  <si>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</si>
  <si>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</si>
  <si>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</si>
  <si>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</si>
  <si>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</si>
  <si>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</si>
  <si>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</si>
  <si>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</si>
  <si>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</si>
  <si>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</si>
  <si>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</si>
  <si>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</si>
  <si>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</si>
  <si>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</si>
  <si>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</si>
  <si>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</si>
  <si>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</si>
  <si>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</si>
  <si>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</si>
  <si>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</si>
  <si>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</si>
  <si>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</si>
  <si>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</si>
  <si>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</si>
  <si>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</si>
  <si>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</si>
  <si>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</si>
  <si>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</si>
  <si>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</si>
  <si>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</si>
  <si>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08618200000000</t>
  </si>
  <si>
    <t>61820</t>
  </si>
  <si>
    <t>Del Norte County Unified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</si>
  <si>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</si>
  <si>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</si>
  <si>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</si>
  <si>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</si>
  <si>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</si>
  <si>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</si>
  <si>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</si>
  <si>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</si>
  <si>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</si>
  <si>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</si>
  <si>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</si>
  <si>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</si>
  <si>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</si>
  <si>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</si>
  <si>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</si>
  <si>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</si>
  <si>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</si>
  <si>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</si>
  <si>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</si>
  <si>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</si>
  <si>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</si>
  <si>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</si>
  <si>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</si>
  <si>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</si>
  <si>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</si>
  <si>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</si>
  <si>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</si>
  <si>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</si>
  <si>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</si>
  <si>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Pioneer Union Elementary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</si>
  <si>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</si>
  <si>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</si>
  <si>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</si>
  <si>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</si>
  <si>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</si>
  <si>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</si>
  <si>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</si>
  <si>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</si>
  <si>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</si>
  <si>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</si>
  <si>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</si>
  <si>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</si>
  <si>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</si>
  <si>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</si>
  <si>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</si>
  <si>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</si>
  <si>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</si>
  <si>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</si>
  <si>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</si>
  <si>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</si>
  <si>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</si>
  <si>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</si>
  <si>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</si>
  <si>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</si>
  <si>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</si>
  <si>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</si>
  <si>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</si>
  <si>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</si>
  <si>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</si>
  <si>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</si>
  <si>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</si>
  <si>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</si>
  <si>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</si>
  <si>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</si>
  <si>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</si>
  <si>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</si>
  <si>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</si>
  <si>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</si>
  <si>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</si>
  <si>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</si>
  <si>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</si>
  <si>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</si>
  <si>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</si>
  <si>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</si>
  <si>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</si>
  <si>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</si>
  <si>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</si>
  <si>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</si>
  <si>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</si>
  <si>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</si>
  <si>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</si>
  <si>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</si>
  <si>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</si>
  <si>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</si>
  <si>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</si>
  <si>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</si>
  <si>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</si>
  <si>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</si>
  <si>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</si>
  <si>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</si>
  <si>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</si>
  <si>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</si>
  <si>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</si>
  <si>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</si>
  <si>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</si>
  <si>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</si>
  <si>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</si>
  <si>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</si>
  <si>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</si>
  <si>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</si>
  <si>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</si>
  <si>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</si>
  <si>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</si>
  <si>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</si>
  <si>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</si>
  <si>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</si>
  <si>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</si>
  <si>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</si>
  <si>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</si>
  <si>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</si>
  <si>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</si>
  <si>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</si>
  <si>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</si>
  <si>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</si>
  <si>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</si>
  <si>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</si>
  <si>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</si>
  <si>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</si>
  <si>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</si>
  <si>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</si>
  <si>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</si>
  <si>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</si>
  <si>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</si>
  <si>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</si>
  <si>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</si>
  <si>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</si>
  <si>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</si>
  <si>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</si>
  <si>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</si>
  <si>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</si>
  <si>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</si>
  <si>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</si>
  <si>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</si>
  <si>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</si>
  <si>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</si>
  <si>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</si>
  <si>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</si>
  <si>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</si>
  <si>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</si>
  <si>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</si>
  <si>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</si>
  <si>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</si>
  <si>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</si>
  <si>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</si>
  <si>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</si>
  <si>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</si>
  <si>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</si>
  <si>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</si>
  <si>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</si>
  <si>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</si>
  <si>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</si>
  <si>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</si>
  <si>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</si>
  <si>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</si>
  <si>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</si>
  <si>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</si>
  <si>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</si>
  <si>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</si>
  <si>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</si>
  <si>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</si>
  <si>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</si>
  <si>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</si>
  <si>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</si>
  <si>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</si>
  <si>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</si>
  <si>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</si>
  <si>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</si>
  <si>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</si>
  <si>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</si>
  <si>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</si>
  <si>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</si>
  <si>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</si>
  <si>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</si>
  <si>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</si>
  <si>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</si>
  <si>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</si>
  <si>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</si>
  <si>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</si>
  <si>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</si>
  <si>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</si>
  <si>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</si>
  <si>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</si>
  <si>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</si>
  <si>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</si>
  <si>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</si>
  <si>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</si>
  <si>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</si>
  <si>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</si>
  <si>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</si>
  <si>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</si>
  <si>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</si>
  <si>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</si>
  <si>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</si>
  <si>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 xml:space="preserve">Peninsula Union 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</si>
  <si>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</si>
  <si>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</si>
  <si>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</si>
  <si>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</si>
  <si>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</si>
  <si>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</si>
  <si>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</si>
  <si>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</si>
  <si>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</si>
  <si>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</si>
  <si>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</si>
  <si>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</si>
  <si>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</si>
  <si>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</si>
  <si>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</si>
  <si>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</si>
  <si>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</si>
  <si>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</si>
  <si>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</si>
  <si>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</si>
  <si>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</si>
  <si>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</si>
  <si>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</si>
  <si>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</si>
  <si>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</si>
  <si>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</si>
  <si>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</si>
  <si>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</si>
  <si>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</si>
  <si>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</si>
  <si>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</si>
  <si>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</si>
  <si>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</si>
  <si>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</si>
  <si>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</si>
  <si>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</si>
  <si>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</si>
  <si>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</si>
  <si>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</si>
  <si>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</si>
  <si>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</si>
  <si>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</si>
  <si>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</si>
  <si>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</si>
  <si>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</si>
  <si>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</si>
  <si>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</si>
  <si>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</si>
  <si>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</si>
  <si>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</si>
  <si>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</si>
  <si>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</si>
  <si>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</si>
  <si>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</si>
  <si>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</si>
  <si>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</si>
  <si>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</si>
  <si>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</si>
  <si>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</si>
  <si>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</si>
  <si>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</si>
  <si>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</si>
  <si>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</si>
  <si>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</si>
  <si>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</si>
  <si>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</si>
  <si>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</si>
  <si>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</si>
  <si>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</si>
  <si>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</si>
  <si>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</si>
  <si>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</si>
  <si>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</si>
  <si>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</si>
  <si>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</si>
  <si>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</si>
  <si>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</si>
  <si>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</si>
  <si>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</si>
  <si>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</si>
  <si>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</si>
  <si>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</si>
  <si>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</si>
  <si>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</si>
  <si>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</si>
  <si>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</si>
  <si>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</si>
  <si>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</si>
  <si>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</si>
  <si>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</si>
  <si>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</si>
  <si>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</si>
  <si>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</si>
  <si>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</si>
  <si>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</si>
  <si>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</si>
  <si>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</si>
  <si>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</si>
  <si>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</si>
  <si>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</si>
  <si>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</si>
  <si>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</si>
  <si>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</si>
  <si>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</si>
  <si>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</si>
  <si>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</si>
  <si>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</si>
  <si>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</si>
  <si>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</si>
  <si>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</si>
  <si>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</si>
  <si>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</si>
  <si>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</si>
  <si>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</si>
  <si>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</si>
  <si>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</si>
  <si>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</si>
  <si>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</si>
  <si>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</si>
  <si>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</si>
  <si>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</si>
  <si>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</si>
  <si>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</si>
  <si>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</si>
  <si>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</si>
  <si>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</si>
  <si>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</si>
  <si>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</si>
  <si>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</si>
  <si>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</si>
  <si>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</si>
  <si>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</si>
  <si>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</si>
  <si>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</si>
  <si>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</si>
  <si>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</si>
  <si>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</si>
  <si>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</si>
  <si>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</si>
  <si>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</si>
  <si>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</si>
  <si>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</si>
  <si>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</si>
  <si>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</si>
  <si>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</si>
  <si>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</si>
  <si>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</si>
  <si>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</si>
  <si>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</si>
  <si>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</si>
  <si>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</si>
  <si>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</si>
  <si>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</si>
  <si>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</si>
  <si>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</si>
  <si>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</si>
  <si>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</si>
  <si>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</si>
  <si>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</si>
  <si>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</si>
  <si>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</si>
  <si>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</si>
  <si>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</si>
  <si>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</si>
  <si>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</si>
  <si>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</si>
  <si>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</si>
  <si>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</si>
  <si>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</si>
  <si>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</si>
  <si>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</si>
  <si>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</si>
  <si>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</si>
  <si>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</si>
  <si>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</si>
  <si>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</si>
  <si>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</si>
  <si>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</si>
  <si>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</si>
  <si>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</si>
  <si>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</si>
  <si>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</si>
  <si>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</si>
  <si>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</si>
  <si>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</si>
  <si>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</si>
  <si>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</si>
  <si>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</si>
  <si>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</si>
  <si>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</si>
  <si>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</si>
  <si>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</si>
  <si>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</si>
  <si>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</si>
  <si>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</si>
  <si>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</si>
  <si>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</si>
  <si>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</si>
  <si>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</si>
  <si>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</si>
  <si>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</si>
  <si>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</si>
  <si>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</si>
  <si>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</si>
  <si>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</si>
  <si>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</si>
  <si>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</si>
  <si>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</si>
  <si>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</si>
  <si>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</si>
  <si>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</si>
  <si>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</si>
  <si>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</si>
  <si>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</si>
  <si>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</si>
  <si>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</si>
  <si>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</si>
  <si>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</si>
  <si>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</si>
  <si>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</si>
  <si>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</si>
  <si>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</si>
  <si>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</si>
  <si>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</si>
  <si>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</si>
  <si>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</si>
  <si>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</si>
  <si>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</si>
  <si>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</si>
  <si>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</si>
  <si>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</si>
  <si>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</si>
  <si>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</si>
  <si>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</si>
  <si>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</si>
  <si>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</si>
  <si>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</si>
  <si>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</si>
  <si>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</si>
  <si>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</si>
  <si>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</si>
  <si>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</si>
  <si>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</si>
  <si>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</si>
  <si>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</si>
  <si>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</si>
  <si>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</si>
  <si>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</si>
  <si>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</si>
  <si>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</si>
  <si>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</si>
  <si>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</si>
  <si>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</si>
  <si>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</si>
  <si>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</si>
  <si>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</si>
  <si>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</si>
  <si>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</si>
  <si>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</si>
  <si>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</si>
  <si>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</si>
  <si>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</si>
  <si>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</si>
  <si>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</si>
  <si>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</si>
  <si>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</si>
  <si>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</si>
  <si>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</si>
  <si>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</si>
  <si>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</si>
  <si>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</si>
  <si>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</si>
  <si>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</si>
  <si>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</si>
  <si>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</si>
  <si>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</si>
  <si>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</si>
  <si>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</si>
  <si>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</si>
  <si>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</si>
  <si>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</si>
  <si>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</si>
  <si>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</si>
  <si>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</si>
  <si>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</si>
  <si>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</si>
  <si>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</si>
  <si>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</si>
  <si>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</si>
  <si>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</si>
  <si>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</si>
  <si>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</si>
  <si>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</si>
  <si>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</si>
  <si>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</si>
  <si>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</si>
  <si>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</si>
  <si>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</si>
  <si>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</si>
  <si>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</si>
  <si>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</si>
  <si>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</si>
  <si>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</si>
  <si>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</si>
  <si>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</si>
  <si>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</si>
  <si>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</si>
  <si>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</si>
  <si>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</si>
  <si>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</si>
  <si>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</si>
  <si>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</si>
  <si>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</si>
  <si>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</si>
  <si>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</si>
  <si>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</si>
  <si>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</si>
  <si>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</si>
  <si>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</si>
  <si>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</si>
  <si>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</si>
  <si>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</si>
  <si>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</si>
  <si>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</si>
  <si>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</si>
  <si>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</si>
  <si>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</si>
  <si>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</si>
  <si>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</si>
  <si>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</si>
  <si>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</si>
  <si>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</si>
  <si>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</si>
  <si>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</si>
  <si>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</si>
  <si>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</si>
  <si>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</si>
  <si>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</si>
  <si>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</si>
  <si>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</si>
  <si>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</si>
  <si>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</si>
  <si>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</si>
  <si>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</si>
  <si>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</si>
  <si>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</si>
  <si>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</si>
  <si>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</si>
  <si>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</si>
  <si>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</si>
  <si>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</si>
  <si>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</si>
  <si>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</si>
  <si>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</si>
  <si>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</si>
  <si>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</si>
  <si>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</si>
  <si>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</si>
  <si>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</si>
  <si>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</si>
  <si>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</si>
  <si>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</si>
  <si>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</si>
  <si>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</si>
  <si>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</si>
  <si>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</si>
  <si>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</si>
  <si>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</si>
  <si>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</si>
  <si>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</si>
  <si>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</si>
  <si>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</si>
  <si>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</si>
  <si>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</si>
  <si>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</si>
  <si>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</si>
  <si>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</si>
  <si>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</si>
  <si>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</si>
  <si>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</si>
  <si>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</si>
  <si>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</si>
  <si>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</si>
  <si>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</si>
  <si>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</si>
  <si>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</si>
  <si>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</si>
  <si>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</si>
  <si>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</si>
  <si>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</si>
  <si>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</si>
  <si>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</si>
  <si>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</si>
  <si>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</si>
  <si>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</si>
  <si>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</si>
  <si>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</si>
  <si>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</si>
  <si>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</si>
  <si>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</si>
  <si>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</si>
  <si>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</si>
  <si>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</si>
  <si>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</si>
  <si>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</si>
  <si>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</si>
  <si>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</si>
  <si>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</si>
  <si>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</si>
  <si>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</si>
  <si>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19647660000000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</si>
  <si>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</si>
  <si>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</si>
  <si>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</si>
  <si>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</si>
  <si>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</si>
  <si>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</si>
  <si>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</si>
  <si>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</si>
  <si>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</si>
  <si>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</si>
  <si>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</si>
  <si>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</si>
  <si>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</si>
  <si>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</si>
  <si>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</si>
  <si>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</si>
  <si>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</si>
  <si>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</si>
  <si>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</si>
  <si>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</si>
  <si>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</si>
  <si>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</si>
  <si>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</si>
  <si>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</si>
  <si>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</si>
  <si>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</si>
  <si>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</si>
  <si>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</si>
  <si>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</si>
  <si>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</si>
  <si>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</si>
  <si>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</si>
  <si>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</si>
  <si>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</si>
  <si>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</si>
  <si>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</si>
  <si>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</si>
  <si>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</si>
  <si>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</si>
  <si>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</si>
  <si>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</si>
  <si>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</si>
  <si>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</si>
  <si>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</si>
  <si>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</si>
  <si>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</si>
  <si>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</si>
  <si>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</si>
  <si>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</si>
  <si>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</si>
  <si>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</si>
  <si>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</si>
  <si>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</si>
  <si>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</si>
  <si>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</si>
  <si>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</si>
  <si>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</si>
  <si>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</si>
  <si>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</si>
  <si>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</si>
  <si>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</si>
  <si>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</si>
  <si>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</si>
  <si>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</si>
  <si>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</si>
  <si>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</si>
  <si>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</si>
  <si>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</si>
  <si>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</si>
  <si>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</si>
  <si>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</si>
  <si>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</si>
  <si>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</si>
  <si>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</si>
  <si>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</si>
  <si>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</si>
  <si>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</si>
  <si>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</si>
  <si>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</si>
  <si>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</si>
  <si>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</si>
  <si>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</si>
  <si>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</si>
  <si>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</si>
  <si>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</si>
  <si>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</si>
  <si>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</si>
  <si>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</si>
  <si>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</si>
  <si>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</si>
  <si>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</si>
  <si>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</si>
  <si>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</si>
  <si>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</si>
  <si>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</si>
  <si>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</si>
  <si>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</si>
  <si>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</si>
  <si>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</si>
  <si>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</si>
  <si>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</si>
  <si>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21653000000000</t>
  </si>
  <si>
    <t>65300</t>
  </si>
  <si>
    <t>Bolinas-Stinson Union</t>
  </si>
  <si>
    <t>21653180000000</t>
  </si>
  <si>
    <t>65318</t>
  </si>
  <si>
    <t>Dixie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</si>
  <si>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</si>
  <si>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</si>
  <si>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</si>
  <si>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</si>
  <si>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</si>
  <si>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</si>
  <si>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</si>
  <si>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</si>
  <si>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</si>
  <si>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</si>
  <si>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</si>
  <si>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</si>
  <si>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</si>
  <si>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</si>
  <si>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</si>
  <si>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</si>
  <si>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</si>
  <si>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</si>
  <si>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</si>
  <si>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</si>
  <si>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</si>
  <si>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</si>
  <si>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</si>
  <si>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</si>
  <si>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</si>
  <si>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</si>
  <si>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</si>
  <si>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</si>
  <si>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</si>
  <si>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</si>
  <si>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</si>
  <si>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</si>
  <si>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</si>
  <si>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</si>
  <si>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</si>
  <si>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</si>
  <si>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</si>
  <si>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</si>
  <si>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</si>
  <si>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</si>
  <si>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</si>
  <si>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</si>
  <si>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22655320000000</t>
  </si>
  <si>
    <t>65532</t>
  </si>
  <si>
    <t>Mariposa County Unified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</si>
  <si>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</si>
  <si>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</si>
  <si>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</si>
  <si>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</si>
  <si>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</si>
  <si>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</si>
  <si>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</si>
  <si>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</si>
  <si>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</si>
  <si>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</si>
  <si>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</si>
  <si>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</si>
  <si>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</si>
  <si>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</si>
  <si>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</si>
  <si>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</si>
  <si>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</si>
  <si>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</si>
  <si>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</si>
  <si>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</si>
  <si>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</si>
  <si>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</si>
  <si>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</si>
  <si>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</si>
  <si>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</si>
  <si>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</si>
  <si>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</si>
  <si>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</si>
  <si>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</si>
  <si>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</si>
  <si>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</si>
  <si>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</si>
  <si>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</si>
  <si>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</si>
  <si>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</si>
  <si>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</si>
  <si>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</si>
  <si>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</si>
  <si>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</si>
  <si>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</si>
  <si>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</si>
  <si>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</si>
  <si>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</si>
  <si>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</si>
  <si>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</si>
  <si>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</si>
  <si>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</si>
  <si>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</si>
  <si>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</si>
  <si>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</si>
  <si>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</si>
  <si>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</si>
  <si>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</si>
  <si>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</si>
  <si>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</si>
  <si>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</si>
  <si>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</si>
  <si>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</si>
  <si>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</si>
  <si>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</si>
  <si>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</si>
  <si>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</si>
  <si>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</si>
  <si>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</si>
  <si>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</si>
  <si>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</si>
  <si>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</si>
  <si>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</si>
  <si>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</si>
  <si>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</si>
  <si>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</si>
  <si>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</si>
  <si>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</si>
  <si>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</si>
  <si>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</si>
  <si>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25658960000000</t>
  </si>
  <si>
    <t>65896</t>
  </si>
  <si>
    <t>Surprise Valley Joint Unified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</si>
  <si>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</si>
  <si>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</si>
  <si>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</si>
  <si>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</si>
  <si>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</si>
  <si>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</si>
  <si>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</si>
  <si>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</si>
  <si>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</si>
  <si>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</si>
  <si>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</si>
  <si>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</si>
  <si>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</si>
  <si>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</si>
  <si>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</si>
  <si>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</si>
  <si>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</si>
  <si>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</si>
  <si>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</si>
  <si>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</si>
  <si>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</si>
  <si>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</si>
  <si>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</si>
  <si>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</si>
  <si>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</si>
  <si>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</si>
  <si>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</si>
  <si>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</si>
  <si>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</si>
  <si>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</si>
  <si>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</si>
  <si>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</si>
  <si>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</si>
  <si>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</si>
  <si>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</si>
  <si>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</si>
  <si>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</si>
  <si>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</si>
  <si>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</si>
  <si>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</si>
  <si>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</si>
  <si>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</si>
  <si>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</si>
  <si>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</si>
  <si>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</si>
  <si>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</si>
  <si>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</si>
  <si>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</si>
  <si>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</si>
  <si>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</si>
  <si>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</si>
  <si>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</si>
  <si>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</si>
  <si>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</si>
  <si>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</si>
  <si>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</si>
  <si>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</si>
  <si>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</si>
  <si>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</si>
  <si>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</si>
  <si>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</si>
  <si>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</si>
  <si>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</si>
  <si>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</si>
  <si>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</si>
  <si>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</si>
  <si>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</si>
  <si>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</si>
  <si>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</si>
  <si>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</si>
  <si>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</si>
  <si>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</si>
  <si>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</si>
  <si>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</si>
  <si>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</si>
  <si>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</si>
  <si>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</si>
  <si>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</si>
  <si>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</si>
  <si>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</si>
  <si>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</si>
  <si>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</si>
  <si>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</si>
  <si>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</si>
  <si>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</si>
  <si>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</si>
  <si>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</si>
  <si>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</si>
  <si>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</si>
  <si>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</si>
  <si>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</si>
  <si>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</si>
  <si>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</si>
  <si>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</si>
  <si>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</si>
  <si>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</si>
  <si>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</si>
  <si>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</si>
  <si>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</si>
  <si>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</si>
  <si>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</si>
  <si>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</si>
  <si>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</si>
  <si>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</si>
  <si>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</si>
  <si>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</si>
  <si>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</si>
  <si>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</si>
  <si>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</si>
  <si>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</si>
  <si>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</si>
  <si>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</si>
  <si>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</si>
  <si>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</si>
  <si>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</si>
  <si>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</si>
  <si>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</si>
  <si>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</si>
  <si>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</si>
  <si>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</si>
  <si>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</si>
  <si>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</si>
  <si>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</si>
  <si>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</si>
  <si>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</si>
  <si>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</si>
  <si>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</si>
  <si>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</si>
  <si>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</si>
  <si>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</si>
  <si>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</si>
  <si>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</si>
  <si>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</si>
  <si>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</si>
  <si>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</si>
  <si>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</si>
  <si>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</si>
  <si>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</si>
  <si>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</si>
  <si>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</si>
  <si>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</si>
  <si>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</si>
  <si>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</si>
  <si>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</si>
  <si>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</si>
  <si>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</si>
  <si>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</si>
  <si>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</si>
  <si>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</si>
  <si>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</si>
  <si>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</si>
  <si>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</si>
  <si>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</si>
  <si>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</si>
  <si>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</si>
  <si>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</si>
  <si>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</si>
  <si>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</si>
  <si>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</si>
  <si>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</si>
  <si>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</si>
  <si>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</si>
  <si>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</si>
  <si>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</si>
  <si>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</si>
  <si>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</si>
  <si>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</si>
  <si>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</si>
  <si>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</si>
  <si>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</si>
  <si>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</si>
  <si>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</si>
  <si>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</si>
  <si>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</si>
  <si>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</si>
  <si>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</si>
  <si>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</si>
  <si>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</si>
  <si>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</si>
  <si>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</si>
  <si>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</si>
  <si>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</si>
  <si>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</si>
  <si>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</si>
  <si>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</si>
  <si>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</si>
  <si>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</si>
  <si>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</si>
  <si>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</si>
  <si>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</si>
  <si>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</si>
  <si>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</si>
  <si>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</si>
  <si>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</si>
  <si>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</si>
  <si>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</si>
  <si>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</si>
  <si>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</si>
  <si>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</si>
  <si>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</si>
  <si>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</si>
  <si>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</si>
  <si>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</si>
  <si>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</si>
  <si>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</si>
  <si>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</si>
  <si>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</si>
  <si>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</si>
  <si>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</si>
  <si>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</si>
  <si>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</si>
  <si>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</si>
  <si>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</si>
  <si>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32669690000000</t>
  </si>
  <si>
    <t>66969</t>
  </si>
  <si>
    <t>Plumas Unified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</si>
  <si>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</si>
  <si>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</si>
  <si>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</si>
  <si>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</si>
  <si>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</si>
  <si>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</si>
  <si>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</si>
  <si>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</si>
  <si>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</si>
  <si>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</si>
  <si>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</si>
  <si>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</si>
  <si>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</si>
  <si>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</si>
  <si>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</si>
  <si>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</si>
  <si>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</si>
  <si>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</si>
  <si>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</si>
  <si>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</si>
  <si>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</si>
  <si>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</si>
  <si>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</si>
  <si>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</si>
  <si>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</si>
  <si>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</si>
  <si>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</si>
  <si>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</si>
  <si>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</si>
  <si>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</si>
  <si>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</si>
  <si>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</si>
  <si>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 xml:space="preserve">Nuview Union 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</si>
  <si>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</si>
  <si>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</si>
  <si>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</si>
  <si>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</si>
  <si>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</si>
  <si>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</si>
  <si>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</si>
  <si>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</si>
  <si>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</si>
  <si>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</si>
  <si>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</si>
  <si>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</si>
  <si>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</si>
  <si>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</si>
  <si>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</si>
  <si>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</si>
  <si>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</si>
  <si>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</si>
  <si>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</si>
  <si>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</si>
  <si>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</si>
  <si>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</si>
  <si>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</si>
  <si>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</si>
  <si>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</si>
  <si>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</si>
  <si>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</si>
  <si>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</si>
  <si>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</si>
  <si>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</si>
  <si>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</si>
  <si>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</si>
  <si>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</si>
  <si>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</si>
  <si>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</si>
  <si>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</si>
  <si>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</si>
  <si>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</si>
  <si>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</si>
  <si>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</si>
  <si>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</si>
  <si>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</si>
  <si>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</si>
  <si>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</si>
  <si>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</si>
  <si>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</si>
  <si>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</si>
  <si>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</si>
  <si>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</si>
  <si>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</si>
  <si>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</si>
  <si>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</si>
  <si>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</si>
  <si>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</si>
  <si>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</si>
  <si>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</si>
  <si>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</si>
  <si>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</si>
  <si>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</si>
  <si>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</si>
  <si>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</si>
  <si>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</si>
  <si>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</si>
  <si>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</si>
  <si>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</si>
  <si>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</si>
  <si>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</si>
  <si>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</si>
  <si>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</si>
  <si>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</si>
  <si>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</si>
  <si>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</si>
  <si>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</si>
  <si>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</si>
  <si>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</si>
  <si>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</si>
  <si>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</si>
  <si>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</si>
  <si>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</si>
  <si>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</si>
  <si>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</si>
  <si>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</si>
  <si>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</si>
  <si>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</si>
  <si>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</si>
  <si>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</si>
  <si>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</si>
  <si>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</si>
  <si>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</si>
  <si>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</si>
  <si>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</si>
  <si>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</si>
  <si>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</si>
  <si>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</si>
  <si>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</si>
  <si>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</si>
  <si>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</si>
  <si>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</si>
  <si>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</si>
  <si>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</si>
  <si>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</si>
  <si>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</si>
  <si>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</si>
  <si>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</si>
  <si>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</si>
  <si>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</si>
  <si>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</si>
  <si>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</si>
  <si>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</si>
  <si>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</si>
  <si>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</si>
  <si>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</si>
  <si>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</si>
  <si>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</si>
  <si>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</si>
  <si>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</si>
  <si>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</si>
  <si>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</si>
  <si>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</si>
  <si>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</si>
  <si>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</si>
  <si>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</si>
  <si>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</si>
  <si>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</si>
  <si>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</si>
  <si>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</si>
  <si>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</si>
  <si>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</si>
  <si>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</si>
  <si>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</si>
  <si>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</si>
  <si>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</si>
  <si>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</si>
  <si>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 Elementary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</si>
  <si>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</si>
  <si>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</si>
  <si>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</si>
  <si>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</si>
  <si>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</si>
  <si>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</si>
  <si>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</si>
  <si>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</si>
  <si>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</si>
  <si>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</si>
  <si>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</si>
  <si>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</si>
  <si>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</si>
  <si>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</si>
  <si>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</si>
  <si>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</si>
  <si>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</si>
  <si>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</si>
  <si>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</si>
  <si>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</si>
  <si>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</si>
  <si>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</si>
  <si>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</si>
  <si>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</si>
  <si>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</si>
  <si>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</si>
  <si>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</si>
  <si>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</si>
  <si>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</si>
  <si>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</si>
  <si>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</si>
  <si>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</si>
  <si>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</si>
  <si>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</si>
  <si>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</si>
  <si>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</si>
  <si>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</si>
  <si>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</si>
  <si>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</si>
  <si>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</si>
  <si>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</si>
  <si>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</si>
  <si>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</si>
  <si>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</si>
  <si>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</si>
  <si>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</si>
  <si>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</si>
  <si>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</si>
  <si>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</si>
  <si>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</si>
  <si>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</si>
  <si>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</si>
  <si>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</si>
  <si>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</si>
  <si>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</si>
  <si>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</si>
  <si>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</si>
  <si>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</si>
  <si>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</si>
  <si>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</si>
  <si>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</si>
  <si>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</si>
  <si>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</si>
  <si>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</si>
  <si>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</si>
  <si>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</si>
  <si>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</si>
  <si>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</si>
  <si>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</si>
  <si>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</si>
  <si>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</si>
  <si>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</si>
  <si>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</si>
  <si>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</si>
  <si>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</si>
  <si>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</si>
  <si>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</si>
  <si>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</si>
  <si>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</si>
  <si>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</si>
  <si>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</si>
  <si>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</si>
  <si>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</si>
  <si>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</si>
  <si>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</si>
  <si>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</si>
  <si>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</si>
  <si>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</si>
  <si>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</si>
  <si>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</si>
  <si>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</si>
  <si>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</si>
  <si>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</si>
  <si>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</si>
  <si>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</si>
  <si>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</si>
  <si>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</si>
  <si>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</si>
  <si>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</si>
  <si>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</si>
  <si>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</si>
  <si>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</si>
  <si>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</si>
  <si>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</si>
  <si>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</si>
  <si>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</si>
  <si>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</si>
  <si>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</si>
  <si>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</si>
  <si>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</si>
  <si>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</si>
  <si>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</si>
  <si>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</si>
  <si>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</si>
  <si>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</si>
  <si>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</si>
  <si>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</si>
  <si>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</si>
  <si>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</si>
  <si>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</si>
  <si>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</si>
  <si>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</si>
  <si>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</si>
  <si>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</si>
  <si>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</si>
  <si>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</si>
  <si>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</si>
  <si>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</si>
  <si>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</si>
  <si>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</si>
  <si>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</si>
  <si>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38684780000000</t>
  </si>
  <si>
    <t>68478</t>
  </si>
  <si>
    <t>San Francisco Unified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</si>
  <si>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</si>
  <si>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</si>
  <si>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</si>
  <si>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</si>
  <si>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</si>
  <si>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</si>
  <si>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</si>
  <si>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</si>
  <si>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</si>
  <si>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</si>
  <si>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</si>
  <si>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</si>
  <si>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</si>
  <si>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</si>
  <si>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</si>
  <si>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</si>
  <si>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</si>
  <si>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</si>
  <si>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</si>
  <si>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</si>
  <si>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</si>
  <si>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</si>
  <si>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</si>
  <si>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</si>
  <si>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</si>
  <si>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</si>
  <si>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</si>
  <si>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</si>
  <si>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</si>
  <si>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</si>
  <si>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</si>
  <si>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</si>
  <si>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</si>
  <si>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</si>
  <si>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</si>
  <si>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</si>
  <si>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</si>
  <si>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</si>
  <si>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</si>
  <si>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</si>
  <si>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</si>
  <si>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</si>
  <si>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</si>
  <si>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</si>
  <si>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</si>
  <si>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</si>
  <si>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</si>
  <si>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</si>
  <si>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</si>
  <si>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</si>
  <si>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</si>
  <si>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</si>
  <si>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</si>
  <si>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</si>
  <si>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</si>
  <si>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</si>
  <si>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</si>
  <si>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</si>
  <si>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</si>
  <si>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</si>
  <si>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</si>
  <si>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</si>
  <si>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</si>
  <si>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</si>
  <si>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</si>
  <si>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</si>
  <si>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</si>
  <si>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</si>
  <si>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</si>
  <si>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</si>
  <si>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</si>
  <si>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</si>
  <si>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</si>
  <si>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</si>
  <si>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</si>
  <si>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</si>
  <si>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</si>
  <si>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</si>
  <si>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</si>
  <si>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</si>
  <si>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</si>
  <si>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</si>
  <si>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</si>
  <si>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</si>
  <si>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</si>
  <si>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</si>
  <si>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</si>
  <si>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</si>
  <si>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</si>
  <si>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</si>
  <si>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</si>
  <si>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</si>
  <si>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</si>
  <si>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</si>
  <si>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</si>
  <si>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</si>
  <si>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</si>
  <si>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</si>
  <si>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</si>
  <si>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</si>
  <si>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</si>
  <si>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</si>
  <si>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</si>
  <si>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</si>
  <si>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</si>
  <si>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</si>
  <si>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</si>
  <si>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</si>
  <si>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</si>
  <si>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</si>
  <si>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</si>
  <si>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</si>
  <si>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</si>
  <si>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</si>
  <si>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</si>
  <si>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</si>
  <si>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</si>
  <si>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</si>
  <si>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</si>
  <si>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</si>
  <si>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</si>
  <si>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</si>
  <si>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</si>
  <si>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</si>
  <si>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</si>
  <si>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</si>
  <si>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</si>
  <si>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</si>
  <si>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</si>
  <si>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</si>
  <si>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</si>
  <si>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</si>
  <si>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</si>
  <si>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</si>
  <si>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</si>
  <si>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</si>
  <si>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</si>
  <si>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</si>
  <si>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</si>
  <si>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</si>
  <si>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</si>
  <si>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</si>
  <si>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</si>
  <si>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</si>
  <si>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</si>
  <si>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</si>
  <si>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</si>
  <si>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</si>
  <si>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</si>
  <si>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</si>
  <si>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</si>
  <si>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</si>
  <si>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</si>
  <si>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</si>
  <si>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</si>
  <si>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</si>
  <si>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</si>
  <si>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</si>
  <si>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</si>
  <si>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</si>
  <si>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</si>
  <si>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</si>
  <si>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</si>
  <si>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</si>
  <si>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</si>
  <si>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</si>
  <si>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</si>
  <si>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</si>
  <si>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</si>
  <si>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</si>
  <si>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</si>
  <si>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</si>
  <si>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</si>
  <si>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</si>
  <si>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</si>
  <si>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</si>
  <si>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</si>
  <si>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</si>
  <si>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</si>
  <si>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</si>
  <si>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</si>
  <si>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</si>
  <si>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</si>
  <si>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</si>
  <si>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</si>
  <si>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</si>
  <si>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</si>
  <si>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</si>
  <si>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</si>
  <si>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</si>
  <si>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</si>
  <si>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</si>
  <si>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</si>
  <si>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</si>
  <si>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</si>
  <si>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</si>
  <si>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</si>
  <si>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</si>
  <si>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</si>
  <si>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</si>
  <si>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</si>
  <si>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</si>
  <si>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</si>
  <si>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</si>
  <si>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</si>
  <si>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</si>
  <si>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</si>
  <si>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</si>
  <si>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</si>
  <si>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</si>
  <si>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</si>
  <si>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</si>
  <si>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</si>
  <si>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</si>
  <si>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</si>
  <si>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</si>
  <si>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</si>
  <si>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</si>
  <si>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</si>
  <si>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</si>
  <si>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</si>
  <si>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</si>
  <si>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</si>
  <si>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</si>
  <si>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</si>
  <si>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</si>
  <si>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</si>
  <si>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</si>
  <si>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Joint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</si>
  <si>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</si>
  <si>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</si>
  <si>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</si>
  <si>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</si>
  <si>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</si>
  <si>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</si>
  <si>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</si>
  <si>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</si>
  <si>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</si>
  <si>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</si>
  <si>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</si>
  <si>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 xml:space="preserve">Mountain View Whisman 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</si>
  <si>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</si>
  <si>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</si>
  <si>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</si>
  <si>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</si>
  <si>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</si>
  <si>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</si>
  <si>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</si>
  <si>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</si>
  <si>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</si>
  <si>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</si>
  <si>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</si>
  <si>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</si>
  <si>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</si>
  <si>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</si>
  <si>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</si>
  <si>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</si>
  <si>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</si>
  <si>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</si>
  <si>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</si>
  <si>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</si>
  <si>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</si>
  <si>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</si>
  <si>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</si>
  <si>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</si>
  <si>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</si>
  <si>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</si>
  <si>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</si>
  <si>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</si>
  <si>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</si>
  <si>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</si>
  <si>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</si>
  <si>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</si>
  <si>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</si>
  <si>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</si>
  <si>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</si>
  <si>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</si>
  <si>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</si>
  <si>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</si>
  <si>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</si>
  <si>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</si>
  <si>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</si>
  <si>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</si>
  <si>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</si>
  <si>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</si>
  <si>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</si>
  <si>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</si>
  <si>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</si>
  <si>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</si>
  <si>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</si>
  <si>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</si>
  <si>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</si>
  <si>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</si>
  <si>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</si>
  <si>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</si>
  <si>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</si>
  <si>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</si>
  <si>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</si>
  <si>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</si>
  <si>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</si>
  <si>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</si>
  <si>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</si>
  <si>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</si>
  <si>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</si>
  <si>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</si>
  <si>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</si>
  <si>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</si>
  <si>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</si>
  <si>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</si>
  <si>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</si>
  <si>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</si>
  <si>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</si>
  <si>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</si>
  <si>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</si>
  <si>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</si>
  <si>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</si>
  <si>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</si>
  <si>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</si>
  <si>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</si>
  <si>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</si>
  <si>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</si>
  <si>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</si>
  <si>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</si>
  <si>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</si>
  <si>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</si>
  <si>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</si>
  <si>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</si>
  <si>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</si>
  <si>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</si>
  <si>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</si>
  <si>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</si>
  <si>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</si>
  <si>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</si>
  <si>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</si>
  <si>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</si>
  <si>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</si>
  <si>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</si>
  <si>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</si>
  <si>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</si>
  <si>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</si>
  <si>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</si>
  <si>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</si>
  <si>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</si>
  <si>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</si>
  <si>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</si>
  <si>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</si>
  <si>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</si>
  <si>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</si>
  <si>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</si>
  <si>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</si>
  <si>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</si>
  <si>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</si>
  <si>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</si>
  <si>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</si>
  <si>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</si>
  <si>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</si>
  <si>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</si>
  <si>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</si>
  <si>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</si>
  <si>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</si>
  <si>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</si>
  <si>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</si>
  <si>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</si>
  <si>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</si>
  <si>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</si>
  <si>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</si>
  <si>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</si>
  <si>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</si>
  <si>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</si>
  <si>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</si>
  <si>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46701770000000</t>
  </si>
  <si>
    <t>70177</t>
  </si>
  <si>
    <t>Sierra-Plumas Joint Unified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</si>
  <si>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</si>
  <si>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</si>
  <si>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</si>
  <si>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</si>
  <si>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</si>
  <si>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</si>
  <si>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</si>
  <si>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</si>
  <si>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</si>
  <si>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</si>
  <si>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</si>
  <si>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</si>
  <si>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</si>
  <si>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</si>
  <si>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</si>
  <si>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</si>
  <si>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</si>
  <si>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</si>
  <si>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</si>
  <si>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</si>
  <si>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</si>
  <si>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</si>
  <si>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</si>
  <si>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</si>
  <si>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</si>
  <si>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</si>
  <si>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</si>
  <si>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</si>
  <si>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</si>
  <si>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</si>
  <si>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</si>
  <si>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</si>
  <si>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</si>
  <si>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</si>
  <si>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</si>
  <si>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</si>
  <si>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</si>
  <si>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</si>
  <si>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</si>
  <si>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</si>
  <si>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</si>
  <si>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</si>
  <si>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</si>
  <si>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</si>
  <si>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</si>
  <si>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</si>
  <si>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</si>
  <si>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</si>
  <si>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</si>
  <si>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</si>
  <si>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</si>
  <si>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</si>
  <si>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</si>
  <si>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</si>
  <si>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</si>
  <si>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</si>
  <si>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</si>
  <si>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</si>
  <si>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</si>
  <si>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</si>
  <si>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</si>
  <si>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</si>
  <si>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</si>
  <si>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</si>
  <si>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</si>
  <si>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</si>
  <si>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</si>
  <si>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</si>
  <si>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</si>
  <si>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</si>
  <si>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</si>
  <si>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</si>
  <si>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</si>
  <si>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</si>
  <si>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</si>
  <si>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</si>
  <si>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</si>
  <si>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</si>
  <si>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</si>
  <si>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</si>
  <si>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</si>
  <si>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</si>
  <si>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</si>
  <si>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</si>
  <si>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</si>
  <si>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</si>
  <si>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</si>
  <si>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</si>
  <si>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</si>
  <si>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</si>
  <si>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</si>
  <si>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</si>
  <si>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</si>
  <si>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</si>
  <si>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</si>
  <si>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</si>
  <si>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</si>
  <si>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</si>
  <si>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</si>
  <si>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</si>
  <si>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</si>
  <si>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</si>
  <si>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</si>
  <si>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</si>
  <si>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</si>
  <si>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</si>
  <si>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</si>
  <si>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</si>
  <si>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</si>
  <si>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</si>
  <si>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</si>
  <si>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</si>
  <si>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</si>
  <si>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</si>
  <si>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</si>
  <si>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</si>
  <si>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</si>
  <si>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</si>
  <si>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</si>
  <si>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</si>
  <si>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</si>
  <si>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</si>
  <si>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</si>
  <si>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</si>
  <si>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</si>
  <si>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</si>
  <si>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</si>
  <si>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</si>
  <si>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</si>
  <si>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</si>
  <si>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 xml:space="preserve">Kenwood 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</si>
  <si>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</si>
  <si>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</si>
  <si>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</si>
  <si>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</si>
  <si>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</si>
  <si>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</si>
  <si>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</si>
  <si>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</si>
  <si>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</si>
  <si>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</si>
  <si>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</si>
  <si>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</si>
  <si>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</si>
  <si>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</si>
  <si>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</si>
  <si>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</si>
  <si>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</si>
  <si>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</si>
  <si>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</si>
  <si>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</si>
  <si>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</si>
  <si>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</si>
  <si>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</si>
  <si>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</si>
  <si>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</si>
  <si>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</si>
  <si>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</si>
  <si>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</si>
  <si>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</si>
  <si>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</si>
  <si>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</si>
  <si>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</si>
  <si>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</si>
  <si>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</si>
  <si>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</si>
  <si>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</si>
  <si>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</si>
  <si>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</si>
  <si>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</si>
  <si>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</si>
  <si>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</si>
  <si>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</si>
  <si>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</si>
  <si>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</si>
  <si>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</si>
  <si>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</si>
  <si>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</si>
  <si>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</si>
  <si>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</si>
  <si>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</si>
  <si>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</si>
  <si>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</si>
  <si>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</si>
  <si>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</si>
  <si>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</si>
  <si>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</si>
  <si>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</si>
  <si>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</si>
  <si>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</si>
  <si>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</si>
  <si>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</si>
  <si>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</si>
  <si>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</si>
  <si>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</si>
  <si>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</si>
  <si>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</si>
  <si>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</si>
  <si>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</si>
  <si>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</si>
  <si>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</si>
  <si>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</si>
  <si>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</si>
  <si>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</si>
  <si>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</si>
  <si>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</si>
  <si>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</si>
  <si>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</si>
  <si>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</si>
  <si>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</si>
  <si>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</si>
  <si>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</si>
  <si>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</si>
  <si>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</si>
  <si>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</si>
  <si>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</si>
  <si>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</si>
  <si>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</si>
  <si>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</si>
  <si>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</si>
  <si>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</si>
  <si>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</si>
  <si>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</si>
  <si>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</si>
  <si>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</si>
  <si>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</si>
  <si>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</si>
  <si>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</si>
  <si>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</si>
  <si>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</si>
  <si>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</si>
  <si>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</si>
  <si>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</si>
  <si>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</si>
  <si>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</si>
  <si>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</si>
  <si>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</si>
  <si>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</si>
  <si>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</si>
  <si>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</si>
  <si>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</si>
  <si>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</si>
  <si>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</si>
  <si>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</si>
  <si>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</si>
  <si>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</si>
  <si>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</si>
  <si>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</si>
  <si>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</si>
  <si>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</si>
  <si>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</si>
  <si>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</si>
  <si>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</si>
  <si>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</si>
  <si>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</si>
  <si>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</si>
  <si>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</si>
  <si>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</si>
  <si>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</si>
  <si>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</si>
  <si>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</si>
  <si>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</si>
  <si>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</si>
  <si>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</si>
  <si>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</si>
  <si>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</si>
  <si>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</si>
  <si>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</si>
  <si>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</si>
  <si>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</si>
  <si>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</si>
  <si>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</si>
  <si>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</si>
  <si>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</si>
  <si>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</si>
  <si>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</si>
  <si>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</si>
  <si>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</si>
  <si>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</si>
  <si>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</si>
  <si>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</si>
  <si>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</si>
  <si>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</si>
  <si>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</si>
  <si>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</si>
  <si>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</si>
  <si>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</si>
  <si>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</si>
  <si>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</si>
  <si>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</si>
  <si>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</si>
  <si>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</si>
  <si>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</si>
  <si>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</si>
  <si>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</si>
  <si>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</si>
  <si>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</si>
  <si>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</si>
  <si>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</si>
  <si>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52715140000000</t>
  </si>
  <si>
    <t>71514</t>
  </si>
  <si>
    <t>Elkins Elementary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</si>
  <si>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</si>
  <si>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</si>
  <si>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</si>
  <si>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</si>
  <si>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</si>
  <si>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</si>
  <si>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</si>
  <si>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</si>
  <si>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</si>
  <si>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</si>
  <si>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</si>
  <si>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</si>
  <si>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</si>
  <si>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</si>
  <si>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</si>
  <si>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</si>
  <si>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</si>
  <si>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</si>
  <si>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</si>
  <si>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</si>
  <si>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</si>
  <si>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</si>
  <si>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</si>
  <si>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</si>
  <si>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</si>
  <si>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</si>
  <si>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</si>
  <si>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</si>
  <si>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</si>
  <si>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</si>
  <si>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</si>
  <si>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</si>
  <si>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</si>
  <si>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</si>
  <si>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</si>
  <si>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</si>
  <si>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</si>
  <si>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</si>
  <si>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</si>
  <si>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</si>
  <si>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</si>
  <si>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</si>
  <si>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</si>
  <si>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</si>
  <si>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</si>
  <si>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</si>
  <si>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</si>
  <si>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</si>
  <si>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</si>
  <si>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</si>
  <si>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</si>
  <si>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</si>
  <si>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</si>
  <si>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</si>
  <si>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</si>
  <si>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</si>
  <si>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</si>
  <si>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</si>
  <si>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</si>
  <si>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</si>
  <si>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</si>
  <si>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</si>
  <si>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</si>
  <si>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</si>
  <si>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</si>
  <si>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</si>
  <si>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</si>
  <si>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</si>
  <si>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</si>
  <si>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</si>
  <si>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</si>
  <si>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</si>
  <si>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</si>
  <si>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</si>
  <si>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</si>
  <si>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</si>
  <si>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</si>
  <si>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</si>
  <si>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</si>
  <si>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</si>
  <si>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</si>
  <si>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</si>
  <si>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</si>
  <si>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</si>
  <si>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</si>
  <si>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</si>
  <si>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</si>
  <si>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</si>
  <si>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</si>
  <si>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</si>
  <si>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</si>
  <si>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</si>
  <si>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</si>
  <si>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</si>
  <si>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</si>
  <si>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</si>
  <si>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</si>
  <si>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</si>
  <si>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</si>
  <si>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</si>
  <si>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</si>
  <si>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</si>
  <si>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</si>
  <si>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</si>
  <si>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</si>
  <si>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</si>
  <si>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</si>
  <si>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</si>
  <si>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</si>
  <si>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</si>
  <si>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</si>
  <si>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</si>
  <si>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</si>
  <si>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</si>
  <si>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</si>
  <si>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</si>
  <si>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</si>
  <si>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</si>
  <si>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</si>
  <si>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</si>
  <si>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</si>
  <si>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</si>
  <si>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</si>
  <si>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</si>
  <si>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</si>
  <si>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</si>
  <si>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</si>
  <si>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</si>
  <si>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</si>
  <si>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</si>
  <si>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</si>
  <si>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</si>
  <si>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</si>
  <si>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</si>
  <si>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</si>
  <si>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</si>
  <si>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</si>
  <si>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</si>
  <si>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</si>
  <si>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</si>
  <si>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</si>
  <si>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</si>
  <si>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</si>
  <si>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</si>
  <si>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</si>
  <si>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</si>
  <si>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</si>
  <si>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</si>
  <si>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</si>
  <si>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</si>
  <si>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</si>
  <si>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</si>
  <si>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</si>
  <si>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</si>
  <si>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</si>
  <si>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</si>
  <si>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</si>
  <si>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</si>
  <si>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</si>
  <si>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</si>
  <si>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</si>
  <si>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</si>
  <si>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</si>
  <si>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</si>
  <si>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</si>
  <si>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</si>
  <si>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</si>
  <si>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</si>
  <si>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</si>
  <si>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</si>
  <si>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</si>
  <si>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</si>
  <si>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</si>
  <si>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</si>
  <si>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</si>
  <si>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</si>
  <si>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</si>
  <si>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</si>
  <si>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</si>
  <si>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</si>
  <si>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</si>
  <si>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</si>
  <si>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</si>
  <si>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</si>
  <si>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</si>
  <si>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</si>
  <si>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</si>
  <si>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</si>
  <si>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</si>
  <si>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</si>
  <si>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</si>
  <si>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</si>
  <si>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</si>
  <si>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</si>
  <si>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</si>
  <si>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</si>
  <si>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</si>
  <si>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</si>
  <si>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</si>
  <si>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</si>
  <si>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</si>
  <si>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</si>
  <si>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</si>
  <si>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</si>
  <si>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</si>
  <si>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</si>
  <si>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</si>
  <si>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</si>
  <si>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</si>
  <si>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</si>
  <si>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</si>
  <si>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</si>
  <si>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</si>
  <si>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</si>
  <si>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</si>
  <si>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</si>
  <si>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</si>
  <si>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</si>
  <si>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</si>
  <si>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</si>
  <si>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</si>
  <si>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</si>
  <si>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</si>
  <si>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</si>
  <si>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</si>
  <si>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</si>
  <si>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</si>
  <si>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</si>
  <si>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</si>
  <si>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</si>
  <si>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</si>
  <si>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</si>
  <si>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</si>
  <si>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</si>
  <si>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</si>
  <si>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</si>
  <si>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</si>
  <si>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</si>
  <si>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</si>
  <si>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</si>
  <si>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</si>
  <si>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</si>
  <si>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Washington Unified</t>
  </si>
  <si>
    <t>57727020000000</t>
  </si>
  <si>
    <t>72702</t>
  </si>
  <si>
    <t>Winters Joint Unified</t>
  </si>
  <si>
    <t>57727100000000</t>
  </si>
  <si>
    <t>72710</t>
  </si>
  <si>
    <t>Woodland Joint Unified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</si>
  <si>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</si>
  <si>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</si>
  <si>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</si>
  <si>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</si>
  <si>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</si>
  <si>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</si>
  <si>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</si>
  <si>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</si>
  <si>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</si>
  <si>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</si>
  <si>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</si>
  <si>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</si>
  <si>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</si>
  <si>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</si>
  <si>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</si>
  <si>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21733610000000</t>
  </si>
  <si>
    <t>73361</t>
  </si>
  <si>
    <t>Shoreline Unified</t>
  </si>
  <si>
    <t>04733790000000</t>
  </si>
  <si>
    <t>73379</t>
  </si>
  <si>
    <t>43733870000000</t>
  </si>
  <si>
    <t>73387</t>
  </si>
  <si>
    <t>Milpitas Unified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</si>
  <si>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</si>
  <si>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</si>
  <si>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</si>
  <si>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</si>
  <si>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</si>
  <si>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</si>
  <si>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</si>
  <si>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</si>
  <si>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</si>
  <si>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</si>
  <si>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</si>
  <si>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</si>
  <si>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15735440000000</t>
  </si>
  <si>
    <t>73544</t>
  </si>
  <si>
    <t>Rio Bravo-Greeley Union Elementary</t>
  </si>
  <si>
    <t>37735510000000</t>
  </si>
  <si>
    <t>73551</t>
  </si>
  <si>
    <t>Carlsbad Unified</t>
  </si>
  <si>
    <t>37735690000000</t>
  </si>
  <si>
    <t>73569</t>
  </si>
  <si>
    <t>Oceanside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</si>
  <si>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</si>
  <si>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</si>
  <si>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</si>
  <si>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</si>
  <si>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</si>
  <si>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</si>
  <si>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50736010000000</t>
  </si>
  <si>
    <t>73601</t>
  </si>
  <si>
    <t>Newman-Crows Landing Unified</t>
  </si>
  <si>
    <t>24736190000000</t>
  </si>
  <si>
    <t>73619</t>
  </si>
  <si>
    <t>Gustine Unified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</si>
  <si>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</si>
  <si>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</si>
  <si>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</si>
  <si>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</si>
  <si>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</si>
  <si>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</si>
  <si>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</si>
  <si>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</si>
  <si>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</si>
  <si>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26736680000000</t>
  </si>
  <si>
    <t>73668</t>
  </si>
  <si>
    <t>Eastern Sierra Unified</t>
  </si>
  <si>
    <t>33736760000000</t>
  </si>
  <si>
    <t>73676</t>
  </si>
  <si>
    <t>Coachella Valley Unified</t>
  </si>
  <si>
    <t>47736840000000</t>
  </si>
  <si>
    <t>73684</t>
  </si>
  <si>
    <t>Butte Valley Unified</t>
  </si>
  <si>
    <t>26736920000000</t>
  </si>
  <si>
    <t>73692</t>
  </si>
  <si>
    <t>Mammoth Unified</t>
  </si>
  <si>
    <t>45737000000000</t>
  </si>
  <si>
    <t>73700</t>
  </si>
  <si>
    <t>Mountain Union Elementary</t>
  </si>
  <si>
    <t>24737260000000</t>
  </si>
  <si>
    <t>73726</t>
  </si>
  <si>
    <t>Merced River Union Elementary</t>
  </si>
  <si>
    <t>15737420000000</t>
  </si>
  <si>
    <t>73742</t>
  </si>
  <si>
    <t>Sierra Sands Unified</t>
  </si>
  <si>
    <t>56737590000000</t>
  </si>
  <si>
    <t>73759</t>
  </si>
  <si>
    <t>Conejo Valley Unified</t>
  </si>
  <si>
    <t>09737830000000</t>
  </si>
  <si>
    <t>73783</t>
  </si>
  <si>
    <t>Black Oak Mine Unified</t>
  </si>
  <si>
    <t>37737910000000</t>
  </si>
  <si>
    <t>73791</t>
  </si>
  <si>
    <t>San Marcos Unified</t>
  </si>
  <si>
    <t>10738090000000</t>
  </si>
  <si>
    <t>73809</t>
  </si>
  <si>
    <t>Firebaugh-Las Deltas Unified</t>
  </si>
  <si>
    <t>27738250000000</t>
  </si>
  <si>
    <t>73825</t>
  </si>
  <si>
    <t>North Monterey County Unified</t>
  </si>
  <si>
    <t>53738330000000</t>
  </si>
  <si>
    <t>73833</t>
  </si>
  <si>
    <t>Southern Trinity Joint Unified</t>
  </si>
  <si>
    <t>36738580000000</t>
  </si>
  <si>
    <t>73858</t>
  </si>
  <si>
    <t>Baker Valley Unified</t>
  </si>
  <si>
    <t>23738660000000</t>
  </si>
  <si>
    <t>73866</t>
  </si>
  <si>
    <t>Potter Valley Community Unified</t>
  </si>
  <si>
    <t>56738740000000</t>
  </si>
  <si>
    <t>73874</t>
  </si>
  <si>
    <t>Oak Park Unified</t>
  </si>
  <si>
    <t>49738820000000</t>
  </si>
  <si>
    <t>73882</t>
  </si>
  <si>
    <t>Cotati-Rohnert Park Unified</t>
  </si>
  <si>
    <t>36738900000000</t>
  </si>
  <si>
    <t>73890</t>
  </si>
  <si>
    <t>Silver Valley Unified</t>
  </si>
  <si>
    <t>15739080000000</t>
  </si>
  <si>
    <t>73908</t>
  </si>
  <si>
    <t>McFarland Unified</t>
  </si>
  <si>
    <t>23739160000000</t>
  </si>
  <si>
    <t>73916</t>
  </si>
  <si>
    <t>Laytonville Unified</t>
  </si>
  <si>
    <t>30739240000000</t>
  </si>
  <si>
    <t>73924</t>
  </si>
  <si>
    <t>Los Alamitos Unified</t>
  </si>
  <si>
    <t>16739320000000</t>
  </si>
  <si>
    <t>73932</t>
  </si>
  <si>
    <t>Reef-Sunset Unified</t>
  </si>
  <si>
    <t>56739400000000</t>
  </si>
  <si>
    <t>73940</t>
  </si>
  <si>
    <t>Moorpark Unified</t>
  </si>
  <si>
    <t>36739570000000</t>
  </si>
  <si>
    <t>73957</t>
  </si>
  <si>
    <t>Snowline Joint Unified</t>
  </si>
  <si>
    <t>10739650000000</t>
  </si>
  <si>
    <t>73965</t>
  </si>
  <si>
    <t>Central Unified</t>
  </si>
  <si>
    <t>34739730000000</t>
  </si>
  <si>
    <t>73973</t>
  </si>
  <si>
    <t>Center Joint Unified</t>
  </si>
  <si>
    <t>03739810000000</t>
  </si>
  <si>
    <t>73981</t>
  </si>
  <si>
    <t>Amador County Unified</t>
  </si>
  <si>
    <t>10739990000000</t>
  </si>
  <si>
    <t>73999</t>
  </si>
  <si>
    <t>Kerman Unified</t>
  </si>
  <si>
    <t>21750020000000</t>
  </si>
  <si>
    <t>75002</t>
  </si>
  <si>
    <t>Ross Valley Elementary</t>
  </si>
  <si>
    <t>42750100000000</t>
  </si>
  <si>
    <t>75010</t>
  </si>
  <si>
    <t>Cuyama Joint Unified</t>
  </si>
  <si>
    <t>53750280000000</t>
  </si>
  <si>
    <t>75028</t>
  </si>
  <si>
    <t>Mountain Valley Unified</t>
  </si>
  <si>
    <t>18750360000000</t>
  </si>
  <si>
    <t>75036</t>
  </si>
  <si>
    <t>Fort Sage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</si>
  <si>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</si>
  <si>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</si>
  <si>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</si>
  <si>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</si>
  <si>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</si>
  <si>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</si>
  <si>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</si>
  <si>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</si>
  <si>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</si>
  <si>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</si>
  <si>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</si>
  <si>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</si>
  <si>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31750850000000</t>
  </si>
  <si>
    <t>75085</t>
  </si>
  <si>
    <t>Rocklin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</si>
  <si>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</si>
  <si>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</si>
  <si>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</si>
  <si>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</si>
  <si>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</si>
  <si>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</si>
  <si>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</si>
  <si>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</si>
  <si>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</si>
  <si>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10751270000000</t>
  </si>
  <si>
    <t>75127</t>
  </si>
  <si>
    <t>Mendota Unified</t>
  </si>
  <si>
    <t>27751500000000</t>
  </si>
  <si>
    <t>75150</t>
  </si>
  <si>
    <t>Big Sur Unified</t>
  </si>
  <si>
    <t>15751680000000</t>
  </si>
  <si>
    <t>75168</t>
  </si>
  <si>
    <t>El Tejon Unified</t>
  </si>
  <si>
    <t>33751760000000</t>
  </si>
  <si>
    <t>75176</t>
  </si>
  <si>
    <t>Lake Elsinore Unified</t>
  </si>
  <si>
    <t>55751840000000</t>
  </si>
  <si>
    <t>75184</t>
  </si>
  <si>
    <t>Big Oak Flat-Groveland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</si>
  <si>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</si>
  <si>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</si>
  <si>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</si>
  <si>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</si>
  <si>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</si>
  <si>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</si>
  <si>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23752180000000</t>
  </si>
  <si>
    <t>75218</t>
  </si>
  <si>
    <t>Leggett Valley Unified</t>
  </si>
  <si>
    <t>10752340000000</t>
  </si>
  <si>
    <t>75234</t>
  </si>
  <si>
    <t>Golden Plains Unified</t>
  </si>
  <si>
    <t>33752420000000</t>
  </si>
  <si>
    <t>75242</t>
  </si>
  <si>
    <t>Val Verde Unified</t>
  </si>
  <si>
    <t>35752590000000</t>
  </si>
  <si>
    <t>75259</t>
  </si>
  <si>
    <t>Aromas/San Juan Unified</t>
  </si>
  <si>
    <t>45752670000000</t>
  </si>
  <si>
    <t>75267</t>
  </si>
  <si>
    <t>Gateway Unified</t>
  </si>
  <si>
    <t>10752750000000</t>
  </si>
  <si>
    <t>75275</t>
  </si>
  <si>
    <t>Sierra Unified</t>
  </si>
  <si>
    <t>34752830000000</t>
  </si>
  <si>
    <t>75283</t>
  </si>
  <si>
    <t>Natomas Unified</t>
  </si>
  <si>
    <t>19752910000000</t>
  </si>
  <si>
    <t>75291</t>
  </si>
  <si>
    <t>San Gabriel Unified</t>
  </si>
  <si>
    <t>19753090000000</t>
  </si>
  <si>
    <t>75309</t>
  </si>
  <si>
    <t>Acton-Agua Dulce Unified</t>
  </si>
  <si>
    <t>24753170000000</t>
  </si>
  <si>
    <t>75317</t>
  </si>
  <si>
    <t>Dos Palos Oro Loma Joint Unified</t>
  </si>
  <si>
    <t>54753250000000</t>
  </si>
  <si>
    <t>75325</t>
  </si>
  <si>
    <t>Farmersville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</si>
  <si>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</si>
  <si>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</si>
  <si>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</si>
  <si>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</si>
  <si>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</si>
  <si>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</si>
  <si>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49753580000000</t>
  </si>
  <si>
    <t>75358</t>
  </si>
  <si>
    <t>Windsor Unified</t>
  </si>
  <si>
    <t>24753660000000</t>
  </si>
  <si>
    <t>75366</t>
  </si>
  <si>
    <t>Delhi Unified</t>
  </si>
  <si>
    <t>12753740000000</t>
  </si>
  <si>
    <t>75374</t>
  </si>
  <si>
    <t>Ferndale Unified</t>
  </si>
  <si>
    <t>12753820000000</t>
  </si>
  <si>
    <t>75382</t>
  </si>
  <si>
    <t>Mattole Unified</t>
  </si>
  <si>
    <t>49753900000000</t>
  </si>
  <si>
    <t>75390</t>
  </si>
  <si>
    <t>Healdsburg Unified</t>
  </si>
  <si>
    <t>10754080000000</t>
  </si>
  <si>
    <t>75408</t>
  </si>
  <si>
    <t>Riverdale Joint Unified</t>
  </si>
  <si>
    <t>37754160000000</t>
  </si>
  <si>
    <t>75416</t>
  </si>
  <si>
    <t>Warner Unified</t>
  </si>
  <si>
    <t>44754320000000</t>
  </si>
  <si>
    <t>75432</t>
  </si>
  <si>
    <t>Scotts Valley Unified</t>
  </si>
  <si>
    <t>27754400000000</t>
  </si>
  <si>
    <t>75440</t>
  </si>
  <si>
    <t>Soledad Unified</t>
  </si>
  <si>
    <t>40754570000000</t>
  </si>
  <si>
    <t>75457</t>
  </si>
  <si>
    <t>Paso Robles Joint Unified</t>
  </si>
  <si>
    <t>40754650000000</t>
  </si>
  <si>
    <t>75465</t>
  </si>
  <si>
    <t>Coast Unified</t>
  </si>
  <si>
    <t>27754730000000</t>
  </si>
  <si>
    <t>75473</t>
  </si>
  <si>
    <t>Gonzales Unified</t>
  </si>
  <si>
    <t>11754810000000</t>
  </si>
  <si>
    <t>75481</t>
  </si>
  <si>
    <t>Orland Joint Unified</t>
  </si>
  <si>
    <t>39754990000000</t>
  </si>
  <si>
    <t>75499</t>
  </si>
  <si>
    <t>Tracy Joint Unified</t>
  </si>
  <si>
    <t>04755070000000</t>
  </si>
  <si>
    <t>75507</t>
  </si>
  <si>
    <t>Gridley Unified</t>
  </si>
  <si>
    <t>12755150000000</t>
  </si>
  <si>
    <t>75515</t>
  </si>
  <si>
    <t>Eureka City Schools</t>
  </si>
  <si>
    <t>54755230000000</t>
  </si>
  <si>
    <t>75523</t>
  </si>
  <si>
    <t>Porterville Unified</t>
  </si>
  <si>
    <t>54755310000000</t>
  </si>
  <si>
    <t>75531</t>
  </si>
  <si>
    <t>Dinuba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</si>
  <si>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</si>
  <si>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</si>
  <si>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</si>
  <si>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</si>
  <si>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</si>
  <si>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</si>
  <si>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</si>
  <si>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</si>
  <si>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</si>
  <si>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</si>
  <si>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</si>
  <si>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</si>
  <si>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20755800000000</t>
  </si>
  <si>
    <t>75580</t>
  </si>
  <si>
    <t>Golden Valley Unified</t>
  </si>
  <si>
    <t>10755980000000</t>
  </si>
  <si>
    <t>75598</t>
  </si>
  <si>
    <t>Caruthers Unified</t>
  </si>
  <si>
    <t>20756060000000</t>
  </si>
  <si>
    <t>75606</t>
  </si>
  <si>
    <t>Chawanakee Unified</t>
  </si>
  <si>
    <t>37756140000000</t>
  </si>
  <si>
    <t>75614</t>
  </si>
  <si>
    <t>Valley Center-Pauma Unified</t>
  </si>
  <si>
    <t>19757130000000</t>
  </si>
  <si>
    <t>75713</t>
  </si>
  <si>
    <t>Alhambra Unified</t>
  </si>
  <si>
    <t>50757390000000</t>
  </si>
  <si>
    <t>75739</t>
  </si>
  <si>
    <t>Turlock Unified</t>
  </si>
  <si>
    <t>20764140000000</t>
  </si>
  <si>
    <t>76414</t>
  </si>
  <si>
    <t>Yosemite Unified</t>
  </si>
  <si>
    <t>47764550000000</t>
  </si>
  <si>
    <t>76455</t>
  </si>
  <si>
    <t>Scott Valley Unified</t>
  </si>
  <si>
    <t>34765050000000</t>
  </si>
  <si>
    <t>76505</t>
  </si>
  <si>
    <t>Twin Rivers Unified</t>
  </si>
  <si>
    <t>53765130000000</t>
  </si>
  <si>
    <t>76513</t>
  </si>
  <si>
    <t>Trinity Alps Unified</t>
  </si>
  <si>
    <t>11765620000000</t>
  </si>
  <si>
    <t>76562</t>
  </si>
  <si>
    <t>Hamilton Unified</t>
  </si>
  <si>
    <t>14766870000000</t>
  </si>
  <si>
    <t>76687</t>
  </si>
  <si>
    <t>Bishop Unified</t>
  </si>
  <si>
    <t>39767600000000</t>
  </si>
  <si>
    <t>76760</t>
  </si>
  <si>
    <t>Lammersville Joint Unified</t>
  </si>
  <si>
    <t>10767780000000</t>
  </si>
  <si>
    <t>76778</t>
  </si>
  <si>
    <t>42767860000000</t>
  </si>
  <si>
    <t>76786</t>
  </si>
  <si>
    <t>Santa Barbara Unified</t>
  </si>
  <si>
    <t>54767940000000</t>
  </si>
  <si>
    <t>76794</t>
  </si>
  <si>
    <t>Woodlake Unified</t>
  </si>
  <si>
    <t>12768020000000</t>
  </si>
  <si>
    <t>76802</t>
  </si>
  <si>
    <t>Fortuna Elementary</t>
  </si>
  <si>
    <t>56768280000000</t>
  </si>
  <si>
    <t>76828</t>
  </si>
  <si>
    <t>Santa Paula Unified</t>
  </si>
  <si>
    <t>54768360000000</t>
  </si>
  <si>
    <t>76836</t>
  </si>
  <si>
    <t>Exeter Unified</t>
  </si>
  <si>
    <t>37768510000000</t>
  </si>
  <si>
    <t>76851</t>
  </si>
  <si>
    <t>Bonsall Unified</t>
  </si>
  <si>
    <t>19768690000000</t>
  </si>
  <si>
    <t>76869</t>
  </si>
  <si>
    <t>Wiseburn Unified</t>
  </si>
  <si>
    <t>29768770000000</t>
  </si>
  <si>
    <t>76877</t>
  </si>
  <si>
    <t>Penn Valley Union Elementary</t>
  </si>
  <si>
    <t>17769760000000</t>
  </si>
  <si>
    <t>76976</t>
  </si>
  <si>
    <t>Upper Lake Unified</t>
  </si>
  <si>
    <t>41690216112213</t>
  </si>
  <si>
    <t>6112213</t>
  </si>
  <si>
    <t>0001</t>
  </si>
  <si>
    <t>San Carlos Charter Learning Center</t>
  </si>
  <si>
    <t>49709536111678</t>
  </si>
  <si>
    <t>6111678</t>
  </si>
  <si>
    <t>0009</t>
  </si>
  <si>
    <t>Sonoma Charter</t>
  </si>
  <si>
    <t>36679343630670</t>
  </si>
  <si>
    <t>3630670</t>
  </si>
  <si>
    <t>0013</t>
  </si>
  <si>
    <t>Options for Youth-Victorville Charter</t>
  </si>
  <si>
    <t>01612596111660</t>
  </si>
  <si>
    <t>6111660</t>
  </si>
  <si>
    <t>0014</t>
  </si>
  <si>
    <t>Oakland Charter Academy</t>
  </si>
  <si>
    <t>31669513130168</t>
  </si>
  <si>
    <t>3130168</t>
  </si>
  <si>
    <t>0015</t>
  </si>
  <si>
    <t>Horizon Charter</t>
  </si>
  <si>
    <t>19647336019715</t>
  </si>
  <si>
    <t>6019715</t>
  </si>
  <si>
    <t>0016</t>
  </si>
  <si>
    <t>Vaughn Next Century Learning Center</t>
  </si>
  <si>
    <t>34752833430659</t>
  </si>
  <si>
    <t>3430659</t>
  </si>
  <si>
    <t>0019</t>
  </si>
  <si>
    <t>Natomas Charter</t>
  </si>
  <si>
    <t>42767866045918</t>
  </si>
  <si>
    <t>6045918</t>
  </si>
  <si>
    <t>0021</t>
  </si>
  <si>
    <t>Peabody Charter</t>
  </si>
  <si>
    <t>37683383730959</t>
  </si>
  <si>
    <t>3730959</t>
  </si>
  <si>
    <t>0028</t>
  </si>
  <si>
    <t>Charter School of San Diego</t>
  </si>
  <si>
    <t>19647336017016</t>
  </si>
  <si>
    <t>6017016</t>
  </si>
  <si>
    <t>0030</t>
  </si>
  <si>
    <t>Fenton Avenue Charter</t>
  </si>
  <si>
    <t>23656072330272</t>
  </si>
  <si>
    <t>2330272</t>
  </si>
  <si>
    <t>0032</t>
  </si>
  <si>
    <t>Eel River Charter</t>
  </si>
  <si>
    <t>37683386039457</t>
  </si>
  <si>
    <t>6039457</t>
  </si>
  <si>
    <t>0033</t>
  </si>
  <si>
    <t>Darnall Charter</t>
  </si>
  <si>
    <t>19647331995836</t>
  </si>
  <si>
    <t>1995836</t>
  </si>
  <si>
    <t>0037</t>
  </si>
  <si>
    <t>Palisades Charter High</t>
  </si>
  <si>
    <t>38684786112601</t>
  </si>
  <si>
    <t>6112601</t>
  </si>
  <si>
    <t>0040</t>
  </si>
  <si>
    <t>Creative Arts Charter</t>
  </si>
  <si>
    <t>19647336112536</t>
  </si>
  <si>
    <t>6112536</t>
  </si>
  <si>
    <t>0045</t>
  </si>
  <si>
    <t>Accelerated</t>
  </si>
  <si>
    <t>37683386040018</t>
  </si>
  <si>
    <t>6040018</t>
  </si>
  <si>
    <t>0046</t>
  </si>
  <si>
    <t>Harriet Tubman Village Charter</t>
  </si>
  <si>
    <t>37683386061964</t>
  </si>
  <si>
    <t>6061964</t>
  </si>
  <si>
    <t>0048</t>
  </si>
  <si>
    <t>The O'Farrell Charter</t>
  </si>
  <si>
    <t>37684523730942</t>
  </si>
  <si>
    <t>3730942</t>
  </si>
  <si>
    <t>0050</t>
  </si>
  <si>
    <t>Guajome Park Academy Charter</t>
  </si>
  <si>
    <t>37680236111322</t>
  </si>
  <si>
    <t>6111322</t>
  </si>
  <si>
    <t>0054</t>
  </si>
  <si>
    <t>Discovery Charter</t>
  </si>
  <si>
    <t>20764146110076</t>
  </si>
  <si>
    <t>6110076</t>
  </si>
  <si>
    <t>0063</t>
  </si>
  <si>
    <t>Mountain Home Charter (Alternative)</t>
  </si>
  <si>
    <t>37680236037980</t>
  </si>
  <si>
    <t>6037980</t>
  </si>
  <si>
    <t>0064</t>
  </si>
  <si>
    <t>Mueller Charter (Robert L.)</t>
  </si>
  <si>
    <t>33751926112551</t>
  </si>
  <si>
    <t>6112551</t>
  </si>
  <si>
    <t>0065</t>
  </si>
  <si>
    <t>Temecula Valley Charter</t>
  </si>
  <si>
    <t>30666216085328</t>
  </si>
  <si>
    <t>6085328</t>
  </si>
  <si>
    <t>0066</t>
  </si>
  <si>
    <t>Santiago Middle</t>
  </si>
  <si>
    <t>04615316112585</t>
  </si>
  <si>
    <t>6112585</t>
  </si>
  <si>
    <t>0067</t>
  </si>
  <si>
    <t>HomeTech Charter</t>
  </si>
  <si>
    <t>49709386113039</t>
  </si>
  <si>
    <t>6113039</t>
  </si>
  <si>
    <t>0078</t>
  </si>
  <si>
    <t>Sebastopol Independent Charter</t>
  </si>
  <si>
    <t>04615316112999</t>
  </si>
  <si>
    <t>6112999</t>
  </si>
  <si>
    <t>0079</t>
  </si>
  <si>
    <t>Paradise Charter Middle</t>
  </si>
  <si>
    <t>37683386115570</t>
  </si>
  <si>
    <t>6115570</t>
  </si>
  <si>
    <t>0081</t>
  </si>
  <si>
    <t>Museum</t>
  </si>
  <si>
    <t>21654176113229</t>
  </si>
  <si>
    <t>6113229</t>
  </si>
  <si>
    <t>0089</t>
  </si>
  <si>
    <t>Novato Charter</t>
  </si>
  <si>
    <t>40688096043194</t>
  </si>
  <si>
    <t>6043194</t>
  </si>
  <si>
    <t>0093</t>
  </si>
  <si>
    <t>Bellevue-Santa Fe Charter</t>
  </si>
  <si>
    <t>04615316113765</t>
  </si>
  <si>
    <t>6113765</t>
  </si>
  <si>
    <t>0094</t>
  </si>
  <si>
    <t>Children's Community Charter</t>
  </si>
  <si>
    <t>37683386113211</t>
  </si>
  <si>
    <t>6113211</t>
  </si>
  <si>
    <t>0095</t>
  </si>
  <si>
    <t>McGill School of Success</t>
  </si>
  <si>
    <t>49708706113492</t>
  </si>
  <si>
    <t>6113492</t>
  </si>
  <si>
    <t>0098</t>
  </si>
  <si>
    <t>Piner-Olivet Charter</t>
  </si>
  <si>
    <t>01612596113807</t>
  </si>
  <si>
    <t>6113807</t>
  </si>
  <si>
    <t>0106</t>
  </si>
  <si>
    <t>American Indian Public Charter</t>
  </si>
  <si>
    <t>37681063731023</t>
  </si>
  <si>
    <t>3731023</t>
  </si>
  <si>
    <t>0109</t>
  </si>
  <si>
    <t>Escondido Charter High</t>
  </si>
  <si>
    <t>04614246113773</t>
  </si>
  <si>
    <t>6113773</t>
  </si>
  <si>
    <t>0112</t>
  </si>
  <si>
    <t>Chico Country Day</t>
  </si>
  <si>
    <t>19647336018204</t>
  </si>
  <si>
    <t>6018204</t>
  </si>
  <si>
    <t>0115</t>
  </si>
  <si>
    <t>Montague Charter Academy</t>
  </si>
  <si>
    <t>19752911996016</t>
  </si>
  <si>
    <t>1996016</t>
  </si>
  <si>
    <t>0117</t>
  </si>
  <si>
    <t>Options for Youth San Gabriel</t>
  </si>
  <si>
    <t>37681893731072</t>
  </si>
  <si>
    <t>3731072</t>
  </si>
  <si>
    <t>0120</t>
  </si>
  <si>
    <t>River Valley Charter</t>
  </si>
  <si>
    <t>37680236037956</t>
  </si>
  <si>
    <t>6037956</t>
  </si>
  <si>
    <t>0121</t>
  </si>
  <si>
    <t>Feaster (Mae L.) Charter</t>
  </si>
  <si>
    <t>38684783830411</t>
  </si>
  <si>
    <t>3830411</t>
  </si>
  <si>
    <t>0122</t>
  </si>
  <si>
    <t>Leadership High</t>
  </si>
  <si>
    <t>41689990134197</t>
  </si>
  <si>
    <t>0134197</t>
  </si>
  <si>
    <t>0125</t>
  </si>
  <si>
    <t>Aspire East Palo Alto Charter</t>
  </si>
  <si>
    <t>36750773631207</t>
  </si>
  <si>
    <t>3631207</t>
  </si>
  <si>
    <t>0127</t>
  </si>
  <si>
    <t>Academy for Academic Excellence</t>
  </si>
  <si>
    <t>33672496114748</t>
  </si>
  <si>
    <t>6114748</t>
  </si>
  <si>
    <t>0129</t>
  </si>
  <si>
    <t>San Jacinto Valley Academy</t>
  </si>
  <si>
    <t>19647336114912</t>
  </si>
  <si>
    <t>6114912</t>
  </si>
  <si>
    <t>0131</t>
  </si>
  <si>
    <t>Watts Learning Center</t>
  </si>
  <si>
    <t>37680236115778</t>
  </si>
  <si>
    <t>6115778</t>
  </si>
  <si>
    <t>0135</t>
  </si>
  <si>
    <t>Chula Vista Learning Community Charter</t>
  </si>
  <si>
    <t>38684783830437</t>
  </si>
  <si>
    <t>3830437</t>
  </si>
  <si>
    <t>0141</t>
  </si>
  <si>
    <t>Gateway High</t>
  </si>
  <si>
    <t>19650946023527</t>
  </si>
  <si>
    <t>6023527</t>
  </si>
  <si>
    <t>0142</t>
  </si>
  <si>
    <t>San Jose Charter Academy</t>
  </si>
  <si>
    <t>07616486115703</t>
  </si>
  <si>
    <t>6115703</t>
  </si>
  <si>
    <t>0143</t>
  </si>
  <si>
    <t>Antioch Charter Academy</t>
  </si>
  <si>
    <t>32669693230083</t>
  </si>
  <si>
    <t>3230083</t>
  </si>
  <si>
    <t>0146</t>
  </si>
  <si>
    <t>Plumas Charter</t>
  </si>
  <si>
    <t>10621661030642</t>
  </si>
  <si>
    <t>1030642</t>
  </si>
  <si>
    <t>0149</t>
  </si>
  <si>
    <t>School of Unlimited Learning</t>
  </si>
  <si>
    <t>37681303732732</t>
  </si>
  <si>
    <t>3732732</t>
  </si>
  <si>
    <t>0150</t>
  </si>
  <si>
    <t>Helix High</t>
  </si>
  <si>
    <t>38684786040935</t>
  </si>
  <si>
    <t>6040935</t>
  </si>
  <si>
    <t>0158</t>
  </si>
  <si>
    <t>Edison Charter Academy</t>
  </si>
  <si>
    <t>58727286115935</t>
  </si>
  <si>
    <t>6115935</t>
  </si>
  <si>
    <t>0165</t>
  </si>
  <si>
    <t>CORE Charter</t>
  </si>
  <si>
    <t>23656232330363</t>
  </si>
  <si>
    <t>2330363</t>
  </si>
  <si>
    <t>0166</t>
  </si>
  <si>
    <t>Willits Charter</t>
  </si>
  <si>
    <t>37683383731189</t>
  </si>
  <si>
    <t>3731189</t>
  </si>
  <si>
    <t>0169</t>
  </si>
  <si>
    <t>Preuss School UCSD</t>
  </si>
  <si>
    <t>50105045030234</t>
  </si>
  <si>
    <t>5030234</t>
  </si>
  <si>
    <t>0172</t>
  </si>
  <si>
    <t>Valley Charter High</t>
  </si>
  <si>
    <t>39685856116594</t>
  </si>
  <si>
    <t>6116594</t>
  </si>
  <si>
    <t>0178</t>
  </si>
  <si>
    <t>Aspire Vincent Shalvey Academy</t>
  </si>
  <si>
    <t>36678433630928</t>
  </si>
  <si>
    <t>3630928</t>
  </si>
  <si>
    <t>0180</t>
  </si>
  <si>
    <t>Grove</t>
  </si>
  <si>
    <t>48705816116255</t>
  </si>
  <si>
    <t>6116255</t>
  </si>
  <si>
    <t>0181</t>
  </si>
  <si>
    <t>Mare Island Technology Academy</t>
  </si>
  <si>
    <t>19647336117048</t>
  </si>
  <si>
    <t>6117048</t>
  </si>
  <si>
    <t>0190</t>
  </si>
  <si>
    <t>ICEF View Park Preparatory Charter</t>
  </si>
  <si>
    <t>23655576116669</t>
  </si>
  <si>
    <t>6116669</t>
  </si>
  <si>
    <t>0192</t>
  </si>
  <si>
    <t>Pacific Community Charter</t>
  </si>
  <si>
    <t>10101086085112</t>
  </si>
  <si>
    <t>6085112</t>
  </si>
  <si>
    <t>0195</t>
  </si>
  <si>
    <t>Edison-Bethune Charter Academy</t>
  </si>
  <si>
    <t>37680986116776</t>
  </si>
  <si>
    <t>6116776</t>
  </si>
  <si>
    <t>0199</t>
  </si>
  <si>
    <t>Classical Academy</t>
  </si>
  <si>
    <t>19647336116750</t>
  </si>
  <si>
    <t>6116750</t>
  </si>
  <si>
    <t>0213</t>
  </si>
  <si>
    <t>PUC Community Charter Middle and PUC Community Charter Early College High</t>
  </si>
  <si>
    <t>19651361996263</t>
  </si>
  <si>
    <t>1996263</t>
  </si>
  <si>
    <t>0214</t>
  </si>
  <si>
    <t>Opportunities for Learning - Santa Clarita</t>
  </si>
  <si>
    <t>49709126116958</t>
  </si>
  <si>
    <t>6116958</t>
  </si>
  <si>
    <t>0215</t>
  </si>
  <si>
    <t>Kid Street Learning Center Charter</t>
  </si>
  <si>
    <t>34674473430691</t>
  </si>
  <si>
    <t>3430691</t>
  </si>
  <si>
    <t>0217</t>
  </si>
  <si>
    <t>Options for Youth-San Juan</t>
  </si>
  <si>
    <t>37735693731221</t>
  </si>
  <si>
    <t>3731221</t>
  </si>
  <si>
    <t>0247</t>
  </si>
  <si>
    <t>Pacific View Charter</t>
  </si>
  <si>
    <t>19101996116883</t>
  </si>
  <si>
    <t>6116883</t>
  </si>
  <si>
    <t>0249</t>
  </si>
  <si>
    <t>Odyssey Charter</t>
  </si>
  <si>
    <t>01612596117568</t>
  </si>
  <si>
    <t>6117568</t>
  </si>
  <si>
    <t>0252</t>
  </si>
  <si>
    <t>Aspire Monarch Academy</t>
  </si>
  <si>
    <t>29102982930147</t>
  </si>
  <si>
    <t>2930147</t>
  </si>
  <si>
    <t>0255</t>
  </si>
  <si>
    <t>John Muir Charter</t>
  </si>
  <si>
    <t>45701364530267</t>
  </si>
  <si>
    <t>4530267</t>
  </si>
  <si>
    <t>0256</t>
  </si>
  <si>
    <t>Shasta Charter Academy</t>
  </si>
  <si>
    <t>37681556117303</t>
  </si>
  <si>
    <t>6117303</t>
  </si>
  <si>
    <t>0261</t>
  </si>
  <si>
    <t>Greater San Diego Academy</t>
  </si>
  <si>
    <t>37683386117279</t>
  </si>
  <si>
    <t>6117279</t>
  </si>
  <si>
    <t>0264</t>
  </si>
  <si>
    <t>Holly Drive Leadership Academy</t>
  </si>
  <si>
    <t>37681633731239</t>
  </si>
  <si>
    <t>3731239</t>
  </si>
  <si>
    <t>0267</t>
  </si>
  <si>
    <t>Julian Charter</t>
  </si>
  <si>
    <t>37683383731247</t>
  </si>
  <si>
    <t>3731247</t>
  </si>
  <si>
    <t>0269</t>
  </si>
  <si>
    <t>High Tech High</t>
  </si>
  <si>
    <t>10767781030774</t>
  </si>
  <si>
    <t>1030774</t>
  </si>
  <si>
    <t>0270</t>
  </si>
  <si>
    <t>W.E.B.DuBois Public Charter</t>
  </si>
  <si>
    <t>23656152330413</t>
  </si>
  <si>
    <t>2330413</t>
  </si>
  <si>
    <t>0271</t>
  </si>
  <si>
    <t>Redwood Academy of Ukiah</t>
  </si>
  <si>
    <t>23656156117386</t>
  </si>
  <si>
    <t>6117386</t>
  </si>
  <si>
    <t>0276</t>
  </si>
  <si>
    <t>Tree of Life Charter</t>
  </si>
  <si>
    <t>37683386117683</t>
  </si>
  <si>
    <t>6117683</t>
  </si>
  <si>
    <t>0278</t>
  </si>
  <si>
    <t>High Tech Elementary Explorer</t>
  </si>
  <si>
    <t>19647091996313</t>
  </si>
  <si>
    <t>1996313</t>
  </si>
  <si>
    <t>0281</t>
  </si>
  <si>
    <t>Animo Leadership High</t>
  </si>
  <si>
    <t>33751923330917</t>
  </si>
  <si>
    <t>3330917</t>
  </si>
  <si>
    <t>0284</t>
  </si>
  <si>
    <t>Temecula Preparatory</t>
  </si>
  <si>
    <t>19645841996305</t>
  </si>
  <si>
    <t>1996305</t>
  </si>
  <si>
    <t>0285</t>
  </si>
  <si>
    <t>Gorman Learning Center</t>
  </si>
  <si>
    <t>43696664330585</t>
  </si>
  <si>
    <t>4330585</t>
  </si>
  <si>
    <t>0287</t>
  </si>
  <si>
    <t>Downtown College Preparatory</t>
  </si>
  <si>
    <t>51714645130125</t>
  </si>
  <si>
    <t>5130125</t>
  </si>
  <si>
    <t>0289</t>
  </si>
  <si>
    <t>Yuba City Charter</t>
  </si>
  <si>
    <t>30666703030723</t>
  </si>
  <si>
    <t>3030723</t>
  </si>
  <si>
    <t>0290</t>
  </si>
  <si>
    <t>OCSA</t>
  </si>
  <si>
    <t>19647336117667</t>
  </si>
  <si>
    <t>6117667</t>
  </si>
  <si>
    <t>0293</t>
  </si>
  <si>
    <t>Camino Nuevo Charter Academy</t>
  </si>
  <si>
    <t>30664646117758</t>
  </si>
  <si>
    <t>6117758</t>
  </si>
  <si>
    <t>0294</t>
  </si>
  <si>
    <t>Journey</t>
  </si>
  <si>
    <t>01612596117972</t>
  </si>
  <si>
    <t>6117972</t>
  </si>
  <si>
    <t>0302</t>
  </si>
  <si>
    <t>North Oakland Community Charter</t>
  </si>
  <si>
    <t>37684113731304</t>
  </si>
  <si>
    <t>3731304</t>
  </si>
  <si>
    <t>0303</t>
  </si>
  <si>
    <t>MAAC Community Charter</t>
  </si>
  <si>
    <t>45701106117931</t>
  </si>
  <si>
    <t>6117931</t>
  </si>
  <si>
    <t>0307</t>
  </si>
  <si>
    <t>Monarch Learning Center</t>
  </si>
  <si>
    <t>31750856118392</t>
  </si>
  <si>
    <t>6118392</t>
  </si>
  <si>
    <t>0308</t>
  </si>
  <si>
    <t>Rocklin Academy</t>
  </si>
  <si>
    <t>42767866118202</t>
  </si>
  <si>
    <t>6118202</t>
  </si>
  <si>
    <t>0326</t>
  </si>
  <si>
    <t>Adelante Charter</t>
  </si>
  <si>
    <t>19647330133298</t>
  </si>
  <si>
    <t>0133298</t>
  </si>
  <si>
    <t>0331</t>
  </si>
  <si>
    <t>PUC CALS Middle School and Early College High</t>
  </si>
  <si>
    <t>07617966118368</t>
  </si>
  <si>
    <t>6118368</t>
  </si>
  <si>
    <t>0333</t>
  </si>
  <si>
    <t>Manzanita Middle</t>
  </si>
  <si>
    <t>36678763630993</t>
  </si>
  <si>
    <t>3630993</t>
  </si>
  <si>
    <t>0335</t>
  </si>
  <si>
    <t>Provisional Accelerated Learning Academy</t>
  </si>
  <si>
    <t>42691796118434</t>
  </si>
  <si>
    <t>6118434</t>
  </si>
  <si>
    <t>0337</t>
  </si>
  <si>
    <t>Santa Ynez Valley Charter</t>
  </si>
  <si>
    <t>01612593030772</t>
  </si>
  <si>
    <t>3030772</t>
  </si>
  <si>
    <t>0340</t>
  </si>
  <si>
    <t>Oakland School for the Arts</t>
  </si>
  <si>
    <t>01612590130617</t>
  </si>
  <si>
    <t>0130617</t>
  </si>
  <si>
    <t>0349</t>
  </si>
  <si>
    <t>Oakland Military Institute, College Preparatory Academy</t>
  </si>
  <si>
    <t>15756301530500</t>
  </si>
  <si>
    <t>75630</t>
  </si>
  <si>
    <t>1530500</t>
  </si>
  <si>
    <t>0350</t>
  </si>
  <si>
    <t>Ridgecrest Charter</t>
  </si>
  <si>
    <t>21654746118491</t>
  </si>
  <si>
    <t>6118491</t>
  </si>
  <si>
    <t>0351</t>
  </si>
  <si>
    <t>Willow Creek Academy</t>
  </si>
  <si>
    <t>01611190130609</t>
  </si>
  <si>
    <t>0130609</t>
  </si>
  <si>
    <t>0352</t>
  </si>
  <si>
    <t>Alameda Community Learning Center</t>
  </si>
  <si>
    <t>19646911996438</t>
  </si>
  <si>
    <t>1996438</t>
  </si>
  <si>
    <t>0353</t>
  </si>
  <si>
    <t>Environmental Charter High</t>
  </si>
  <si>
    <t>39754996118665</t>
  </si>
  <si>
    <t>6118665</t>
  </si>
  <si>
    <t>0355</t>
  </si>
  <si>
    <t>56724705630363</t>
  </si>
  <si>
    <t>5630363</t>
  </si>
  <si>
    <t>0356</t>
  </si>
  <si>
    <t>Golden Valley Charter</t>
  </si>
  <si>
    <t>27660922730240</t>
  </si>
  <si>
    <t>2730240</t>
  </si>
  <si>
    <t>0362</t>
  </si>
  <si>
    <t>Learning for Life Charter</t>
  </si>
  <si>
    <t>43695836118541</t>
  </si>
  <si>
    <t>6118541</t>
  </si>
  <si>
    <t>0363</t>
  </si>
  <si>
    <t>Charter School of Morgan Hill</t>
  </si>
  <si>
    <t>39685856118921</t>
  </si>
  <si>
    <t>6118921</t>
  </si>
  <si>
    <t>0364</t>
  </si>
  <si>
    <t>Aspire River Oaks Charter</t>
  </si>
  <si>
    <t>30666706119127</t>
  </si>
  <si>
    <t>6119127</t>
  </si>
  <si>
    <t>0365</t>
  </si>
  <si>
    <t>El Sol Santa Ana Science and Arts Academy</t>
  </si>
  <si>
    <t>48705814830196</t>
  </si>
  <si>
    <t>4830196</t>
  </si>
  <si>
    <t>0372</t>
  </si>
  <si>
    <t>MIT Academy</t>
  </si>
  <si>
    <t>10621661030840</t>
  </si>
  <si>
    <t>1030840</t>
  </si>
  <si>
    <t>0378</t>
  </si>
  <si>
    <t>Carter G. Woodson Public Charter</t>
  </si>
  <si>
    <t>49708546119036</t>
  </si>
  <si>
    <t>6119036</t>
  </si>
  <si>
    <t>0382</t>
  </si>
  <si>
    <t>Live Oak Charter</t>
  </si>
  <si>
    <t>19647336119044</t>
  </si>
  <si>
    <t>6119044</t>
  </si>
  <si>
    <t>0388</t>
  </si>
  <si>
    <t>Multicultural Learning Center</t>
  </si>
  <si>
    <t>54105466119291</t>
  </si>
  <si>
    <t>6119291</t>
  </si>
  <si>
    <t>0395</t>
  </si>
  <si>
    <t>Eleanor Roosevelt Community Learning Center</t>
  </si>
  <si>
    <t>37683386119168</t>
  </si>
  <si>
    <t>6119168</t>
  </si>
  <si>
    <t>0396</t>
  </si>
  <si>
    <t>San Diego Cooperative Charter</t>
  </si>
  <si>
    <t>01611190130625</t>
  </si>
  <si>
    <t>0130625</t>
  </si>
  <si>
    <t>0398</t>
  </si>
  <si>
    <t>Alternatives in Action</t>
  </si>
  <si>
    <t>19642871996479</t>
  </si>
  <si>
    <t>1996479</t>
  </si>
  <si>
    <t>0402</t>
  </si>
  <si>
    <t>Opportunities for Learning - Baldwin Park</t>
  </si>
  <si>
    <t>37103716119119</t>
  </si>
  <si>
    <t>6119119</t>
  </si>
  <si>
    <t>0405</t>
  </si>
  <si>
    <t>Literacy First Charter</t>
  </si>
  <si>
    <t>37683383731395</t>
  </si>
  <si>
    <t>3731395</t>
  </si>
  <si>
    <t>0406</t>
  </si>
  <si>
    <t>Audeo Charter</t>
  </si>
  <si>
    <t>19642461996537</t>
  </si>
  <si>
    <t>1996537</t>
  </si>
  <si>
    <t>0411</t>
  </si>
  <si>
    <t>Desert Sands Charter</t>
  </si>
  <si>
    <t>27659616119663</t>
  </si>
  <si>
    <t>6119663</t>
  </si>
  <si>
    <t>0412</t>
  </si>
  <si>
    <t>Oasis Charter Public</t>
  </si>
  <si>
    <t>01612590130633</t>
  </si>
  <si>
    <t>0130633</t>
  </si>
  <si>
    <t>0413</t>
  </si>
  <si>
    <t>Lighthouse Community Charter</t>
  </si>
  <si>
    <t>43694274330668</t>
  </si>
  <si>
    <t>4330668</t>
  </si>
  <si>
    <t>0414</t>
  </si>
  <si>
    <t>Latino College Preparatory Academy</t>
  </si>
  <si>
    <t>04614246119523</t>
  </si>
  <si>
    <t>6119523</t>
  </si>
  <si>
    <t>0415</t>
  </si>
  <si>
    <t>Blue Oak Charter</t>
  </si>
  <si>
    <t>19647336119531</t>
  </si>
  <si>
    <t>6119531</t>
  </si>
  <si>
    <t>0417</t>
  </si>
  <si>
    <t>CHIME Institute's Schwarzenegger Community</t>
  </si>
  <si>
    <t>37680496119564</t>
  </si>
  <si>
    <t>6119564</t>
  </si>
  <si>
    <t>0419</t>
  </si>
  <si>
    <t>Dehesa Charter</t>
  </si>
  <si>
    <t>37683386119598</t>
  </si>
  <si>
    <t>6119598</t>
  </si>
  <si>
    <t>0420</t>
  </si>
  <si>
    <t>King-Chavez Academy of Excellence</t>
  </si>
  <si>
    <t>39103973930476</t>
  </si>
  <si>
    <t>3930476</t>
  </si>
  <si>
    <t>0423</t>
  </si>
  <si>
    <t>Venture Academy</t>
  </si>
  <si>
    <t>43694274330676</t>
  </si>
  <si>
    <t>4330676</t>
  </si>
  <si>
    <t>0425</t>
  </si>
  <si>
    <t>San Jose Conservation Corps Charter</t>
  </si>
  <si>
    <t>27660926118962</t>
  </si>
  <si>
    <t>6118962</t>
  </si>
  <si>
    <t>0429</t>
  </si>
  <si>
    <t>International School of Monterey</t>
  </si>
  <si>
    <t>19756636120158</t>
  </si>
  <si>
    <t>75663</t>
  </si>
  <si>
    <t>6120158</t>
  </si>
  <si>
    <t>0431</t>
  </si>
  <si>
    <t>New West Charter</t>
  </si>
  <si>
    <t>19646341996586</t>
  </si>
  <si>
    <t>1996586</t>
  </si>
  <si>
    <t>0432</t>
  </si>
  <si>
    <t>Animo Inglewood Charter High</t>
  </si>
  <si>
    <t>19101996119945</t>
  </si>
  <si>
    <t>6119945</t>
  </si>
  <si>
    <t>0438</t>
  </si>
  <si>
    <t>Magnolia Science Academy</t>
  </si>
  <si>
    <t>23656152330454</t>
  </si>
  <si>
    <t>2330454</t>
  </si>
  <si>
    <t>0439</t>
  </si>
  <si>
    <t>Accelerated Achievement Academy</t>
  </si>
  <si>
    <t>19647336019079</t>
  </si>
  <si>
    <t>6019079</t>
  </si>
  <si>
    <t>0446</t>
  </si>
  <si>
    <t>Santa Monica Boulevard Community Charter</t>
  </si>
  <si>
    <t>19647336119903</t>
  </si>
  <si>
    <t>6119903</t>
  </si>
  <si>
    <t>0448</t>
  </si>
  <si>
    <t>Downtown Value</t>
  </si>
  <si>
    <t>19647331996610</t>
  </si>
  <si>
    <t>1996610</t>
  </si>
  <si>
    <t>0461</t>
  </si>
  <si>
    <t>Los Angeles Leadership Academy</t>
  </si>
  <si>
    <t>30664646120356</t>
  </si>
  <si>
    <t>6120356</t>
  </si>
  <si>
    <t>0463</t>
  </si>
  <si>
    <t>Opportunities for Learning - Capistrano</t>
  </si>
  <si>
    <t>56725536120620</t>
  </si>
  <si>
    <t>6120620</t>
  </si>
  <si>
    <t>0464</t>
  </si>
  <si>
    <t>University Preparation Charter School at CSU Channel Islands</t>
  </si>
  <si>
    <t>01612590130666</t>
  </si>
  <si>
    <t>0130666</t>
  </si>
  <si>
    <t>0465</t>
  </si>
  <si>
    <t>Aspire Lionel Wilson College Preparatory Academy</t>
  </si>
  <si>
    <t>12626796120562</t>
  </si>
  <si>
    <t>6120562</t>
  </si>
  <si>
    <t>0466</t>
  </si>
  <si>
    <t>Coastal Grove Charter</t>
  </si>
  <si>
    <t>37681896120901</t>
  </si>
  <si>
    <t>6120901</t>
  </si>
  <si>
    <t>0469</t>
  </si>
  <si>
    <t>Barona Indian Charter</t>
  </si>
  <si>
    <t>19647336120471</t>
  </si>
  <si>
    <t>6120471</t>
  </si>
  <si>
    <t>0473</t>
  </si>
  <si>
    <t>Puente Charter</t>
  </si>
  <si>
    <t>19647336120489</t>
  </si>
  <si>
    <t>6120489</t>
  </si>
  <si>
    <t>0475</t>
  </si>
  <si>
    <t>Para Los Niños Charter</t>
  </si>
  <si>
    <t>50755725030317</t>
  </si>
  <si>
    <t>5030317</t>
  </si>
  <si>
    <t>0477</t>
  </si>
  <si>
    <t>Connecting Waters Charter</t>
  </si>
  <si>
    <t>20764142030237</t>
  </si>
  <si>
    <t>2030237</t>
  </si>
  <si>
    <t>0479</t>
  </si>
  <si>
    <t>Glacier High School Charter</t>
  </si>
  <si>
    <t>37680236116859</t>
  </si>
  <si>
    <t>6116859</t>
  </si>
  <si>
    <t>0483</t>
  </si>
  <si>
    <t>Arroyo Vista Charter</t>
  </si>
  <si>
    <t>37683386120935</t>
  </si>
  <si>
    <t>6120935</t>
  </si>
  <si>
    <t>0488</t>
  </si>
  <si>
    <t>Albert Einstein Academy Charter Elementary</t>
  </si>
  <si>
    <t>34674390101048</t>
  </si>
  <si>
    <t>0101048</t>
  </si>
  <si>
    <t>0491</t>
  </si>
  <si>
    <t>St. HOPE Public School 7</t>
  </si>
  <si>
    <t>49707306120588</t>
  </si>
  <si>
    <t>6120588</t>
  </si>
  <si>
    <t>0492</t>
  </si>
  <si>
    <t>Pathways Charter</t>
  </si>
  <si>
    <t>37684036120893</t>
  </si>
  <si>
    <t>6120893</t>
  </si>
  <si>
    <t>0493</t>
  </si>
  <si>
    <t>California Virtual Academy @ San Diego</t>
  </si>
  <si>
    <t>56725205630405</t>
  </si>
  <si>
    <t>5630405</t>
  </si>
  <si>
    <t>0501</t>
  </si>
  <si>
    <t>Valley Oak Charter</t>
  </si>
  <si>
    <t>43694274330726</t>
  </si>
  <si>
    <t>4330726</t>
  </si>
  <si>
    <t>0502</t>
  </si>
  <si>
    <t>Escuela Popular Accelerated Family Learning</t>
  </si>
  <si>
    <t>19756971996693</t>
  </si>
  <si>
    <t>75697</t>
  </si>
  <si>
    <t>1996693</t>
  </si>
  <si>
    <t>0505</t>
  </si>
  <si>
    <t>School of Arts and Enterprise</t>
  </si>
  <si>
    <t>19647336121081</t>
  </si>
  <si>
    <t>6121081</t>
  </si>
  <si>
    <t>0506</t>
  </si>
  <si>
    <t>ICEF View Park Preparatory Charter Middle</t>
  </si>
  <si>
    <t>20652430100016</t>
  </si>
  <si>
    <t>0100016</t>
  </si>
  <si>
    <t>0507</t>
  </si>
  <si>
    <t>Sherman Thomas Charter</t>
  </si>
  <si>
    <t>19647090100602</t>
  </si>
  <si>
    <t>0100602</t>
  </si>
  <si>
    <t>0509</t>
  </si>
  <si>
    <t>Lennox Mathematics, Science and Technology Academy</t>
  </si>
  <si>
    <t>01612590100065</t>
  </si>
  <si>
    <t>0100065</t>
  </si>
  <si>
    <t>0510</t>
  </si>
  <si>
    <t>Oakland Unity High</t>
  </si>
  <si>
    <t>37735690136267</t>
  </si>
  <si>
    <t>0136267</t>
  </si>
  <si>
    <t>0516</t>
  </si>
  <si>
    <t>Coastal Academy Charter</t>
  </si>
  <si>
    <t>19647330100289</t>
  </si>
  <si>
    <t>0100289</t>
  </si>
  <si>
    <t>0521</t>
  </si>
  <si>
    <t>N.E.W. Academy of Science and Arts</t>
  </si>
  <si>
    <t>01613090101212</t>
  </si>
  <si>
    <t>0101212</t>
  </si>
  <si>
    <t>0524</t>
  </si>
  <si>
    <t>KIPP Summit Academy</t>
  </si>
  <si>
    <t>49708700106344</t>
  </si>
  <si>
    <t>0106344</t>
  </si>
  <si>
    <t>0526</t>
  </si>
  <si>
    <t>Northwest Prep Charter</t>
  </si>
  <si>
    <t>19647330101444</t>
  </si>
  <si>
    <t>0101444</t>
  </si>
  <si>
    <t>0530</t>
  </si>
  <si>
    <t>KIPP Academy of Opportunity</t>
  </si>
  <si>
    <t>19647330100867</t>
  </si>
  <si>
    <t>0100867</t>
  </si>
  <si>
    <t>0531</t>
  </si>
  <si>
    <t>KIPP Los Angeles College Preparatory</t>
  </si>
  <si>
    <t>19647330100800</t>
  </si>
  <si>
    <t>0100800</t>
  </si>
  <si>
    <t>0534</t>
  </si>
  <si>
    <t>Central City Value</t>
  </si>
  <si>
    <t>19647330100669</t>
  </si>
  <si>
    <t>0100669</t>
  </si>
  <si>
    <t>0535</t>
  </si>
  <si>
    <t>Stella Middle Charter Academy</t>
  </si>
  <si>
    <t>19647330100677</t>
  </si>
  <si>
    <t>0100677</t>
  </si>
  <si>
    <t>0537</t>
  </si>
  <si>
    <t>High Tech LA</t>
  </si>
  <si>
    <t>19647330100750</t>
  </si>
  <si>
    <t>0100750</t>
  </si>
  <si>
    <t>0538</t>
  </si>
  <si>
    <t>Wallis Annenberg High</t>
  </si>
  <si>
    <t>19647330100743</t>
  </si>
  <si>
    <t>0100743</t>
  </si>
  <si>
    <t>0539</t>
  </si>
  <si>
    <t>Accelerated Charter Elementary</t>
  </si>
  <si>
    <t>19101990100776</t>
  </si>
  <si>
    <t>0100776</t>
  </si>
  <si>
    <t>0540</t>
  </si>
  <si>
    <t>North Valley Military Institute College Preparatory Academy</t>
  </si>
  <si>
    <t>19647330107755</t>
  </si>
  <si>
    <t>0107755</t>
  </si>
  <si>
    <t>0542</t>
  </si>
  <si>
    <t>Port of Los Angeles High</t>
  </si>
  <si>
    <t>19647330101196</t>
  </si>
  <si>
    <t>0101196</t>
  </si>
  <si>
    <t>0543</t>
  </si>
  <si>
    <t>ICEF View Park Preparatory Charter High</t>
  </si>
  <si>
    <t>37683380101204</t>
  </si>
  <si>
    <t>0101204</t>
  </si>
  <si>
    <t>0546</t>
  </si>
  <si>
    <t>High Tech Middle</t>
  </si>
  <si>
    <t>38684780101337</t>
  </si>
  <si>
    <t>0101337</t>
  </si>
  <si>
    <t>0549</t>
  </si>
  <si>
    <t>KIPP Bayview Academy</t>
  </si>
  <si>
    <t>37683380101345</t>
  </si>
  <si>
    <t>0101345</t>
  </si>
  <si>
    <t>0550</t>
  </si>
  <si>
    <t>KIPP Adelante Preparatory Academy</t>
  </si>
  <si>
    <t>38684780101352</t>
  </si>
  <si>
    <t>0101352</t>
  </si>
  <si>
    <t>0551</t>
  </si>
  <si>
    <t>KIPP San Francisco Bay Academy</t>
  </si>
  <si>
    <t>34674390101295</t>
  </si>
  <si>
    <t>0101295</t>
  </si>
  <si>
    <t>0552</t>
  </si>
  <si>
    <t>Sol Aureus College Preparatory</t>
  </si>
  <si>
    <t>37682210101360</t>
  </si>
  <si>
    <t>0101360</t>
  </si>
  <si>
    <t>0553</t>
  </si>
  <si>
    <t>Integrity Charter</t>
  </si>
  <si>
    <t>39686760108647</t>
  </si>
  <si>
    <t>0108647</t>
  </si>
  <si>
    <t>0554</t>
  </si>
  <si>
    <t>Aspire Rosa Parks Academy</t>
  </si>
  <si>
    <t>37680980101535</t>
  </si>
  <si>
    <t>0101535</t>
  </si>
  <si>
    <t>0556</t>
  </si>
  <si>
    <t>Heritage K-8 Charter</t>
  </si>
  <si>
    <t>07617960101477</t>
  </si>
  <si>
    <t>0101477</t>
  </si>
  <si>
    <t>0557</t>
  </si>
  <si>
    <t>Leadership Public Schools: Richmond</t>
  </si>
  <si>
    <t>49709040101923</t>
  </si>
  <si>
    <t>0101923</t>
  </si>
  <si>
    <t>0558</t>
  </si>
  <si>
    <t>Roseland Charter</t>
  </si>
  <si>
    <t>34765050101832</t>
  </si>
  <si>
    <t>0101832</t>
  </si>
  <si>
    <t>0560</t>
  </si>
  <si>
    <t>Futures High</t>
  </si>
  <si>
    <t>34765050101766</t>
  </si>
  <si>
    <t>0101766</t>
  </si>
  <si>
    <t>0561</t>
  </si>
  <si>
    <t>Community Outreach Academy</t>
  </si>
  <si>
    <t>39685850101956</t>
  </si>
  <si>
    <t>0101956</t>
  </si>
  <si>
    <t>0565</t>
  </si>
  <si>
    <t>Aspire Benjamin Holt College Preparatory Academy</t>
  </si>
  <si>
    <t>38684780101774</t>
  </si>
  <si>
    <t>0101774</t>
  </si>
  <si>
    <t>0567</t>
  </si>
  <si>
    <t>Five Keys Charter (SF Sheriff's)</t>
  </si>
  <si>
    <t>19647330102335</t>
  </si>
  <si>
    <t>0102335</t>
  </si>
  <si>
    <t>0569</t>
  </si>
  <si>
    <t>Ocean Charter</t>
  </si>
  <si>
    <t>19647330101659</t>
  </si>
  <si>
    <t>0101659</t>
  </si>
  <si>
    <t>0570</t>
  </si>
  <si>
    <t>CATCH Prep Charter High, Inc.</t>
  </si>
  <si>
    <t>19647331933746</t>
  </si>
  <si>
    <t>1933746</t>
  </si>
  <si>
    <t>0572</t>
  </si>
  <si>
    <t>Granada Hills Charter High</t>
  </si>
  <si>
    <t>30666700101626</t>
  </si>
  <si>
    <t>0101626</t>
  </si>
  <si>
    <t>0578</t>
  </si>
  <si>
    <t>Edward B. Cole Academy</t>
  </si>
  <si>
    <t>19647330101683</t>
  </si>
  <si>
    <t>0101683</t>
  </si>
  <si>
    <t>0579</t>
  </si>
  <si>
    <t>Renaissance Arts Academy</t>
  </si>
  <si>
    <t>19647330101675</t>
  </si>
  <si>
    <t>0101675</t>
  </si>
  <si>
    <t>0581</t>
  </si>
  <si>
    <t>Oscar De La Hoya Animo Charter High</t>
  </si>
  <si>
    <t>19646340101667</t>
  </si>
  <si>
    <t>0101667</t>
  </si>
  <si>
    <t>0582</t>
  </si>
  <si>
    <t>Wilder's Preparatory Academy Charter</t>
  </si>
  <si>
    <t>19647336018642</t>
  </si>
  <si>
    <t>6018642</t>
  </si>
  <si>
    <t>0583</t>
  </si>
  <si>
    <t>Pacoima Charter Elementary</t>
  </si>
  <si>
    <t>19647330102483</t>
  </si>
  <si>
    <t>0102483</t>
  </si>
  <si>
    <t>0592</t>
  </si>
  <si>
    <t>N.E.W. Academy Canoga Park</t>
  </si>
  <si>
    <t>34674390102038</t>
  </si>
  <si>
    <t>0102038</t>
  </si>
  <si>
    <t>0596</t>
  </si>
  <si>
    <t>Sacramento Charter High</t>
  </si>
  <si>
    <t>34674390102343</t>
  </si>
  <si>
    <t>0102343</t>
  </si>
  <si>
    <t>0598</t>
  </si>
  <si>
    <t>Aspire Capitol Heights Academy</t>
  </si>
  <si>
    <t>38684780107300</t>
  </si>
  <si>
    <t>0107300</t>
  </si>
  <si>
    <t>0599</t>
  </si>
  <si>
    <t>City Arts and Tech High</t>
  </si>
  <si>
    <t>19647330102426</t>
  </si>
  <si>
    <t>0102426</t>
  </si>
  <si>
    <t>0600</t>
  </si>
  <si>
    <t>PUC Milagro Charter</t>
  </si>
  <si>
    <t>19647330102541</t>
  </si>
  <si>
    <t>0102541</t>
  </si>
  <si>
    <t>0601</t>
  </si>
  <si>
    <t>New Designs Charter</t>
  </si>
  <si>
    <t>19647330102434</t>
  </si>
  <si>
    <t>0102434</t>
  </si>
  <si>
    <t>0602</t>
  </si>
  <si>
    <t>Animo South Los Angeles Charter</t>
  </si>
  <si>
    <t>19647330102442</t>
  </si>
  <si>
    <t>0102442</t>
  </si>
  <si>
    <t>0603</t>
  </si>
  <si>
    <t>PUC Lakeview Charter Academy</t>
  </si>
  <si>
    <t>39754990102392</t>
  </si>
  <si>
    <t>0102392</t>
  </si>
  <si>
    <t>0606</t>
  </si>
  <si>
    <t>Millennium Charter</t>
  </si>
  <si>
    <t>39754990102384</t>
  </si>
  <si>
    <t>0102384</t>
  </si>
  <si>
    <t>0607</t>
  </si>
  <si>
    <t>Primary Charter</t>
  </si>
  <si>
    <t>45701360106013</t>
  </si>
  <si>
    <t>0106013</t>
  </si>
  <si>
    <t>0612</t>
  </si>
  <si>
    <t>University Preparatory</t>
  </si>
  <si>
    <t>49709530105866</t>
  </si>
  <si>
    <t>0105866</t>
  </si>
  <si>
    <t>0613</t>
  </si>
  <si>
    <t>Woodland Star Charter</t>
  </si>
  <si>
    <t>43104390106534</t>
  </si>
  <si>
    <t>0106534</t>
  </si>
  <si>
    <t>0615</t>
  </si>
  <si>
    <t>Bullis Charter</t>
  </si>
  <si>
    <t>19647330106351</t>
  </si>
  <si>
    <t>0106351</t>
  </si>
  <si>
    <t>0619</t>
  </si>
  <si>
    <t>Ivy Academia</t>
  </si>
  <si>
    <t>37683380108787</t>
  </si>
  <si>
    <t>0108787</t>
  </si>
  <si>
    <t>0622</t>
  </si>
  <si>
    <t>High Tech High Media Arts</t>
  </si>
  <si>
    <t>37683380106732</t>
  </si>
  <si>
    <t>0106732</t>
  </si>
  <si>
    <t>0623</t>
  </si>
  <si>
    <t>High Tech High International</t>
  </si>
  <si>
    <t>37684520106120</t>
  </si>
  <si>
    <t>0106120</t>
  </si>
  <si>
    <t>0627</t>
  </si>
  <si>
    <t>SIATech</t>
  </si>
  <si>
    <t>43693690106633</t>
  </si>
  <si>
    <t>0106633</t>
  </si>
  <si>
    <t>0628</t>
  </si>
  <si>
    <t>KIPP Heartwood Academy</t>
  </si>
  <si>
    <t>30666700106567</t>
  </si>
  <si>
    <t>0106567</t>
  </si>
  <si>
    <t>0632</t>
  </si>
  <si>
    <t>Nova Academy</t>
  </si>
  <si>
    <t>19647330106435</t>
  </si>
  <si>
    <t>0106435</t>
  </si>
  <si>
    <t>0635</t>
  </si>
  <si>
    <t>Camino Nuevo Charter High</t>
  </si>
  <si>
    <t>19647330106427</t>
  </si>
  <si>
    <t>0106427</t>
  </si>
  <si>
    <t>0636</t>
  </si>
  <si>
    <t>Synergy Charter Academy</t>
  </si>
  <si>
    <t>51714640107318</t>
  </si>
  <si>
    <t>0107318</t>
  </si>
  <si>
    <t>0639</t>
  </si>
  <si>
    <t>Twin Rivers Charter</t>
  </si>
  <si>
    <t>34674390106898</t>
  </si>
  <si>
    <t>0106898</t>
  </si>
  <si>
    <t>0640</t>
  </si>
  <si>
    <t>The Language Academy of Sacramento</t>
  </si>
  <si>
    <t>19647330106864</t>
  </si>
  <si>
    <t>0106864</t>
  </si>
  <si>
    <t>0645</t>
  </si>
  <si>
    <t>Alliance Gertz-Ressler Richard Merkin 6-12 Complex</t>
  </si>
  <si>
    <t>43694270107151</t>
  </si>
  <si>
    <t>0107151</t>
  </si>
  <si>
    <t>0646</t>
  </si>
  <si>
    <t>Escuela Popular/Center for Training and Careers, Family Learning</t>
  </si>
  <si>
    <t>19647330106831</t>
  </si>
  <si>
    <t>0106831</t>
  </si>
  <si>
    <t>0648</t>
  </si>
  <si>
    <t>Animo Venice Charter High</t>
  </si>
  <si>
    <t>19647330106849</t>
  </si>
  <si>
    <t>0106849</t>
  </si>
  <si>
    <t>0649</t>
  </si>
  <si>
    <t>Animo Pat Brown</t>
  </si>
  <si>
    <t>49707970107284</t>
  </si>
  <si>
    <t>0107284</t>
  </si>
  <si>
    <t>0653</t>
  </si>
  <si>
    <t>California Virtual Academy @ Sonoma</t>
  </si>
  <si>
    <t>19647330106872</t>
  </si>
  <si>
    <t>0106872</t>
  </si>
  <si>
    <t>0654</t>
  </si>
  <si>
    <t>Bert Corona Charter</t>
  </si>
  <si>
    <t>37683380106799</t>
  </si>
  <si>
    <t>0106799</t>
  </si>
  <si>
    <t>0659</t>
  </si>
  <si>
    <t>Learning Choice Academy</t>
  </si>
  <si>
    <t>37683380107573</t>
  </si>
  <si>
    <t>0107573</t>
  </si>
  <si>
    <t>0660</t>
  </si>
  <si>
    <t>High Tech Middle Media Arts</t>
  </si>
  <si>
    <t>01612590106906</t>
  </si>
  <si>
    <t>0106906</t>
  </si>
  <si>
    <t>0661</t>
  </si>
  <si>
    <t>Bay Area Technology</t>
  </si>
  <si>
    <t>10621660106740</t>
  </si>
  <si>
    <t>0106740</t>
  </si>
  <si>
    <t>0662</t>
  </si>
  <si>
    <t>Aspen Valley Prep Academy</t>
  </si>
  <si>
    <t>19101990106880</t>
  </si>
  <si>
    <t>0106880</t>
  </si>
  <si>
    <t>0663</t>
  </si>
  <si>
    <t>Jardin de la Infancia</t>
  </si>
  <si>
    <t>30664640106765</t>
  </si>
  <si>
    <t>0106765</t>
  </si>
  <si>
    <t>0664</t>
  </si>
  <si>
    <t>Capistrano Connections Academy</t>
  </si>
  <si>
    <t>36750440107516</t>
  </si>
  <si>
    <t>0107516</t>
  </si>
  <si>
    <t>0671</t>
  </si>
  <si>
    <t>Summit Leadership Academy-High Desert</t>
  </si>
  <si>
    <t>19647090107508</t>
  </si>
  <si>
    <t>0107508</t>
  </si>
  <si>
    <t>0672</t>
  </si>
  <si>
    <t>Century Community Charter</t>
  </si>
  <si>
    <t>19647330110304</t>
  </si>
  <si>
    <t>0110304</t>
  </si>
  <si>
    <t>0675</t>
  </si>
  <si>
    <t>Los Angeles Academy of Arts and Enterprise Charter</t>
  </si>
  <si>
    <t>20652430107938</t>
  </si>
  <si>
    <t>0107938</t>
  </si>
  <si>
    <t>0676</t>
  </si>
  <si>
    <t>Ezequiel Tafoya Alvarado Academy</t>
  </si>
  <si>
    <t>36678760107730</t>
  </si>
  <si>
    <t>0107730</t>
  </si>
  <si>
    <t>0677</t>
  </si>
  <si>
    <t>ASA Charter</t>
  </si>
  <si>
    <t>28662660108605</t>
  </si>
  <si>
    <t>0108605</t>
  </si>
  <si>
    <t>0679</t>
  </si>
  <si>
    <t>Stone Bridge</t>
  </si>
  <si>
    <t>37683380108548</t>
  </si>
  <si>
    <t>0108548</t>
  </si>
  <si>
    <t>0680</t>
  </si>
  <si>
    <t>Iftin Charter</t>
  </si>
  <si>
    <t>17640550108340</t>
  </si>
  <si>
    <t>0108340</t>
  </si>
  <si>
    <t>0681</t>
  </si>
  <si>
    <t>Lake County International Charter</t>
  </si>
  <si>
    <t>37679910108563</t>
  </si>
  <si>
    <t>0108563</t>
  </si>
  <si>
    <t>0683</t>
  </si>
  <si>
    <t>EJE Elementary Academy Charter</t>
  </si>
  <si>
    <t>01611920108670</t>
  </si>
  <si>
    <t>0108670</t>
  </si>
  <si>
    <t>0684</t>
  </si>
  <si>
    <t>Leadership Public Schools - Hayward</t>
  </si>
  <si>
    <t>34765050108415</t>
  </si>
  <si>
    <t>0108415</t>
  </si>
  <si>
    <t>0687</t>
  </si>
  <si>
    <t>Heritage Peak Charter</t>
  </si>
  <si>
    <t>19101990112128</t>
  </si>
  <si>
    <t>0112128</t>
  </si>
  <si>
    <t>0693</t>
  </si>
  <si>
    <t>Aspire Ollin University Preparatory Academy</t>
  </si>
  <si>
    <t>19101990109660</t>
  </si>
  <si>
    <t>0109660</t>
  </si>
  <si>
    <t>0694</t>
  </si>
  <si>
    <t>Aspire Antonio Maria Lugo Academy</t>
  </si>
  <si>
    <t>37683386039812</t>
  </si>
  <si>
    <t>6039812</t>
  </si>
  <si>
    <t>0695</t>
  </si>
  <si>
    <t>Keiller Leadership Academy</t>
  </si>
  <si>
    <t>37683380109157</t>
  </si>
  <si>
    <t>0109157</t>
  </si>
  <si>
    <t>0698</t>
  </si>
  <si>
    <t>Magnolia Science Academy San Diego</t>
  </si>
  <si>
    <t>34765050108837</t>
  </si>
  <si>
    <t>0108837</t>
  </si>
  <si>
    <t>0699</t>
  </si>
  <si>
    <t>Community Collaborative Charter</t>
  </si>
  <si>
    <t>01612590108944</t>
  </si>
  <si>
    <t>0108944</t>
  </si>
  <si>
    <t>0700</t>
  </si>
  <si>
    <t>Lighthouse Community Charter High</t>
  </si>
  <si>
    <t>30666700109066</t>
  </si>
  <si>
    <t>0109066</t>
  </si>
  <si>
    <t>0701</t>
  </si>
  <si>
    <t>Orange County Educational Arts Academy</t>
  </si>
  <si>
    <t>37683380109033</t>
  </si>
  <si>
    <t>0109033</t>
  </si>
  <si>
    <t>0704</t>
  </si>
  <si>
    <t>King-Chavez Arts Academy</t>
  </si>
  <si>
    <t>37683386040190</t>
  </si>
  <si>
    <t>6040190</t>
  </si>
  <si>
    <t>0705</t>
  </si>
  <si>
    <t>King-Chavez Primary Academy</t>
  </si>
  <si>
    <t>37683380109041</t>
  </si>
  <si>
    <t>0109041</t>
  </si>
  <si>
    <t>0706</t>
  </si>
  <si>
    <t>King-Chavez Athletics Academy</t>
  </si>
  <si>
    <t>19647330108878</t>
  </si>
  <si>
    <t>0108878</t>
  </si>
  <si>
    <t>0712</t>
  </si>
  <si>
    <t>CHAMPS - Charter HS of Arts-Multimedia &amp; Performing</t>
  </si>
  <si>
    <t>19647330108886</t>
  </si>
  <si>
    <t>0108886</t>
  </si>
  <si>
    <t>0713</t>
  </si>
  <si>
    <t>Gabriella Charter</t>
  </si>
  <si>
    <t>19647330108894</t>
  </si>
  <si>
    <t>0108894</t>
  </si>
  <si>
    <t>0714</t>
  </si>
  <si>
    <t>Alliance Judy Ivie Burton Technology Academy High</t>
  </si>
  <si>
    <t>19647330108910</t>
  </si>
  <si>
    <t>0108910</t>
  </si>
  <si>
    <t>0716</t>
  </si>
  <si>
    <t>Celerity Nascent Charter</t>
  </si>
  <si>
    <t>19647330108928</t>
  </si>
  <si>
    <t>0108928</t>
  </si>
  <si>
    <t>0717</t>
  </si>
  <si>
    <t>Larchmont Charter</t>
  </si>
  <si>
    <t>19647330108936</t>
  </si>
  <si>
    <t>0108936</t>
  </si>
  <si>
    <t>0718</t>
  </si>
  <si>
    <t>Alliance Collins Family College-Ready High</t>
  </si>
  <si>
    <t>51714070109793</t>
  </si>
  <si>
    <t>0109793</t>
  </si>
  <si>
    <t>0724</t>
  </si>
  <si>
    <t>South Sutter Charter</t>
  </si>
  <si>
    <t>01612590109819</t>
  </si>
  <si>
    <t>0109819</t>
  </si>
  <si>
    <t>0726</t>
  </si>
  <si>
    <t>Aspire Berkley Maynard Academy</t>
  </si>
  <si>
    <t>04614240110551</t>
  </si>
  <si>
    <t>0110551</t>
  </si>
  <si>
    <t>0729</t>
  </si>
  <si>
    <t>Nord Country</t>
  </si>
  <si>
    <t>33671160109843</t>
  </si>
  <si>
    <t>0109843</t>
  </si>
  <si>
    <t>0730</t>
  </si>
  <si>
    <t>Santa Rosa Academy</t>
  </si>
  <si>
    <t>36678760109850</t>
  </si>
  <si>
    <t>0109850</t>
  </si>
  <si>
    <t>0731</t>
  </si>
  <si>
    <t>Public Safety Academy</t>
  </si>
  <si>
    <t>19647330109884</t>
  </si>
  <si>
    <t>0109884</t>
  </si>
  <si>
    <t>0734</t>
  </si>
  <si>
    <t>James Jordan Middle</t>
  </si>
  <si>
    <t>56105610109900</t>
  </si>
  <si>
    <t>0109900</t>
  </si>
  <si>
    <t>0735</t>
  </si>
  <si>
    <t>Vista Real Charter High</t>
  </si>
  <si>
    <t>19769680109926</t>
  </si>
  <si>
    <t>76968</t>
  </si>
  <si>
    <t>0109926</t>
  </si>
  <si>
    <t>0738</t>
  </si>
  <si>
    <t>Academia Avance Charter</t>
  </si>
  <si>
    <t>19647330109934</t>
  </si>
  <si>
    <t>0109934</t>
  </si>
  <si>
    <t>0739</t>
  </si>
  <si>
    <t>Our Community Charter</t>
  </si>
  <si>
    <t>01100176001788</t>
  </si>
  <si>
    <t>6001788</t>
  </si>
  <si>
    <t>0740</t>
  </si>
  <si>
    <t>Cox Academy</t>
  </si>
  <si>
    <t>19101990109942</t>
  </si>
  <si>
    <t>0109942</t>
  </si>
  <si>
    <t>0741</t>
  </si>
  <si>
    <t>Los Angeles College Prep Academy</t>
  </si>
  <si>
    <t>12626790109975</t>
  </si>
  <si>
    <t>0109975</t>
  </si>
  <si>
    <t>0744</t>
  </si>
  <si>
    <t>Fuente Nueva Charter</t>
  </si>
  <si>
    <t>10101080109991</t>
  </si>
  <si>
    <t>0109991</t>
  </si>
  <si>
    <t>0746</t>
  </si>
  <si>
    <t>Crescent View West Public Charter</t>
  </si>
  <si>
    <t>44698070110007</t>
  </si>
  <si>
    <t>0110007</t>
  </si>
  <si>
    <t>0747</t>
  </si>
  <si>
    <t>Ocean Grove Charter</t>
  </si>
  <si>
    <t>04615310110338</t>
  </si>
  <si>
    <t>0110338</t>
  </si>
  <si>
    <t>0751</t>
  </si>
  <si>
    <t>Achieve Charter School of Paradise Inc.</t>
  </si>
  <si>
    <t>33103300110833</t>
  </si>
  <si>
    <t>0110833</t>
  </si>
  <si>
    <t>0753</t>
  </si>
  <si>
    <t>River Springs Charter</t>
  </si>
  <si>
    <t>07617960110973</t>
  </si>
  <si>
    <t>0110973</t>
  </si>
  <si>
    <t>0755</t>
  </si>
  <si>
    <t>Richmond College Preparatory</t>
  </si>
  <si>
    <t>37764710000000</t>
  </si>
  <si>
    <t>76471</t>
  </si>
  <si>
    <t>0756</t>
  </si>
  <si>
    <t>SBC - High Tech High</t>
  </si>
  <si>
    <t>37681060111195</t>
  </si>
  <si>
    <t>0111195</t>
  </si>
  <si>
    <t>0759</t>
  </si>
  <si>
    <t>Classical Academy High</t>
  </si>
  <si>
    <t>19647330111211</t>
  </si>
  <si>
    <t>0111211</t>
  </si>
  <si>
    <t>0761</t>
  </si>
  <si>
    <t>New Heights Charter</t>
  </si>
  <si>
    <t>36678270111807</t>
  </si>
  <si>
    <t>0111807</t>
  </si>
  <si>
    <t>0762</t>
  </si>
  <si>
    <t>Mojave River Academy</t>
  </si>
  <si>
    <t>42691120111773</t>
  </si>
  <si>
    <t>0111773</t>
  </si>
  <si>
    <t>0763</t>
  </si>
  <si>
    <t>Family Partnership Home Study Charter</t>
  </si>
  <si>
    <t>01612590111856</t>
  </si>
  <si>
    <t>0111856</t>
  </si>
  <si>
    <t>0765</t>
  </si>
  <si>
    <t>American Indian Public High</t>
  </si>
  <si>
    <t>43104390111880</t>
  </si>
  <si>
    <t>0111880</t>
  </si>
  <si>
    <t>0767</t>
  </si>
  <si>
    <t>12626790111708</t>
  </si>
  <si>
    <t>0111708</t>
  </si>
  <si>
    <t>0769</t>
  </si>
  <si>
    <t>Union Street Charter</t>
  </si>
  <si>
    <t>37683380111906</t>
  </si>
  <si>
    <t>0111906</t>
  </si>
  <si>
    <t>0772</t>
  </si>
  <si>
    <t>King-Chavez Preparatory Academy</t>
  </si>
  <si>
    <t>37683380111898</t>
  </si>
  <si>
    <t>0111898</t>
  </si>
  <si>
    <t>0773</t>
  </si>
  <si>
    <t>Albert Einstein Academy Charter Middle</t>
  </si>
  <si>
    <t>09618380111724</t>
  </si>
  <si>
    <t>0111724</t>
  </si>
  <si>
    <t>0774</t>
  </si>
  <si>
    <t>California Montessori Project-Shingle Springs Campus</t>
  </si>
  <si>
    <t>34674390111757</t>
  </si>
  <si>
    <t>0111757</t>
  </si>
  <si>
    <t>0775</t>
  </si>
  <si>
    <t>California Montessori Project - Capitol Campus</t>
  </si>
  <si>
    <t>34674470112169</t>
  </si>
  <si>
    <t>0112169</t>
  </si>
  <si>
    <t>0776</t>
  </si>
  <si>
    <t>California Montessori Project-San Juan Campus</t>
  </si>
  <si>
    <t>34673140111732</t>
  </si>
  <si>
    <t>0111732</t>
  </si>
  <si>
    <t>0777</t>
  </si>
  <si>
    <t>California Montessori Project - Elk Grove Campus</t>
  </si>
  <si>
    <t>45104540111674</t>
  </si>
  <si>
    <t>0111674</t>
  </si>
  <si>
    <t>0778</t>
  </si>
  <si>
    <t>Chrysalis Charter</t>
  </si>
  <si>
    <t>19647330111518</t>
  </si>
  <si>
    <t>0111518</t>
  </si>
  <si>
    <t>0779</t>
  </si>
  <si>
    <t>Alliance Jack H. Skirball Middle</t>
  </si>
  <si>
    <t>01612590111476</t>
  </si>
  <si>
    <t>0111476</t>
  </si>
  <si>
    <t>0780</t>
  </si>
  <si>
    <t>Achieve Academy</t>
  </si>
  <si>
    <t>19647330111575</t>
  </si>
  <si>
    <t>0111575</t>
  </si>
  <si>
    <t>0781</t>
  </si>
  <si>
    <t>Animo Ralph Bunche Charter High</t>
  </si>
  <si>
    <t>19647330111625</t>
  </si>
  <si>
    <t>0111625</t>
  </si>
  <si>
    <t>0783</t>
  </si>
  <si>
    <t>Animo Watts College Preparatory Academy</t>
  </si>
  <si>
    <t>19647330111641</t>
  </si>
  <si>
    <t>0111641</t>
  </si>
  <si>
    <t>0784</t>
  </si>
  <si>
    <t>Alliance Ouchi-O'Donovan 6-12 Complex</t>
  </si>
  <si>
    <t>10101080111682</t>
  </si>
  <si>
    <t>0111682</t>
  </si>
  <si>
    <t>0787</t>
  </si>
  <si>
    <t>Hume Lake Charter</t>
  </si>
  <si>
    <t>19647330111658</t>
  </si>
  <si>
    <t>0111658</t>
  </si>
  <si>
    <t>0788</t>
  </si>
  <si>
    <t>Alliance Marc &amp; Eva Stern Math and Science</t>
  </si>
  <si>
    <t>19647330111492</t>
  </si>
  <si>
    <t>0111492</t>
  </si>
  <si>
    <t>0789</t>
  </si>
  <si>
    <t>Alliance Patti And Peter Neuwirth Leadership Academy</t>
  </si>
  <si>
    <t>19647330111500</t>
  </si>
  <si>
    <t>0111500</t>
  </si>
  <si>
    <t>0790</t>
  </si>
  <si>
    <t>Alliance Dr. Olga Mohan High</t>
  </si>
  <si>
    <t>19647330111484</t>
  </si>
  <si>
    <t>0111484</t>
  </si>
  <si>
    <t>0791</t>
  </si>
  <si>
    <t>New Village Girls Academy</t>
  </si>
  <si>
    <t>19647330111583</t>
  </si>
  <si>
    <t>0111583</t>
  </si>
  <si>
    <t>0793</t>
  </si>
  <si>
    <t>Animo Jackie Robinson High</t>
  </si>
  <si>
    <t>19647330133272</t>
  </si>
  <si>
    <t>0133272</t>
  </si>
  <si>
    <t>0797</t>
  </si>
  <si>
    <t>PUC Triumph Charter Academy and PUC Triumph Charter High</t>
  </si>
  <si>
    <t>19647330112201</t>
  </si>
  <si>
    <t>0112201</t>
  </si>
  <si>
    <t>0798</t>
  </si>
  <si>
    <t>PUC Excel Charter Academy</t>
  </si>
  <si>
    <t>27102720112177</t>
  </si>
  <si>
    <t>0112177</t>
  </si>
  <si>
    <t>0799</t>
  </si>
  <si>
    <t>Monterey Bay Charter</t>
  </si>
  <si>
    <t>36750440112441</t>
  </si>
  <si>
    <t>0112441</t>
  </si>
  <si>
    <t>0801</t>
  </si>
  <si>
    <t>Pathways to College</t>
  </si>
  <si>
    <t>41689160112284</t>
  </si>
  <si>
    <t>0112284</t>
  </si>
  <si>
    <t>0802</t>
  </si>
  <si>
    <t>California Virtual Academy San Mateo</t>
  </si>
  <si>
    <t>54718030112458</t>
  </si>
  <si>
    <t>0112458</t>
  </si>
  <si>
    <t>0804</t>
  </si>
  <si>
    <t>California Connections Academy@Central</t>
  </si>
  <si>
    <t>56105610112417</t>
  </si>
  <si>
    <t>0112417</t>
  </si>
  <si>
    <t>0805</t>
  </si>
  <si>
    <t>Ventura Charter School of Arts and Global Education</t>
  </si>
  <si>
    <t>55724130112276</t>
  </si>
  <si>
    <t>0112276</t>
  </si>
  <si>
    <t>0807</t>
  </si>
  <si>
    <t>Gold Rush Charter</t>
  </si>
  <si>
    <t>19647090112250</t>
  </si>
  <si>
    <t>0112250</t>
  </si>
  <si>
    <t>0809</t>
  </si>
  <si>
    <t>Century Academy for Excellence</t>
  </si>
  <si>
    <t>01100170112607</t>
  </si>
  <si>
    <t>0112607</t>
  </si>
  <si>
    <t>0811</t>
  </si>
  <si>
    <t>Envision Academy for Arts &amp; Technology</t>
  </si>
  <si>
    <t>50710430112292</t>
  </si>
  <si>
    <t>0112292</t>
  </si>
  <si>
    <t>0812</t>
  </si>
  <si>
    <t>Aspire Summit Charter Academy</t>
  </si>
  <si>
    <t>23656230112300</t>
  </si>
  <si>
    <t>0112300</t>
  </si>
  <si>
    <t>0822</t>
  </si>
  <si>
    <t>La Vida Charter</t>
  </si>
  <si>
    <t>19647330112508</t>
  </si>
  <si>
    <t>0112508</t>
  </si>
  <si>
    <t>0826</t>
  </si>
  <si>
    <t>Bright Star Secondary Charter Academy</t>
  </si>
  <si>
    <t>19647330112235</t>
  </si>
  <si>
    <t>0112235</t>
  </si>
  <si>
    <t>0827</t>
  </si>
  <si>
    <t>Los Feliz Charter School for the Arts</t>
  </si>
  <si>
    <t>41690620112722</t>
  </si>
  <si>
    <t>0112722</t>
  </si>
  <si>
    <t>0835</t>
  </si>
  <si>
    <t>Summit Preparatory Charter High</t>
  </si>
  <si>
    <t>01611920137646</t>
  </si>
  <si>
    <t>0137646</t>
  </si>
  <si>
    <t>0836</t>
  </si>
  <si>
    <t>Impact Academy of Arts &amp; Technology</t>
  </si>
  <si>
    <t>01612590115238</t>
  </si>
  <si>
    <t>0115238</t>
  </si>
  <si>
    <t>0837</t>
  </si>
  <si>
    <t>ARISE High</t>
  </si>
  <si>
    <t>19650940112706</t>
  </si>
  <si>
    <t>0112706</t>
  </si>
  <si>
    <t>0838</t>
  </si>
  <si>
    <t>California Virtual Academy @ Los Angeles</t>
  </si>
  <si>
    <t>16638750112698</t>
  </si>
  <si>
    <t>0112698</t>
  </si>
  <si>
    <t>0840</t>
  </si>
  <si>
    <t>California Virtual Academy at Kings</t>
  </si>
  <si>
    <t>19648570112714</t>
  </si>
  <si>
    <t>0112714</t>
  </si>
  <si>
    <t>0841</t>
  </si>
  <si>
    <t>Antelope Valley Learning Academy</t>
  </si>
  <si>
    <t>43104390113431</t>
  </si>
  <si>
    <t>0113431</t>
  </si>
  <si>
    <t>0844</t>
  </si>
  <si>
    <t>University Preparatory Academy Charter</t>
  </si>
  <si>
    <t>43694500113662</t>
  </si>
  <si>
    <t>0113662</t>
  </si>
  <si>
    <t>0846</t>
  </si>
  <si>
    <t>Voices College-Bound Language Academy</t>
  </si>
  <si>
    <t>19648810113464</t>
  </si>
  <si>
    <t>0113464</t>
  </si>
  <si>
    <t>0847</t>
  </si>
  <si>
    <t>Aveson Global Leadership Academy</t>
  </si>
  <si>
    <t>19648810113472</t>
  </si>
  <si>
    <t>0113472</t>
  </si>
  <si>
    <t>0848</t>
  </si>
  <si>
    <t>Aveson School of Leaders</t>
  </si>
  <si>
    <t>45752670113407</t>
  </si>
  <si>
    <t>0113407</t>
  </si>
  <si>
    <t>0849</t>
  </si>
  <si>
    <t>Rocky Point Charter</t>
  </si>
  <si>
    <t>43104390113704</t>
  </si>
  <si>
    <t>0113704</t>
  </si>
  <si>
    <t>0850</t>
  </si>
  <si>
    <t>Rocketship Mateo Sheedy Elementary</t>
  </si>
  <si>
    <t>34674130114660</t>
  </si>
  <si>
    <t>0114660</t>
  </si>
  <si>
    <t>0853</t>
  </si>
  <si>
    <t>Delta Elementary Charter</t>
  </si>
  <si>
    <t>19648810113894</t>
  </si>
  <si>
    <t>0113894</t>
  </si>
  <si>
    <t>0857</t>
  </si>
  <si>
    <t>Pasadena Rosebud Academy</t>
  </si>
  <si>
    <t>08618200137729</t>
  </si>
  <si>
    <t>0137729</t>
  </si>
  <si>
    <t>0859</t>
  </si>
  <si>
    <t>Uncharted Shores Academy</t>
  </si>
  <si>
    <t>34765050113878</t>
  </si>
  <si>
    <t>0113878</t>
  </si>
  <si>
    <t>0862</t>
  </si>
  <si>
    <t>Higher Learning Academy</t>
  </si>
  <si>
    <t>07100740114470</t>
  </si>
  <si>
    <t>0114470</t>
  </si>
  <si>
    <t>0868</t>
  </si>
  <si>
    <t>Making Waves Academy</t>
  </si>
  <si>
    <t>29102980114330</t>
  </si>
  <si>
    <t>0114330</t>
  </si>
  <si>
    <t>0869</t>
  </si>
  <si>
    <t>Nevada City School of the Arts</t>
  </si>
  <si>
    <t>37683380114462</t>
  </si>
  <si>
    <t>0114462</t>
  </si>
  <si>
    <t>0876</t>
  </si>
  <si>
    <t>Health Sciences High</t>
  </si>
  <si>
    <t>34765050114272</t>
  </si>
  <si>
    <t>0114272</t>
  </si>
  <si>
    <t>0878</t>
  </si>
  <si>
    <t>SAVA: Sacramento Academic and Vocational Academy</t>
  </si>
  <si>
    <t>01613090114421</t>
  </si>
  <si>
    <t>0114421</t>
  </si>
  <si>
    <t>0880</t>
  </si>
  <si>
    <t>KIPP King Collegiate High</t>
  </si>
  <si>
    <t>01612590114363</t>
  </si>
  <si>
    <t>0114363</t>
  </si>
  <si>
    <t>0882</t>
  </si>
  <si>
    <t>American Indian Public Charter II</t>
  </si>
  <si>
    <t>01612590114868</t>
  </si>
  <si>
    <t>0114868</t>
  </si>
  <si>
    <t>0883</t>
  </si>
  <si>
    <t>Oakland Charter High</t>
  </si>
  <si>
    <t>37684520114264</t>
  </si>
  <si>
    <t>0114264</t>
  </si>
  <si>
    <t>0884</t>
  </si>
  <si>
    <t>North County Trade Tech High</t>
  </si>
  <si>
    <t>36750440114389</t>
  </si>
  <si>
    <t>0114389</t>
  </si>
  <si>
    <t>0885</t>
  </si>
  <si>
    <t>Mirus Secondary</t>
  </si>
  <si>
    <t>19651360114439</t>
  </si>
  <si>
    <t>0114439</t>
  </si>
  <si>
    <t>0888</t>
  </si>
  <si>
    <t>Mission View Public</t>
  </si>
  <si>
    <t>36679590114256</t>
  </si>
  <si>
    <t>0114256</t>
  </si>
  <si>
    <t>0889</t>
  </si>
  <si>
    <t>Inland Leaders Charter</t>
  </si>
  <si>
    <t>10621660114553</t>
  </si>
  <si>
    <t>0114553</t>
  </si>
  <si>
    <t>0890</t>
  </si>
  <si>
    <t>University High</t>
  </si>
  <si>
    <t>37681303731262</t>
  </si>
  <si>
    <t>3731262</t>
  </si>
  <si>
    <t>0893</t>
  </si>
  <si>
    <t>Steele Canyon High</t>
  </si>
  <si>
    <t>10621660114355</t>
  </si>
  <si>
    <t>0114355</t>
  </si>
  <si>
    <t>0898</t>
  </si>
  <si>
    <t>Sierra Charter</t>
  </si>
  <si>
    <t>31750850114371</t>
  </si>
  <si>
    <t>0114371</t>
  </si>
  <si>
    <t>0900</t>
  </si>
  <si>
    <t>Rocklin Academy at Meyers Street</t>
  </si>
  <si>
    <t>36103630115808</t>
  </si>
  <si>
    <t>0115808</t>
  </si>
  <si>
    <t>0903</t>
  </si>
  <si>
    <t>Norton Science and Language Academy</t>
  </si>
  <si>
    <t>36750510115089</t>
  </si>
  <si>
    <t>0115089</t>
  </si>
  <si>
    <t>0905</t>
  </si>
  <si>
    <t>Sky Mountain Charter</t>
  </si>
  <si>
    <t>19101990115212</t>
  </si>
  <si>
    <t>0115212</t>
  </si>
  <si>
    <t>0906</t>
  </si>
  <si>
    <t>Magnolia Science Academy 2</t>
  </si>
  <si>
    <t>07616480115063</t>
  </si>
  <si>
    <t>0115063</t>
  </si>
  <si>
    <t>0909</t>
  </si>
  <si>
    <t>Antioch Charter Academy II</t>
  </si>
  <si>
    <t>23656150115055</t>
  </si>
  <si>
    <t>0115055</t>
  </si>
  <si>
    <t>0910</t>
  </si>
  <si>
    <t>River Oak Charter</t>
  </si>
  <si>
    <t>19647330115048</t>
  </si>
  <si>
    <t>0115048</t>
  </si>
  <si>
    <t>0911</t>
  </si>
  <si>
    <t>Fenton Primary Center</t>
  </si>
  <si>
    <t>49753580114934</t>
  </si>
  <si>
    <t>0114934</t>
  </si>
  <si>
    <t>0912</t>
  </si>
  <si>
    <t>Village Charter</t>
  </si>
  <si>
    <t>19101990115030</t>
  </si>
  <si>
    <t>0115030</t>
  </si>
  <si>
    <t>0917</t>
  </si>
  <si>
    <t>Magnolia Science Academy 3</t>
  </si>
  <si>
    <t>19647330117598</t>
  </si>
  <si>
    <t>0117598</t>
  </si>
  <si>
    <t>0927</t>
  </si>
  <si>
    <t>Alliance Piera Barbaglia Shaheen Health Services Academy</t>
  </si>
  <si>
    <t>19647330116509</t>
  </si>
  <si>
    <t>0116509</t>
  </si>
  <si>
    <t>0928</t>
  </si>
  <si>
    <t>Alliance Morgan McKinzie High</t>
  </si>
  <si>
    <t>19647330117606</t>
  </si>
  <si>
    <t>0117606</t>
  </si>
  <si>
    <t>0929</t>
  </si>
  <si>
    <t>Alliance Leichtman-Levine Family Foundation Environmental Science High</t>
  </si>
  <si>
    <t>12101240134163</t>
  </si>
  <si>
    <t>0134163</t>
  </si>
  <si>
    <t>0930</t>
  </si>
  <si>
    <t>Northcoast Preparatory and Performing Arts Academy</t>
  </si>
  <si>
    <t>19647330114959</t>
  </si>
  <si>
    <t>0114959</t>
  </si>
  <si>
    <t>0931</t>
  </si>
  <si>
    <t>Monsenor Oscar Romero Charter Middle</t>
  </si>
  <si>
    <t>19647330114967</t>
  </si>
  <si>
    <t>0114967</t>
  </si>
  <si>
    <t>0934</t>
  </si>
  <si>
    <t>Global Education Academy</t>
  </si>
  <si>
    <t>19647330115113</t>
  </si>
  <si>
    <t>0115113</t>
  </si>
  <si>
    <t>0936</t>
  </si>
  <si>
    <t>Ivy Bound Academy of Math, Science, and Technology Charter Middle</t>
  </si>
  <si>
    <t>19647330115139</t>
  </si>
  <si>
    <t>0115139</t>
  </si>
  <si>
    <t>0937</t>
  </si>
  <si>
    <t>Center for Advanced Learning</t>
  </si>
  <si>
    <t>01612590115014</t>
  </si>
  <si>
    <t>0115014</t>
  </si>
  <si>
    <t>0938</t>
  </si>
  <si>
    <t>KIPP Bridge Academy</t>
  </si>
  <si>
    <t>56725460115105</t>
  </si>
  <si>
    <t>0115105</t>
  </si>
  <si>
    <t>0943</t>
  </si>
  <si>
    <t>Camarillo Academy of Progressive Education</t>
  </si>
  <si>
    <t>04100410114991</t>
  </si>
  <si>
    <t>0114991</t>
  </si>
  <si>
    <t>0945</t>
  </si>
  <si>
    <t>CORE Butte Charter</t>
  </si>
  <si>
    <t>34674470114983</t>
  </si>
  <si>
    <t>0114983</t>
  </si>
  <si>
    <t>0946</t>
  </si>
  <si>
    <t>Golden Valley River</t>
  </si>
  <si>
    <t>29102980114975</t>
  </si>
  <si>
    <t>0114975</t>
  </si>
  <si>
    <t>0947</t>
  </si>
  <si>
    <t>Sierra Montessori Academy</t>
  </si>
  <si>
    <t>01612590115386</t>
  </si>
  <si>
    <t>0115386</t>
  </si>
  <si>
    <t>0948</t>
  </si>
  <si>
    <t>Civicorps Corpsmember Academy</t>
  </si>
  <si>
    <t>19647330115253</t>
  </si>
  <si>
    <t>0115253</t>
  </si>
  <si>
    <t>0949</t>
  </si>
  <si>
    <t>Discovery Charter Preparatory School #2</t>
  </si>
  <si>
    <t>19647330115287</t>
  </si>
  <si>
    <t>0115287</t>
  </si>
  <si>
    <t>0953</t>
  </si>
  <si>
    <t>ICEF Vista Middle Academy</t>
  </si>
  <si>
    <t>19734370115725</t>
  </si>
  <si>
    <t>0115725</t>
  </si>
  <si>
    <t>0963</t>
  </si>
  <si>
    <t>Lifeline Education Charter</t>
  </si>
  <si>
    <t>36750440116707</t>
  </si>
  <si>
    <t>0116707</t>
  </si>
  <si>
    <t>0971</t>
  </si>
  <si>
    <t>Encore Jr./Sr. High School for the Performing and Visual Arts</t>
  </si>
  <si>
    <t>43104390116814</t>
  </si>
  <si>
    <t>0116814</t>
  </si>
  <si>
    <t>0972</t>
  </si>
  <si>
    <t>ACE Empower Academy</t>
  </si>
  <si>
    <t>42692290116921</t>
  </si>
  <si>
    <t>0116921</t>
  </si>
  <si>
    <t>0973</t>
  </si>
  <si>
    <t>Manzanita Public Charter</t>
  </si>
  <si>
    <t>43694270116889</t>
  </si>
  <si>
    <t>0116889</t>
  </si>
  <si>
    <t>0976</t>
  </si>
  <si>
    <t>KIPP San Jose Collegiate</t>
  </si>
  <si>
    <t>19646340116822</t>
  </si>
  <si>
    <t>0116822</t>
  </si>
  <si>
    <t>0977</t>
  </si>
  <si>
    <t>Wilder's Preparatory Academy Charter Middle</t>
  </si>
  <si>
    <t>19651360117234</t>
  </si>
  <si>
    <t>0117234</t>
  </si>
  <si>
    <t>0981</t>
  </si>
  <si>
    <t>Santa Clarita Valley International</t>
  </si>
  <si>
    <t>36678760117192</t>
  </si>
  <si>
    <t>0117192</t>
  </si>
  <si>
    <t>0982</t>
  </si>
  <si>
    <t>SOAR Charter Academy</t>
  </si>
  <si>
    <t>47104700117168</t>
  </si>
  <si>
    <t>0117168</t>
  </si>
  <si>
    <t>0983</t>
  </si>
  <si>
    <t>Golden Eagle Charter</t>
  </si>
  <si>
    <t>50105040117457</t>
  </si>
  <si>
    <t>0117457</t>
  </si>
  <si>
    <t>0985</t>
  </si>
  <si>
    <t>Great Valley Academy</t>
  </si>
  <si>
    <t>19647330117622</t>
  </si>
  <si>
    <t>0117622</t>
  </si>
  <si>
    <t>0986</t>
  </si>
  <si>
    <t>Magnolia Science Academy 4</t>
  </si>
  <si>
    <t>19101990137679</t>
  </si>
  <si>
    <t>0137679</t>
  </si>
  <si>
    <t>0987</t>
  </si>
  <si>
    <t>Magnolia Science Academy 5</t>
  </si>
  <si>
    <t>19647330117648</t>
  </si>
  <si>
    <t>0117648</t>
  </si>
  <si>
    <t>0988</t>
  </si>
  <si>
    <t>Magnolia Science Academy 6</t>
  </si>
  <si>
    <t>19647330117655</t>
  </si>
  <si>
    <t>0117655</t>
  </si>
  <si>
    <t>0989</t>
  </si>
  <si>
    <t>Magnolia Science Academy 7</t>
  </si>
  <si>
    <t>58105870117242</t>
  </si>
  <si>
    <t>0117242</t>
  </si>
  <si>
    <t>0990</t>
  </si>
  <si>
    <t>Yuba Environmental Science Charter Academy</t>
  </si>
  <si>
    <t>37681890118323</t>
  </si>
  <si>
    <t>0118323</t>
  </si>
  <si>
    <t>0991</t>
  </si>
  <si>
    <t>National University Academy</t>
  </si>
  <si>
    <t>19647330117614</t>
  </si>
  <si>
    <t>0117614</t>
  </si>
  <si>
    <t>0998</t>
  </si>
  <si>
    <t>New Los Angeles Charter</t>
  </si>
  <si>
    <t>27751500118349</t>
  </si>
  <si>
    <t>0118349</t>
  </si>
  <si>
    <t>1000</t>
  </si>
  <si>
    <t>Big Sur Charter</t>
  </si>
  <si>
    <t>44697990117804</t>
  </si>
  <si>
    <t>0117804</t>
  </si>
  <si>
    <t>1004</t>
  </si>
  <si>
    <t>Ceiba College Preparatory Academy</t>
  </si>
  <si>
    <t>19647330117846</t>
  </si>
  <si>
    <t>0117846</t>
  </si>
  <si>
    <t>1007</t>
  </si>
  <si>
    <t>Para Los Niños Middle</t>
  </si>
  <si>
    <t>37683380135913</t>
  </si>
  <si>
    <t>0135913</t>
  </si>
  <si>
    <t>1008</t>
  </si>
  <si>
    <t>Urban Discovery Academy Charter</t>
  </si>
  <si>
    <t>19647330117903</t>
  </si>
  <si>
    <t>0117903</t>
  </si>
  <si>
    <t>1010</t>
  </si>
  <si>
    <t>KIPP Raices Academy</t>
  </si>
  <si>
    <t>14101400117994</t>
  </si>
  <si>
    <t>0117994</t>
  </si>
  <si>
    <t>1012</t>
  </si>
  <si>
    <t>YouthBuild Charter School of California</t>
  </si>
  <si>
    <t>19647330117895</t>
  </si>
  <si>
    <t>0117895</t>
  </si>
  <si>
    <t>1014</t>
  </si>
  <si>
    <t>Synergy Kinetic Academy</t>
  </si>
  <si>
    <t>37683380118851</t>
  </si>
  <si>
    <t>0118851</t>
  </si>
  <si>
    <t>1015</t>
  </si>
  <si>
    <t>King-Chavez Community High</t>
  </si>
  <si>
    <t>04614240118042</t>
  </si>
  <si>
    <t>0118042</t>
  </si>
  <si>
    <t>1019</t>
  </si>
  <si>
    <t>Forest Ranch Charter</t>
  </si>
  <si>
    <t>19647330117911</t>
  </si>
  <si>
    <t>0117911</t>
  </si>
  <si>
    <t>1020</t>
  </si>
  <si>
    <t>New Millennium Secondary</t>
  </si>
  <si>
    <t>01612590118224</t>
  </si>
  <si>
    <t>0118224</t>
  </si>
  <si>
    <t>1023</t>
  </si>
  <si>
    <t>Aspire Golden State College Preparatory Academy</t>
  </si>
  <si>
    <t>37683380118083</t>
  </si>
  <si>
    <t>0118083</t>
  </si>
  <si>
    <t>1024</t>
  </si>
  <si>
    <t>Innovations Academy</t>
  </si>
  <si>
    <t>39686760117853</t>
  </si>
  <si>
    <t>0117853</t>
  </si>
  <si>
    <t>1027</t>
  </si>
  <si>
    <t>Dr. Lewis Dolphin Stallworth Sr. Charter</t>
  </si>
  <si>
    <t>38684780118141</t>
  </si>
  <si>
    <t>0118141</t>
  </si>
  <si>
    <t>1028</t>
  </si>
  <si>
    <t>Five Keys Independence HS (SF Sheriff's)</t>
  </si>
  <si>
    <t>38684780118133</t>
  </si>
  <si>
    <t>0118133</t>
  </si>
  <si>
    <t>1029</t>
  </si>
  <si>
    <t>Five Keys Adult School (SF Sheriff's)</t>
  </si>
  <si>
    <t>13631230118455</t>
  </si>
  <si>
    <t>0118455</t>
  </si>
  <si>
    <t>1030</t>
  </si>
  <si>
    <t>Ballington Academy for the Arts and Sciences</t>
  </si>
  <si>
    <t>19648810118075</t>
  </si>
  <si>
    <t>0118075</t>
  </si>
  <si>
    <t>1031</t>
  </si>
  <si>
    <t>Learning Works</t>
  </si>
  <si>
    <t>36750440118059</t>
  </si>
  <si>
    <t>0118059</t>
  </si>
  <si>
    <t>1034</t>
  </si>
  <si>
    <t>LaVerne Elementary Preparatory Academy</t>
  </si>
  <si>
    <t>19647330117978</t>
  </si>
  <si>
    <t>0117978</t>
  </si>
  <si>
    <t>1036</t>
  </si>
  <si>
    <t>Goethe International Charter</t>
  </si>
  <si>
    <t>19647330117952</t>
  </si>
  <si>
    <t>0117952</t>
  </si>
  <si>
    <t>1037</t>
  </si>
  <si>
    <t>ICEF Innovation Los Angeles Charter</t>
  </si>
  <si>
    <t>19647330117937</t>
  </si>
  <si>
    <t>0117937</t>
  </si>
  <si>
    <t>1039</t>
  </si>
  <si>
    <t>ICEF Vista Elementary Academy</t>
  </si>
  <si>
    <t>31750850117879</t>
  </si>
  <si>
    <t>0117879</t>
  </si>
  <si>
    <t>1042</t>
  </si>
  <si>
    <t>Maria Montessori Charter Academy</t>
  </si>
  <si>
    <t>39686760118497</t>
  </si>
  <si>
    <t>0118497</t>
  </si>
  <si>
    <t>1048</t>
  </si>
  <si>
    <t>Aspire Langston Hughes Academy</t>
  </si>
  <si>
    <t>19647330118588</t>
  </si>
  <si>
    <t>0118588</t>
  </si>
  <si>
    <t>1050</t>
  </si>
  <si>
    <t>Alain Leroy Locke College Preparatory Academy</t>
  </si>
  <si>
    <t>37754166119275</t>
  </si>
  <si>
    <t>6119275</t>
  </si>
  <si>
    <t>1057</t>
  </si>
  <si>
    <t>All Tribes Charter</t>
  </si>
  <si>
    <t>20652430118950</t>
  </si>
  <si>
    <t>0118950</t>
  </si>
  <si>
    <t>1058</t>
  </si>
  <si>
    <t>Sherman Thomas Charter High</t>
  </si>
  <si>
    <t>19768690119016</t>
  </si>
  <si>
    <t>0119016</t>
  </si>
  <si>
    <t>1060</t>
  </si>
  <si>
    <t>Da Vinci Science</t>
  </si>
  <si>
    <t>43104390119024</t>
  </si>
  <si>
    <t>0119024</t>
  </si>
  <si>
    <t>1061</t>
  </si>
  <si>
    <t>Rocketship Si Se Puede Academy</t>
  </si>
  <si>
    <t>19765470118760</t>
  </si>
  <si>
    <t>76547</t>
  </si>
  <si>
    <t>0118760</t>
  </si>
  <si>
    <t>1062</t>
  </si>
  <si>
    <t>Barack Obama Charter</t>
  </si>
  <si>
    <t>37679910119255</t>
  </si>
  <si>
    <t>0119255</t>
  </si>
  <si>
    <t>1063</t>
  </si>
  <si>
    <t>EJE Middle Academy</t>
  </si>
  <si>
    <t>31103140119214</t>
  </si>
  <si>
    <t>0119214</t>
  </si>
  <si>
    <t>1064</t>
  </si>
  <si>
    <t>CORE Placer Charter</t>
  </si>
  <si>
    <t>01611190119222</t>
  </si>
  <si>
    <t>0119222</t>
  </si>
  <si>
    <t>1066</t>
  </si>
  <si>
    <t>Nea Community Learning Center</t>
  </si>
  <si>
    <t>01611920119248</t>
  </si>
  <si>
    <t>0119248</t>
  </si>
  <si>
    <t>1067</t>
  </si>
  <si>
    <t>Golden Oak Montessori of Hayward</t>
  </si>
  <si>
    <t>16639820110205</t>
  </si>
  <si>
    <t>0110205</t>
  </si>
  <si>
    <t>1068</t>
  </si>
  <si>
    <t>Lemoore Middle College High</t>
  </si>
  <si>
    <t>41690620119503</t>
  </si>
  <si>
    <t>0119503</t>
  </si>
  <si>
    <t>1070</t>
  </si>
  <si>
    <t>Everest Public High</t>
  </si>
  <si>
    <t>31750850119487</t>
  </si>
  <si>
    <t>0119487</t>
  </si>
  <si>
    <t>1071</t>
  </si>
  <si>
    <t>Western Sierra Collegiate Academy</t>
  </si>
  <si>
    <t>56105616055974</t>
  </si>
  <si>
    <t>6055974</t>
  </si>
  <si>
    <t>1072</t>
  </si>
  <si>
    <t>Meadows Arts and Technology Elementary</t>
  </si>
  <si>
    <t>19646340119552</t>
  </si>
  <si>
    <t>0119552</t>
  </si>
  <si>
    <t>1075</t>
  </si>
  <si>
    <t>Today's Fresh Start Charter School Inglewood</t>
  </si>
  <si>
    <t>37682130119560</t>
  </si>
  <si>
    <t>0119560</t>
  </si>
  <si>
    <t>1077</t>
  </si>
  <si>
    <t>San Diego Neighborhood Homeschools</t>
  </si>
  <si>
    <t>15101570119669</t>
  </si>
  <si>
    <t>0119669</t>
  </si>
  <si>
    <t>1078</t>
  </si>
  <si>
    <t>Wonderful College Prep Academy</t>
  </si>
  <si>
    <t>37683380119610</t>
  </si>
  <si>
    <t>0119610</t>
  </si>
  <si>
    <t>1080</t>
  </si>
  <si>
    <t>Gompers Preparatory Academy</t>
  </si>
  <si>
    <t>19768690119636</t>
  </si>
  <si>
    <t>0119636</t>
  </si>
  <si>
    <t>1081</t>
  </si>
  <si>
    <t>Da Vinci Design</t>
  </si>
  <si>
    <t>37680230119594</t>
  </si>
  <si>
    <t>0119594</t>
  </si>
  <si>
    <t>1082</t>
  </si>
  <si>
    <t>Leonardo da Vinci Health Sciences Charter</t>
  </si>
  <si>
    <t>10101080119628</t>
  </si>
  <si>
    <t>0119628</t>
  </si>
  <si>
    <t>1085</t>
  </si>
  <si>
    <t>Big Picture Educational Academy</t>
  </si>
  <si>
    <t>49708470119750</t>
  </si>
  <si>
    <t>0119750</t>
  </si>
  <si>
    <t>1086</t>
  </si>
  <si>
    <t>River Montessori Elementary Charter</t>
  </si>
  <si>
    <t>36678760120006</t>
  </si>
  <si>
    <t>0120006</t>
  </si>
  <si>
    <t>1089</t>
  </si>
  <si>
    <t>New Vision Middle</t>
  </si>
  <si>
    <t>19647330119974</t>
  </si>
  <si>
    <t>0119974</t>
  </si>
  <si>
    <t>1091</t>
  </si>
  <si>
    <t>PUC Santa Rosa Charter Academy</t>
  </si>
  <si>
    <t>19647330133280</t>
  </si>
  <si>
    <t>0133280</t>
  </si>
  <si>
    <t>1092</t>
  </si>
  <si>
    <t>PUC Nueva Esperanza Charter Academy</t>
  </si>
  <si>
    <t>19647330119982</t>
  </si>
  <si>
    <t>0119982</t>
  </si>
  <si>
    <t>1093</t>
  </si>
  <si>
    <t>Equitas Academy Charter</t>
  </si>
  <si>
    <t>19647330120014</t>
  </si>
  <si>
    <t>0120014</t>
  </si>
  <si>
    <t>1094</t>
  </si>
  <si>
    <t>Endeavor College Preparatory Charter</t>
  </si>
  <si>
    <t>19647330120022</t>
  </si>
  <si>
    <t>0120022</t>
  </si>
  <si>
    <t>1095</t>
  </si>
  <si>
    <t>Valor Academy Middle</t>
  </si>
  <si>
    <t>19647330120030</t>
  </si>
  <si>
    <t>0120030</t>
  </si>
  <si>
    <t>1096</t>
  </si>
  <si>
    <t>Alliance College-Ready Middle Academy 4</t>
  </si>
  <si>
    <t>19647330120048</t>
  </si>
  <si>
    <t>0120048</t>
  </si>
  <si>
    <t>1097</t>
  </si>
  <si>
    <t>Alliance College-Ready Middle Academy 5</t>
  </si>
  <si>
    <t>19647330120097</t>
  </si>
  <si>
    <t>0120097</t>
  </si>
  <si>
    <t>1101</t>
  </si>
  <si>
    <t>Academia Moderna</t>
  </si>
  <si>
    <t>31668520120105</t>
  </si>
  <si>
    <t>0120105</t>
  </si>
  <si>
    <t>1102</t>
  </si>
  <si>
    <t>Creekside Charter</t>
  </si>
  <si>
    <t>49709380120121</t>
  </si>
  <si>
    <t>0120121</t>
  </si>
  <si>
    <t>1107</t>
  </si>
  <si>
    <t>REACH</t>
  </si>
  <si>
    <t>01612590120188</t>
  </si>
  <si>
    <t>0120188</t>
  </si>
  <si>
    <t>1115</t>
  </si>
  <si>
    <t>Aspire ERES Academy</t>
  </si>
  <si>
    <t>33751760120204</t>
  </si>
  <si>
    <t>0120204</t>
  </si>
  <si>
    <t>1118</t>
  </si>
  <si>
    <t>Sycamore Academy of Science and Cultural Arts</t>
  </si>
  <si>
    <t>19647331931047</t>
  </si>
  <si>
    <t>1931047</t>
  </si>
  <si>
    <t>1119</t>
  </si>
  <si>
    <t>Birmingham Community Charter High</t>
  </si>
  <si>
    <t>19647330120071</t>
  </si>
  <si>
    <t>0120071</t>
  </si>
  <si>
    <t>1120</t>
  </si>
  <si>
    <t>New Designs Charter School-Watts</t>
  </si>
  <si>
    <t>19646340120303</t>
  </si>
  <si>
    <t>0120303</t>
  </si>
  <si>
    <t>1121</t>
  </si>
  <si>
    <t>ICEF Inglewood Elementary Charter Academy</t>
  </si>
  <si>
    <t>19646340120311</t>
  </si>
  <si>
    <t>0120311</t>
  </si>
  <si>
    <t>1122</t>
  </si>
  <si>
    <t>ICEF Inglewood Middle Charter Academy</t>
  </si>
  <si>
    <t>50711750120212</t>
  </si>
  <si>
    <t>0120212</t>
  </si>
  <si>
    <t>1125</t>
  </si>
  <si>
    <t>Aspire Vanguard College Preparatory Academy</t>
  </si>
  <si>
    <t>56725460120634</t>
  </si>
  <si>
    <t>0120634</t>
  </si>
  <si>
    <t>1126</t>
  </si>
  <si>
    <t>Architecture, Construction &amp; Engineering Charter High (ACE)</t>
  </si>
  <si>
    <t>43104390120642</t>
  </si>
  <si>
    <t>0120642</t>
  </si>
  <si>
    <t>1127</t>
  </si>
  <si>
    <t>Rocketship Los Suenos Academy</t>
  </si>
  <si>
    <t>36678760120568</t>
  </si>
  <si>
    <t>0120568</t>
  </si>
  <si>
    <t>1132</t>
  </si>
  <si>
    <t>Options for Youth-San Bernardino</t>
  </si>
  <si>
    <t>19734520120600</t>
  </si>
  <si>
    <t>0120600</t>
  </si>
  <si>
    <t>1135</t>
  </si>
  <si>
    <t>iQ Academy California-Los Angeles</t>
  </si>
  <si>
    <t>19646340121186</t>
  </si>
  <si>
    <t>0121186</t>
  </si>
  <si>
    <t>1137</t>
  </si>
  <si>
    <t>Children of Promise Preparatory Academy</t>
  </si>
  <si>
    <t>49708390120584</t>
  </si>
  <si>
    <t>0120584</t>
  </si>
  <si>
    <t>1139</t>
  </si>
  <si>
    <t>Pivot Online Charter - North Bay</t>
  </si>
  <si>
    <t>19647330120527</t>
  </si>
  <si>
    <t>0120527</t>
  </si>
  <si>
    <t>1141</t>
  </si>
  <si>
    <t>Watts Learning Center Charter Middle</t>
  </si>
  <si>
    <t>39686760120725</t>
  </si>
  <si>
    <t>0120725</t>
  </si>
  <si>
    <t>1142</t>
  </si>
  <si>
    <t>Stockton Collegiate International Elementary</t>
  </si>
  <si>
    <t>39686760120733</t>
  </si>
  <si>
    <t>0120733</t>
  </si>
  <si>
    <t>1143</t>
  </si>
  <si>
    <t>Stockton Collegiate International Secondary</t>
  </si>
  <si>
    <t>39103970120717</t>
  </si>
  <si>
    <t>0120717</t>
  </si>
  <si>
    <t>1146</t>
  </si>
  <si>
    <t>one.Charter</t>
  </si>
  <si>
    <t>09618460123125</t>
  </si>
  <si>
    <t>0123125</t>
  </si>
  <si>
    <t>1150</t>
  </si>
  <si>
    <t>Camino Polytechnic</t>
  </si>
  <si>
    <t>36678760121343</t>
  </si>
  <si>
    <t>0121343</t>
  </si>
  <si>
    <t>1153</t>
  </si>
  <si>
    <t>Excel Prep Charter</t>
  </si>
  <si>
    <t>36678760122317</t>
  </si>
  <si>
    <t>0122317</t>
  </si>
  <si>
    <t>1155</t>
  </si>
  <si>
    <t>Hardy Brown College Prep</t>
  </si>
  <si>
    <t>19647330121079</t>
  </si>
  <si>
    <t>0121079</t>
  </si>
  <si>
    <t>1156</t>
  </si>
  <si>
    <t>Ararat Charter</t>
  </si>
  <si>
    <t>19647330121137</t>
  </si>
  <si>
    <t>0121137</t>
  </si>
  <si>
    <t>1157</t>
  </si>
  <si>
    <t>Ingenium Charter</t>
  </si>
  <si>
    <t>19647330121285</t>
  </si>
  <si>
    <t>0121285</t>
  </si>
  <si>
    <t>1161</t>
  </si>
  <si>
    <t>Alliance Cindy and Bill Simon Technology Academy High</t>
  </si>
  <si>
    <t>19647330121293</t>
  </si>
  <si>
    <t>0121293</t>
  </si>
  <si>
    <t>1162</t>
  </si>
  <si>
    <t>Alliance Tennenbaum Family Technology High</t>
  </si>
  <si>
    <t>19647330123133</t>
  </si>
  <si>
    <t>0123133</t>
  </si>
  <si>
    <t>1163</t>
  </si>
  <si>
    <t>Alliance Susan and Eric Smidt Technology High</t>
  </si>
  <si>
    <t>19647330123141</t>
  </si>
  <si>
    <t>0123141</t>
  </si>
  <si>
    <t>1164</t>
  </si>
  <si>
    <t>Alliance Ted K. Tajima High</t>
  </si>
  <si>
    <t>04614240121475</t>
  </si>
  <si>
    <t>0121475</t>
  </si>
  <si>
    <t>1166</t>
  </si>
  <si>
    <t>Sherwood Montessori</t>
  </si>
  <si>
    <t>43694500121483</t>
  </si>
  <si>
    <t>0121483</t>
  </si>
  <si>
    <t>1167</t>
  </si>
  <si>
    <t>Alpha: Cornerstone Academy Preparatory</t>
  </si>
  <si>
    <t>31668450121418</t>
  </si>
  <si>
    <t>0121418</t>
  </si>
  <si>
    <t>1169</t>
  </si>
  <si>
    <t>John Adams Academy</t>
  </si>
  <si>
    <t>04615070121509</t>
  </si>
  <si>
    <t>0121509</t>
  </si>
  <si>
    <t>1170</t>
  </si>
  <si>
    <t>Ipakanni Early College Charter</t>
  </si>
  <si>
    <t>31668520121608</t>
  </si>
  <si>
    <t>0121608</t>
  </si>
  <si>
    <t>1179</t>
  </si>
  <si>
    <t>Harvest Ridge Cooperative Charter/Placer Academy</t>
  </si>
  <si>
    <t>31669440121624</t>
  </si>
  <si>
    <t>0121624</t>
  </si>
  <si>
    <t>1180</t>
  </si>
  <si>
    <t>Sierra Expeditionary Learning</t>
  </si>
  <si>
    <t>01611190122085</t>
  </si>
  <si>
    <t>0122085</t>
  </si>
  <si>
    <t>1181</t>
  </si>
  <si>
    <t>The Academy of Alameda</t>
  </si>
  <si>
    <t>58727360121632</t>
  </si>
  <si>
    <t>0121632</t>
  </si>
  <si>
    <t>1182</t>
  </si>
  <si>
    <t>Paragon Collegiate Academy</t>
  </si>
  <si>
    <t>45699550121640</t>
  </si>
  <si>
    <t>0121640</t>
  </si>
  <si>
    <t>1183</t>
  </si>
  <si>
    <t>Cottonwood Creek Charter</t>
  </si>
  <si>
    <t>34674390121665</t>
  </si>
  <si>
    <t>0121665</t>
  </si>
  <si>
    <t>1186</t>
  </si>
  <si>
    <t>Yav Pem Suab Academy - Preparing for the Future Charter</t>
  </si>
  <si>
    <t>19647330121848</t>
  </si>
  <si>
    <t>0121848</t>
  </si>
  <si>
    <t>1187</t>
  </si>
  <si>
    <t>Crown Preparatory Academy</t>
  </si>
  <si>
    <t>33736760121673</t>
  </si>
  <si>
    <t>0121673</t>
  </si>
  <si>
    <t>1188</t>
  </si>
  <si>
    <t>NOVA Academy - Coachella</t>
  </si>
  <si>
    <t>37683380121681</t>
  </si>
  <si>
    <t>0121681</t>
  </si>
  <si>
    <t>1190</t>
  </si>
  <si>
    <t>SD Global Vision Academy</t>
  </si>
  <si>
    <t>43694500123299</t>
  </si>
  <si>
    <t>0123299</t>
  </si>
  <si>
    <t>1192</t>
  </si>
  <si>
    <t>Rocketship Mosaic Elementary</t>
  </si>
  <si>
    <t>43104390123281</t>
  </si>
  <si>
    <t>0123281</t>
  </si>
  <si>
    <t>1193</t>
  </si>
  <si>
    <t>Rocketship Discovery Prep</t>
  </si>
  <si>
    <t>19647330121699</t>
  </si>
  <si>
    <t>0121699</t>
  </si>
  <si>
    <t>1195</t>
  </si>
  <si>
    <t>KIPP Empower Academy</t>
  </si>
  <si>
    <t>19647330121707</t>
  </si>
  <si>
    <t>0121707</t>
  </si>
  <si>
    <t>1196</t>
  </si>
  <si>
    <t>KIPP Comienza Community Prep</t>
  </si>
  <si>
    <t>39103970121723</t>
  </si>
  <si>
    <t>0121723</t>
  </si>
  <si>
    <t>1198</t>
  </si>
  <si>
    <t>San Joaquin Building Futures Academy</t>
  </si>
  <si>
    <t>19647330122556</t>
  </si>
  <si>
    <t>0122556</t>
  </si>
  <si>
    <t>1200</t>
  </si>
  <si>
    <t>Citizens of the World Charter School Hollywood</t>
  </si>
  <si>
    <t>56739400121426</t>
  </si>
  <si>
    <t>0121426</t>
  </si>
  <si>
    <t>1202</t>
  </si>
  <si>
    <t>IvyTech Charter</t>
  </si>
  <si>
    <t>56105610121756</t>
  </si>
  <si>
    <t>0121756</t>
  </si>
  <si>
    <t>1203</t>
  </si>
  <si>
    <t>BRIDGES Charter</t>
  </si>
  <si>
    <t>19101990121772</t>
  </si>
  <si>
    <t>0121772</t>
  </si>
  <si>
    <t>1204</t>
  </si>
  <si>
    <t>Environmental Charter Middle</t>
  </si>
  <si>
    <t>19647330122242</t>
  </si>
  <si>
    <t>0122242</t>
  </si>
  <si>
    <t>1206</t>
  </si>
  <si>
    <t>TEACH Academy of Technologies</t>
  </si>
  <si>
    <t>48705320122267</t>
  </si>
  <si>
    <t>0122267</t>
  </si>
  <si>
    <t>1210</t>
  </si>
  <si>
    <t>Dixon Montessori Charter</t>
  </si>
  <si>
    <t>19647330122564</t>
  </si>
  <si>
    <t>0122564</t>
  </si>
  <si>
    <t>1212</t>
  </si>
  <si>
    <t>Camino Nuevo Elementary #3</t>
  </si>
  <si>
    <t>19647330122614</t>
  </si>
  <si>
    <t>0122614</t>
  </si>
  <si>
    <t>1213</t>
  </si>
  <si>
    <t>Aspire Gateway Academy Charter</t>
  </si>
  <si>
    <t>19647330122622</t>
  </si>
  <si>
    <t>0122622</t>
  </si>
  <si>
    <t>1214</t>
  </si>
  <si>
    <t>Aspire Firestone Academy Charter</t>
  </si>
  <si>
    <t>19647330122630</t>
  </si>
  <si>
    <t>0122630</t>
  </si>
  <si>
    <t>1215</t>
  </si>
  <si>
    <t>Para Los Niños - Evelyn Thurman Gratts Primary</t>
  </si>
  <si>
    <t>19647330122481</t>
  </si>
  <si>
    <t>0122481</t>
  </si>
  <si>
    <t>1216</t>
  </si>
  <si>
    <t>Animo Jefferson Charter Middle</t>
  </si>
  <si>
    <t>19647330122499</t>
  </si>
  <si>
    <t>0122499</t>
  </si>
  <si>
    <t>1217</t>
  </si>
  <si>
    <t>Animo Westside Charter Middle</t>
  </si>
  <si>
    <t>19647330123158</t>
  </si>
  <si>
    <t>0123158</t>
  </si>
  <si>
    <t>1218</t>
  </si>
  <si>
    <t>Arts In Action Community Charter</t>
  </si>
  <si>
    <t>19646670123174</t>
  </si>
  <si>
    <t>0123174</t>
  </si>
  <si>
    <t>1225</t>
  </si>
  <si>
    <t>Life Source International Charter</t>
  </si>
  <si>
    <t>39685850122580</t>
  </si>
  <si>
    <t>0122580</t>
  </si>
  <si>
    <t>1229</t>
  </si>
  <si>
    <t>Rio Valley Charter</t>
  </si>
  <si>
    <t>19647330122721</t>
  </si>
  <si>
    <t>0122721</t>
  </si>
  <si>
    <t>1230</t>
  </si>
  <si>
    <t>Aspire Pacific Academy</t>
  </si>
  <si>
    <t>19647330122861</t>
  </si>
  <si>
    <t>0122861</t>
  </si>
  <si>
    <t>1231</t>
  </si>
  <si>
    <t>Camino Nuevo Academy #2</t>
  </si>
  <si>
    <t>19647330122655</t>
  </si>
  <si>
    <t>0122655</t>
  </si>
  <si>
    <t>1232</t>
  </si>
  <si>
    <t>Celerity Octavia Charter</t>
  </si>
  <si>
    <t>19647330122739</t>
  </si>
  <si>
    <t>0122739</t>
  </si>
  <si>
    <t>1234</t>
  </si>
  <si>
    <t>Vista Charter Middle</t>
  </si>
  <si>
    <t>19647330122747</t>
  </si>
  <si>
    <t>0122747</t>
  </si>
  <si>
    <t>1236</t>
  </si>
  <si>
    <t>Magnolia Science Academy Bell</t>
  </si>
  <si>
    <t>19647330122754</t>
  </si>
  <si>
    <t>0122754</t>
  </si>
  <si>
    <t>1237</t>
  </si>
  <si>
    <t>Valley Charter Elementary</t>
  </si>
  <si>
    <t>19647330122838</t>
  </si>
  <si>
    <t>0122838</t>
  </si>
  <si>
    <t>1238</t>
  </si>
  <si>
    <t>Valley Charter Middle</t>
  </si>
  <si>
    <t>19647330122606</t>
  </si>
  <si>
    <t>0122606</t>
  </si>
  <si>
    <t>1241</t>
  </si>
  <si>
    <t>PUC Lakeview Charter High</t>
  </si>
  <si>
    <t>19647330123166</t>
  </si>
  <si>
    <t>0123166</t>
  </si>
  <si>
    <t>1246</t>
  </si>
  <si>
    <t>Celerity Palmati Charter</t>
  </si>
  <si>
    <t>37683380122788</t>
  </si>
  <si>
    <t>0122788</t>
  </si>
  <si>
    <t>1253</t>
  </si>
  <si>
    <t>School for Entrepreneurship and Technology</t>
  </si>
  <si>
    <t>01611430138552</t>
  </si>
  <si>
    <t>0138552</t>
  </si>
  <si>
    <t>1255</t>
  </si>
  <si>
    <t>REALM Charter</t>
  </si>
  <si>
    <t>56105610122713</t>
  </si>
  <si>
    <t>0122713</t>
  </si>
  <si>
    <t>1256</t>
  </si>
  <si>
    <t>River Oaks Academy</t>
  </si>
  <si>
    <t>37754160122796</t>
  </si>
  <si>
    <t>0122796</t>
  </si>
  <si>
    <t>1262</t>
  </si>
  <si>
    <t>All Tribes Elementary Charter</t>
  </si>
  <si>
    <t>37682130123224</t>
  </si>
  <si>
    <t>0123224</t>
  </si>
  <si>
    <t>1264</t>
  </si>
  <si>
    <t>San Diego Virtual</t>
  </si>
  <si>
    <t>38684780123265</t>
  </si>
  <si>
    <t>0123265</t>
  </si>
  <si>
    <t>1267</t>
  </si>
  <si>
    <t>Gateway Middle</t>
  </si>
  <si>
    <t>43104390123257</t>
  </si>
  <si>
    <t>0123257</t>
  </si>
  <si>
    <t>1268</t>
  </si>
  <si>
    <t>Downtown College Prep - Alum Rock</t>
  </si>
  <si>
    <t>38684780123505</t>
  </si>
  <si>
    <t>0123505</t>
  </si>
  <si>
    <t>1270</t>
  </si>
  <si>
    <t>Mission Preparatory</t>
  </si>
  <si>
    <t>01612590123711</t>
  </si>
  <si>
    <t>0123711</t>
  </si>
  <si>
    <t>1271</t>
  </si>
  <si>
    <t>Vincent Academy</t>
  </si>
  <si>
    <t>34674390123901</t>
  </si>
  <si>
    <t>0123901</t>
  </si>
  <si>
    <t>1273</t>
  </si>
  <si>
    <t>Capitol Collegiate Academy</t>
  </si>
  <si>
    <t>30664640123729</t>
  </si>
  <si>
    <t>0123729</t>
  </si>
  <si>
    <t>1274</t>
  </si>
  <si>
    <t>Community Roots Academy</t>
  </si>
  <si>
    <t>23655650123737</t>
  </si>
  <si>
    <t>0123737</t>
  </si>
  <si>
    <t>1275</t>
  </si>
  <si>
    <t>Three Rivers Charter</t>
  </si>
  <si>
    <t>43694270123745</t>
  </si>
  <si>
    <t>0123745</t>
  </si>
  <si>
    <t>1276</t>
  </si>
  <si>
    <t>Summit Public School: Rainier</t>
  </si>
  <si>
    <t>43694840123760</t>
  </si>
  <si>
    <t>0123760</t>
  </si>
  <si>
    <t>1278</t>
  </si>
  <si>
    <t>Gilroy Prep (a Navigator School)</t>
  </si>
  <si>
    <t>37683380123778</t>
  </si>
  <si>
    <t>0123778</t>
  </si>
  <si>
    <t>1279</t>
  </si>
  <si>
    <t>Old Town Academy K-8 Charter</t>
  </si>
  <si>
    <t>04614240123810</t>
  </si>
  <si>
    <t>0123810</t>
  </si>
  <si>
    <t>1280</t>
  </si>
  <si>
    <t>Wildflower Open Classroom</t>
  </si>
  <si>
    <t>49738820123786</t>
  </si>
  <si>
    <t>0123786</t>
  </si>
  <si>
    <t>1281</t>
  </si>
  <si>
    <t>Credo High</t>
  </si>
  <si>
    <t>43104390123794</t>
  </si>
  <si>
    <t>0123794</t>
  </si>
  <si>
    <t>1282</t>
  </si>
  <si>
    <t>Summit Public School: Tahoma</t>
  </si>
  <si>
    <t>01100170123968</t>
  </si>
  <si>
    <t>0123968</t>
  </si>
  <si>
    <t>1284</t>
  </si>
  <si>
    <t>Community School for Creative Education</t>
  </si>
  <si>
    <t>19647330123984</t>
  </si>
  <si>
    <t>0123984</t>
  </si>
  <si>
    <t>1285</t>
  </si>
  <si>
    <t>Celerity Cardinal Charter</t>
  </si>
  <si>
    <t>19647330123992</t>
  </si>
  <si>
    <t>0123992</t>
  </si>
  <si>
    <t>1286</t>
  </si>
  <si>
    <t>Animo Ellen Ochoa Charter Middle</t>
  </si>
  <si>
    <t>19647330124008</t>
  </si>
  <si>
    <t>0124008</t>
  </si>
  <si>
    <t>1287</t>
  </si>
  <si>
    <t>Animo James B. Taylor Charter Middle</t>
  </si>
  <si>
    <t>19647330124016</t>
  </si>
  <si>
    <t>0124016</t>
  </si>
  <si>
    <t>1288</t>
  </si>
  <si>
    <t>Animo Western Charter Middle</t>
  </si>
  <si>
    <t>19647330124024</t>
  </si>
  <si>
    <t>0124024</t>
  </si>
  <si>
    <t>1289</t>
  </si>
  <si>
    <t>Animo Phillis Wheatley Charter Middle</t>
  </si>
  <si>
    <t>43104390124065</t>
  </si>
  <si>
    <t>0124065</t>
  </si>
  <si>
    <t>1290</t>
  </si>
  <si>
    <t>Sunrise Middle</t>
  </si>
  <si>
    <t>15101570124040</t>
  </si>
  <si>
    <t>0124040</t>
  </si>
  <si>
    <t>1292</t>
  </si>
  <si>
    <t>Grimmway Academy</t>
  </si>
  <si>
    <t>54105460124057</t>
  </si>
  <si>
    <t>0124057</t>
  </si>
  <si>
    <t>1293</t>
  </si>
  <si>
    <t>Valley Life Charter</t>
  </si>
  <si>
    <t>01100170124172</t>
  </si>
  <si>
    <t>0124172</t>
  </si>
  <si>
    <t>1296</t>
  </si>
  <si>
    <t>Yu Ming Charter</t>
  </si>
  <si>
    <t>19647330124560</t>
  </si>
  <si>
    <t>0124560</t>
  </si>
  <si>
    <t>1299</t>
  </si>
  <si>
    <t>Synergy Quantum Academy</t>
  </si>
  <si>
    <t>19647330124198</t>
  </si>
  <si>
    <t>0124198</t>
  </si>
  <si>
    <t>1300</t>
  </si>
  <si>
    <t>Extera Public</t>
  </si>
  <si>
    <t>37683380136663</t>
  </si>
  <si>
    <t>0136663</t>
  </si>
  <si>
    <t>1301</t>
  </si>
  <si>
    <t>America's Finest Charter</t>
  </si>
  <si>
    <t>37683380127647</t>
  </si>
  <si>
    <t>0127647</t>
  </si>
  <si>
    <t>1302</t>
  </si>
  <si>
    <t>e3 Civic High</t>
  </si>
  <si>
    <t>12768020124164</t>
  </si>
  <si>
    <t>0124164</t>
  </si>
  <si>
    <t>1304</t>
  </si>
  <si>
    <t>Redwood Preparatory Charter</t>
  </si>
  <si>
    <t>27102720124297</t>
  </si>
  <si>
    <t>0124297</t>
  </si>
  <si>
    <t>1306</t>
  </si>
  <si>
    <t>Bay View Academy</t>
  </si>
  <si>
    <t>37680230124321</t>
  </si>
  <si>
    <t>0124321</t>
  </si>
  <si>
    <t>1308</t>
  </si>
  <si>
    <t>Howard Gardner Community Charter</t>
  </si>
  <si>
    <t>50757390124669</t>
  </si>
  <si>
    <t>0124669</t>
  </si>
  <si>
    <t>1309</t>
  </si>
  <si>
    <t>eCademy Charter at Crane</t>
  </si>
  <si>
    <t>37683380124347</t>
  </si>
  <si>
    <t>0124347</t>
  </si>
  <si>
    <t>1312</t>
  </si>
  <si>
    <t>City Heights Preparatory Charter</t>
  </si>
  <si>
    <t>34103480136275</t>
  </si>
  <si>
    <t>0136275</t>
  </si>
  <si>
    <t>1313</t>
  </si>
  <si>
    <t>Fortune</t>
  </si>
  <si>
    <t>19647331932623</t>
  </si>
  <si>
    <t>1932623</t>
  </si>
  <si>
    <t>1314</t>
  </si>
  <si>
    <t>El Camino Real Charter High</t>
  </si>
  <si>
    <t>19647330124222</t>
  </si>
  <si>
    <t>0124222</t>
  </si>
  <si>
    <t>1315</t>
  </si>
  <si>
    <t>Rise Kohyang Middle</t>
  </si>
  <si>
    <t>42691120124255</t>
  </si>
  <si>
    <t>0124255</t>
  </si>
  <si>
    <t>1319</t>
  </si>
  <si>
    <t>Trivium Charter</t>
  </si>
  <si>
    <t>12626870124263</t>
  </si>
  <si>
    <t>0124263</t>
  </si>
  <si>
    <t>1320</t>
  </si>
  <si>
    <t>Laurel Tree Charter</t>
  </si>
  <si>
    <t>30664640124743</t>
  </si>
  <si>
    <t>0124743</t>
  </si>
  <si>
    <t>1324</t>
  </si>
  <si>
    <t>Oxford Preparatory Academy - South Orange County</t>
  </si>
  <si>
    <t>19647330124784</t>
  </si>
  <si>
    <t>0124784</t>
  </si>
  <si>
    <t>1330</t>
  </si>
  <si>
    <t>Aspire Slauson Academy Charter</t>
  </si>
  <si>
    <t>19647330124792</t>
  </si>
  <si>
    <t>0124792</t>
  </si>
  <si>
    <t>1331</t>
  </si>
  <si>
    <t>Aspire Juanita Tate Academy Charter</t>
  </si>
  <si>
    <t>19647330124800</t>
  </si>
  <si>
    <t>0124800</t>
  </si>
  <si>
    <t>1332</t>
  </si>
  <si>
    <t>Aspire Inskeep Academy Charter</t>
  </si>
  <si>
    <t>19647330124818</t>
  </si>
  <si>
    <t>0124818</t>
  </si>
  <si>
    <t>1333</t>
  </si>
  <si>
    <t>Los Angeles Leadership Primary Academy</t>
  </si>
  <si>
    <t>19647330124826</t>
  </si>
  <si>
    <t>0124826</t>
  </si>
  <si>
    <t>1334</t>
  </si>
  <si>
    <t>Camino Nuevo Charter Academy #4</t>
  </si>
  <si>
    <t>29663570124834</t>
  </si>
  <si>
    <t>0124834</t>
  </si>
  <si>
    <t>1336</t>
  </si>
  <si>
    <t>Sierra Academy of Expeditionary Learning</t>
  </si>
  <si>
    <t>57726940124875</t>
  </si>
  <si>
    <t>0124875</t>
  </si>
  <si>
    <t>1338</t>
  </si>
  <si>
    <t>Sacramento Valley Charter</t>
  </si>
  <si>
    <t>19647330124883</t>
  </si>
  <si>
    <t>0124883</t>
  </si>
  <si>
    <t>1342</t>
  </si>
  <si>
    <t>Animo College Preparatory Academy</t>
  </si>
  <si>
    <t>19647330124891</t>
  </si>
  <si>
    <t>0124891</t>
  </si>
  <si>
    <t>1343</t>
  </si>
  <si>
    <t>Alliance Renee and Meyer Luskin Academy High</t>
  </si>
  <si>
    <t>11101160124909</t>
  </si>
  <si>
    <t>0124909</t>
  </si>
  <si>
    <t>1350</t>
  </si>
  <si>
    <t>Walden Academy</t>
  </si>
  <si>
    <t>37684520124917</t>
  </si>
  <si>
    <t>0124917</t>
  </si>
  <si>
    <t>1351</t>
  </si>
  <si>
    <t>Guajome Learning Center</t>
  </si>
  <si>
    <t>19647330124933</t>
  </si>
  <si>
    <t>0124933</t>
  </si>
  <si>
    <t>1354</t>
  </si>
  <si>
    <t>PUC Early College Academy for Leaders and Scholars (ECALS)</t>
  </si>
  <si>
    <t>19647330124941</t>
  </si>
  <si>
    <t>0124941</t>
  </si>
  <si>
    <t>1356</t>
  </si>
  <si>
    <t>Alliance Margaret M. Bloomfield Technology Academy High</t>
  </si>
  <si>
    <t>39686760124958</t>
  </si>
  <si>
    <t>0124958</t>
  </si>
  <si>
    <t>1360</t>
  </si>
  <si>
    <t>TEAM Charter</t>
  </si>
  <si>
    <t>19648570125377</t>
  </si>
  <si>
    <t>0125377</t>
  </si>
  <si>
    <t>1367</t>
  </si>
  <si>
    <t>Palmdale Aerospace Academy</t>
  </si>
  <si>
    <t>33103300125385</t>
  </si>
  <si>
    <t>0125385</t>
  </si>
  <si>
    <t>1369</t>
  </si>
  <si>
    <t>Imagine Schools, Riverside County</t>
  </si>
  <si>
    <t>37684030125401</t>
  </si>
  <si>
    <t>0125401</t>
  </si>
  <si>
    <t>1371</t>
  </si>
  <si>
    <t>Insight @ San Diego</t>
  </si>
  <si>
    <t>23656230125658</t>
  </si>
  <si>
    <t>0125658</t>
  </si>
  <si>
    <t>1373</t>
  </si>
  <si>
    <t>Willits Elementary Charter</t>
  </si>
  <si>
    <t>43693690125526</t>
  </si>
  <si>
    <t>0125526</t>
  </si>
  <si>
    <t>1375</t>
  </si>
  <si>
    <t>Alpha: Blanca Alvarado Middle</t>
  </si>
  <si>
    <t>19646670125559</t>
  </si>
  <si>
    <t>0125559</t>
  </si>
  <si>
    <t>1376</t>
  </si>
  <si>
    <t>iLEAD Lancaster Charter</t>
  </si>
  <si>
    <t>19647330125625</t>
  </si>
  <si>
    <t>0125625</t>
  </si>
  <si>
    <t>1377</t>
  </si>
  <si>
    <t>KIPP Scholar Academy</t>
  </si>
  <si>
    <t>19647330125609</t>
  </si>
  <si>
    <t>0125609</t>
  </si>
  <si>
    <t>1378</t>
  </si>
  <si>
    <t>KIPP Philosophers Academy</t>
  </si>
  <si>
    <t>19647330125641</t>
  </si>
  <si>
    <t>0125641</t>
  </si>
  <si>
    <t>1379</t>
  </si>
  <si>
    <t>KIPP Sol Academy</t>
  </si>
  <si>
    <t>54105460125542</t>
  </si>
  <si>
    <t>0125542</t>
  </si>
  <si>
    <t>1382</t>
  </si>
  <si>
    <t>Sycamore Valley Academy</t>
  </si>
  <si>
    <t>01100170125567</t>
  </si>
  <si>
    <t>0125567</t>
  </si>
  <si>
    <t>1383</t>
  </si>
  <si>
    <t>Urban Montessori Charter</t>
  </si>
  <si>
    <t>34674390125591</t>
  </si>
  <si>
    <t>0125591</t>
  </si>
  <si>
    <t>1386</t>
  </si>
  <si>
    <t>Oak Park Preparatory Academy</t>
  </si>
  <si>
    <t>43694270125617</t>
  </si>
  <si>
    <t>0125617</t>
  </si>
  <si>
    <t>1387</t>
  </si>
  <si>
    <t>ACE Charter High</t>
  </si>
  <si>
    <t>27102720125765</t>
  </si>
  <si>
    <t>0125765</t>
  </si>
  <si>
    <t>1392</t>
  </si>
  <si>
    <t>Millennium Charter High</t>
  </si>
  <si>
    <t>43104390125781</t>
  </si>
  <si>
    <t>0125781</t>
  </si>
  <si>
    <t>1393</t>
  </si>
  <si>
    <t>Rocketship Academy Brilliant Minds</t>
  </si>
  <si>
    <t>43104390125799</t>
  </si>
  <si>
    <t>0125799</t>
  </si>
  <si>
    <t>1394</t>
  </si>
  <si>
    <t>Rocketship Alma Academy</t>
  </si>
  <si>
    <t>40688250125807</t>
  </si>
  <si>
    <t>0125807</t>
  </si>
  <si>
    <t>1395</t>
  </si>
  <si>
    <t>Almond Acres Charter Academy</t>
  </si>
  <si>
    <t>22655320125823</t>
  </si>
  <si>
    <t>0125823</t>
  </si>
  <si>
    <t>1396</t>
  </si>
  <si>
    <t>Sierra Foothill Charter</t>
  </si>
  <si>
    <t>39686500125849</t>
  </si>
  <si>
    <t>0125849</t>
  </si>
  <si>
    <t>1398</t>
  </si>
  <si>
    <t>California Connections Academy @ Ripon</t>
  </si>
  <si>
    <t>07100740731380</t>
  </si>
  <si>
    <t>0731380</t>
  </si>
  <si>
    <t>1400</t>
  </si>
  <si>
    <t>Clayton Valley Charter High</t>
  </si>
  <si>
    <t>19647330125864</t>
  </si>
  <si>
    <t>0125864</t>
  </si>
  <si>
    <t>1401</t>
  </si>
  <si>
    <t>Ednovate - USC Hybrid High College Prep</t>
  </si>
  <si>
    <t>19647330126169</t>
  </si>
  <si>
    <t>0126169</t>
  </si>
  <si>
    <t>1402</t>
  </si>
  <si>
    <t>Equitas Academy #2</t>
  </si>
  <si>
    <t>37684110126086</t>
  </si>
  <si>
    <t>0126086</t>
  </si>
  <si>
    <t>1407</t>
  </si>
  <si>
    <t>Hawking S.T.E.A.M. Charter</t>
  </si>
  <si>
    <t>33672150126128</t>
  </si>
  <si>
    <t>0126128</t>
  </si>
  <si>
    <t>1409</t>
  </si>
  <si>
    <t>REACH Leadership STEAM Academy</t>
  </si>
  <si>
    <t>19647330126136</t>
  </si>
  <si>
    <t>0126136</t>
  </si>
  <si>
    <t>1412</t>
  </si>
  <si>
    <t>Math and Science College Preparatory</t>
  </si>
  <si>
    <t>19647330126177</t>
  </si>
  <si>
    <t>0126177</t>
  </si>
  <si>
    <t>1413</t>
  </si>
  <si>
    <t>Citizens of the World Charter School Silver Lake</t>
  </si>
  <si>
    <t>19647330126193</t>
  </si>
  <si>
    <t>0126193</t>
  </si>
  <si>
    <t>1414</t>
  </si>
  <si>
    <t>Citizens of the World Charter School Mar Vista</t>
  </si>
  <si>
    <t>39685020126011</t>
  </si>
  <si>
    <t>0126011</t>
  </si>
  <si>
    <t>1416</t>
  </si>
  <si>
    <t>Escalon Charter Academy</t>
  </si>
  <si>
    <t>30103060126037</t>
  </si>
  <si>
    <t>0126037</t>
  </si>
  <si>
    <t>1419</t>
  </si>
  <si>
    <t>Samueli Academy</t>
  </si>
  <si>
    <t>19647330126797</t>
  </si>
  <si>
    <t>0126797</t>
  </si>
  <si>
    <t>1436</t>
  </si>
  <si>
    <t>Aspire Centennial College Preparatory Academy</t>
  </si>
  <si>
    <t>36678760126706</t>
  </si>
  <si>
    <t>0126706</t>
  </si>
  <si>
    <t>1437</t>
  </si>
  <si>
    <t>Taft T. Newman Leadership Academy</t>
  </si>
  <si>
    <t>36678760126714</t>
  </si>
  <si>
    <t>0126714</t>
  </si>
  <si>
    <t>1438</t>
  </si>
  <si>
    <t>Woodward Leadership Academy</t>
  </si>
  <si>
    <t>49708706109144</t>
  </si>
  <si>
    <t>6109144</t>
  </si>
  <si>
    <t>1439</t>
  </si>
  <si>
    <t>Morrice Schaefer Charter</t>
  </si>
  <si>
    <t>49708706066344</t>
  </si>
  <si>
    <t>6066344</t>
  </si>
  <si>
    <t>1440</t>
  </si>
  <si>
    <t>Olivet Elementary Charter</t>
  </si>
  <si>
    <t>07617960126805</t>
  </si>
  <si>
    <t>0126805</t>
  </si>
  <si>
    <t>1441</t>
  </si>
  <si>
    <t>Richmond Charter Academy</t>
  </si>
  <si>
    <t>01612590115592</t>
  </si>
  <si>
    <t>0115592</t>
  </si>
  <si>
    <t>1442</t>
  </si>
  <si>
    <t>Learning Without Limits</t>
  </si>
  <si>
    <t>01612596118608</t>
  </si>
  <si>
    <t>6118608</t>
  </si>
  <si>
    <t>1443</t>
  </si>
  <si>
    <t>ASCEND</t>
  </si>
  <si>
    <t>41690620126722</t>
  </si>
  <si>
    <t>0126722</t>
  </si>
  <si>
    <t>1446</t>
  </si>
  <si>
    <t>East Palo Alto Academy</t>
  </si>
  <si>
    <t>37683380126730</t>
  </si>
  <si>
    <t>0126730</t>
  </si>
  <si>
    <t>1447</t>
  </si>
  <si>
    <t>Kavod Elementary Charter</t>
  </si>
  <si>
    <t>39686270126755</t>
  </si>
  <si>
    <t>0126755</t>
  </si>
  <si>
    <t>1448</t>
  </si>
  <si>
    <t>Humphreys College Academy of Business, Law and Education</t>
  </si>
  <si>
    <t>01612590126748</t>
  </si>
  <si>
    <t>0126748</t>
  </si>
  <si>
    <t>1449</t>
  </si>
  <si>
    <t>LPS Oakland R &amp; D Campus</t>
  </si>
  <si>
    <t>37682130127084</t>
  </si>
  <si>
    <t>0127084</t>
  </si>
  <si>
    <t>1454</t>
  </si>
  <si>
    <t>Compass Charter Schools of San Diego</t>
  </si>
  <si>
    <t>19753090127100</t>
  </si>
  <si>
    <t>0127100</t>
  </si>
  <si>
    <t>1458</t>
  </si>
  <si>
    <t>Assurance Learning Academy</t>
  </si>
  <si>
    <t>19647330117077</t>
  </si>
  <si>
    <t>0117077</t>
  </si>
  <si>
    <t>1459</t>
  </si>
  <si>
    <t>APEX Academy</t>
  </si>
  <si>
    <t>19647330127217</t>
  </si>
  <si>
    <t>0127217</t>
  </si>
  <si>
    <t>1460</t>
  </si>
  <si>
    <t>Alliance Alice M. Baxter College-Ready High</t>
  </si>
  <si>
    <t>01100176002000</t>
  </si>
  <si>
    <t>6002000</t>
  </si>
  <si>
    <t>1464</t>
  </si>
  <si>
    <t>Lazear Charter Academy</t>
  </si>
  <si>
    <t>37680490127118</t>
  </si>
  <si>
    <t>0127118</t>
  </si>
  <si>
    <t>1488</t>
  </si>
  <si>
    <t>The Heights Charter</t>
  </si>
  <si>
    <t>39686270127191</t>
  </si>
  <si>
    <t>0127191</t>
  </si>
  <si>
    <t>1489</t>
  </si>
  <si>
    <t>California Virtual Academy @ San Joaquin</t>
  </si>
  <si>
    <t>15636280137687</t>
  </si>
  <si>
    <t>0137687</t>
  </si>
  <si>
    <t>1490</t>
  </si>
  <si>
    <t>California Virtual Academy @ Maricopa</t>
  </si>
  <si>
    <t>15636280127209</t>
  </si>
  <si>
    <t>0127209</t>
  </si>
  <si>
    <t>1491</t>
  </si>
  <si>
    <t>Insight School of California</t>
  </si>
  <si>
    <t>10623310137661</t>
  </si>
  <si>
    <t>0137661</t>
  </si>
  <si>
    <t>1492</t>
  </si>
  <si>
    <t>California Virtual Academy at Fresno</t>
  </si>
  <si>
    <t>33669930127142</t>
  </si>
  <si>
    <t>0127142</t>
  </si>
  <si>
    <t>1493</t>
  </si>
  <si>
    <t>Highland Academy</t>
  </si>
  <si>
    <t>12626790137653</t>
  </si>
  <si>
    <t>0137653</t>
  </si>
  <si>
    <t>1496</t>
  </si>
  <si>
    <t>Redwood Coast Montessori</t>
  </si>
  <si>
    <t>41690050127282</t>
  </si>
  <si>
    <t>0127282</t>
  </si>
  <si>
    <t>1498</t>
  </si>
  <si>
    <t>Connect Community Charter</t>
  </si>
  <si>
    <t>41689240127548</t>
  </si>
  <si>
    <t>0127548</t>
  </si>
  <si>
    <t>1500</t>
  </si>
  <si>
    <t>Summit Public School: Shasta</t>
  </si>
  <si>
    <t>19101990127498</t>
  </si>
  <si>
    <t>0127498</t>
  </si>
  <si>
    <t>1501</t>
  </si>
  <si>
    <t>Environmental Charter Middle - Inglewood</t>
  </si>
  <si>
    <t>38684780127530</t>
  </si>
  <si>
    <t>0127530</t>
  </si>
  <si>
    <t>1502</t>
  </si>
  <si>
    <t>KIPP San Francisco College Preparatory</t>
  </si>
  <si>
    <t>10101080127514</t>
  </si>
  <si>
    <t>0127514</t>
  </si>
  <si>
    <t>1503</t>
  </si>
  <si>
    <t>Kepler Neighborhood</t>
  </si>
  <si>
    <t>19647250127506</t>
  </si>
  <si>
    <t>0127506</t>
  </si>
  <si>
    <t>Intellectual Virtues Academy of Long Beach</t>
  </si>
  <si>
    <t>19101990127522</t>
  </si>
  <si>
    <t>0127522</t>
  </si>
  <si>
    <t>1506</t>
  </si>
  <si>
    <t>Optimist Charter</t>
  </si>
  <si>
    <t>35674700127688</t>
  </si>
  <si>
    <t>0127688</t>
  </si>
  <si>
    <t>1507</t>
  </si>
  <si>
    <t>Hollister Prep</t>
  </si>
  <si>
    <t>19647330127670</t>
  </si>
  <si>
    <t>0127670</t>
  </si>
  <si>
    <t>1508</t>
  </si>
  <si>
    <t>KIPP Iluminar Academy</t>
  </si>
  <si>
    <t>01611920127696</t>
  </si>
  <si>
    <t>0127696</t>
  </si>
  <si>
    <t>1514</t>
  </si>
  <si>
    <t>Knowledge Enlightens You (KEY) Academy</t>
  </si>
  <si>
    <t>37684520128223</t>
  </si>
  <si>
    <t>0128223</t>
  </si>
  <si>
    <t>1515</t>
  </si>
  <si>
    <t>Bella Mente Montessori Academy</t>
  </si>
  <si>
    <t>43104390128090</t>
  </si>
  <si>
    <t>0128090</t>
  </si>
  <si>
    <t>1516</t>
  </si>
  <si>
    <t>Summit Public School: Denali</t>
  </si>
  <si>
    <t>37683380128066</t>
  </si>
  <si>
    <t>0128066</t>
  </si>
  <si>
    <t>1517</t>
  </si>
  <si>
    <t>Health Sciences Middle</t>
  </si>
  <si>
    <t>36675870128462</t>
  </si>
  <si>
    <t>0128462</t>
  </si>
  <si>
    <t>1520</t>
  </si>
  <si>
    <t>Taylion High Desert Academy/Adelanto</t>
  </si>
  <si>
    <t>36103636111918</t>
  </si>
  <si>
    <t>6111918</t>
  </si>
  <si>
    <t>1522</t>
  </si>
  <si>
    <t>Desert Trails Preparatory Academy</t>
  </si>
  <si>
    <t>43694500128108</t>
  </si>
  <si>
    <t>0128108</t>
  </si>
  <si>
    <t>1526</t>
  </si>
  <si>
    <t>Rocketship Spark Academy</t>
  </si>
  <si>
    <t>31668520127928</t>
  </si>
  <si>
    <t>0127928</t>
  </si>
  <si>
    <t>1528</t>
  </si>
  <si>
    <t>Rocklin Academy Gateway</t>
  </si>
  <si>
    <t>19647330128009</t>
  </si>
  <si>
    <t>0128009</t>
  </si>
  <si>
    <t>1530</t>
  </si>
  <si>
    <t>Alliance Leadership Middle Academy</t>
  </si>
  <si>
    <t>19647330128033</t>
  </si>
  <si>
    <t>0128033</t>
  </si>
  <si>
    <t>1531</t>
  </si>
  <si>
    <t>Alliance College-Ready Middle Academy 8</t>
  </si>
  <si>
    <t>19647330128041</t>
  </si>
  <si>
    <t>0128041</t>
  </si>
  <si>
    <t>1532</t>
  </si>
  <si>
    <t>Alliance Kory Hunter Middle</t>
  </si>
  <si>
    <t>19647330128058</t>
  </si>
  <si>
    <t>0128058</t>
  </si>
  <si>
    <t>1533</t>
  </si>
  <si>
    <t>Alliance College-Ready Middle Academy 12</t>
  </si>
  <si>
    <t>19647330127977</t>
  </si>
  <si>
    <t>0127977</t>
  </si>
  <si>
    <t>1535</t>
  </si>
  <si>
    <t>Metro Charter</t>
  </si>
  <si>
    <t>19647330127985</t>
  </si>
  <si>
    <t>0127985</t>
  </si>
  <si>
    <t>1536</t>
  </si>
  <si>
    <t>Ingenium Charter Middle</t>
  </si>
  <si>
    <t>19647330127886</t>
  </si>
  <si>
    <t>0127886</t>
  </si>
  <si>
    <t>1538</t>
  </si>
  <si>
    <t>City Language Immersion Charter</t>
  </si>
  <si>
    <t>19647330127894</t>
  </si>
  <si>
    <t>0127894</t>
  </si>
  <si>
    <t>1539</t>
  </si>
  <si>
    <t>Valor Academy High</t>
  </si>
  <si>
    <t>19647330127910</t>
  </si>
  <si>
    <t>0127910</t>
  </si>
  <si>
    <t>1540</t>
  </si>
  <si>
    <t>Camino Nuevo High #2</t>
  </si>
  <si>
    <t>19647330127936</t>
  </si>
  <si>
    <t>0127936</t>
  </si>
  <si>
    <t>1542</t>
  </si>
  <si>
    <t>PREPA TEC - Los Angeles</t>
  </si>
  <si>
    <t>01611920127944</t>
  </si>
  <si>
    <t>0127944</t>
  </si>
  <si>
    <t>1543</t>
  </si>
  <si>
    <t>Silver Oak High Public Montessori Charter</t>
  </si>
  <si>
    <t>43694500129247</t>
  </si>
  <si>
    <t>0129247</t>
  </si>
  <si>
    <t>1545</t>
  </si>
  <si>
    <t>ACE Esperanza Middle</t>
  </si>
  <si>
    <t>43696660131656</t>
  </si>
  <si>
    <t>0131656</t>
  </si>
  <si>
    <t>1546</t>
  </si>
  <si>
    <t>ACE Inspire Academy</t>
  </si>
  <si>
    <t>43104390127969</t>
  </si>
  <si>
    <t>0127969</t>
  </si>
  <si>
    <t>1547</t>
  </si>
  <si>
    <t>Discovery Charter II</t>
  </si>
  <si>
    <t>18641626010763</t>
  </si>
  <si>
    <t>6010763</t>
  </si>
  <si>
    <t>1549</t>
  </si>
  <si>
    <t>Long Valley Charter</t>
  </si>
  <si>
    <t>19647330120477</t>
  </si>
  <si>
    <t>0120477</t>
  </si>
  <si>
    <t>1550</t>
  </si>
  <si>
    <t>Aspire Titan Academy</t>
  </si>
  <si>
    <t>19647330114884</t>
  </si>
  <si>
    <t>0114884</t>
  </si>
  <si>
    <t>1551</t>
  </si>
  <si>
    <t>Aspire Junior Collegiate Academy</t>
  </si>
  <si>
    <t>39686760121541</t>
  </si>
  <si>
    <t>0121541</t>
  </si>
  <si>
    <t>1552</t>
  </si>
  <si>
    <t>Aspire APEX Academy</t>
  </si>
  <si>
    <t>39686760114876</t>
  </si>
  <si>
    <t>0114876</t>
  </si>
  <si>
    <t>1553</t>
  </si>
  <si>
    <t>Aspire Port City Academy</t>
  </si>
  <si>
    <t>34674470120469</t>
  </si>
  <si>
    <t>0120469</t>
  </si>
  <si>
    <t>1554</t>
  </si>
  <si>
    <t>Aspire Alexander Twilight College Preparatory Academy</t>
  </si>
  <si>
    <t>34674470121467</t>
  </si>
  <si>
    <t>0121467</t>
  </si>
  <si>
    <t>1555</t>
  </si>
  <si>
    <t>Aspire Alexander Twilight Secondary Academy</t>
  </si>
  <si>
    <t>19643520128496</t>
  </si>
  <si>
    <t>0128496</t>
  </si>
  <si>
    <t>1557</t>
  </si>
  <si>
    <t>New Opportunities Charter</t>
  </si>
  <si>
    <t>19643520128488</t>
  </si>
  <si>
    <t>0128488</t>
  </si>
  <si>
    <t>1558</t>
  </si>
  <si>
    <t>Family First Charter</t>
  </si>
  <si>
    <t>19101990128025</t>
  </si>
  <si>
    <t>0128025</t>
  </si>
  <si>
    <t>1560</t>
  </si>
  <si>
    <t>Lashon Academy</t>
  </si>
  <si>
    <t>19647330128132</t>
  </si>
  <si>
    <t>0128132</t>
  </si>
  <si>
    <t>1562</t>
  </si>
  <si>
    <t>Extera Public School No. 2</t>
  </si>
  <si>
    <t>34674470128124</t>
  </si>
  <si>
    <t>0128124</t>
  </si>
  <si>
    <t>1563</t>
  </si>
  <si>
    <t>Gateway International</t>
  </si>
  <si>
    <t>19647330128371</t>
  </si>
  <si>
    <t>0128371</t>
  </si>
  <si>
    <t>1567</t>
  </si>
  <si>
    <t>New Horizons Charter Academy</t>
  </si>
  <si>
    <t>19647330128389</t>
  </si>
  <si>
    <t>0128389</t>
  </si>
  <si>
    <t>1570</t>
  </si>
  <si>
    <t>Ivy Bound Academy Math, Science, and Technology Charter Middle 2</t>
  </si>
  <si>
    <t>15636280128504</t>
  </si>
  <si>
    <t>0128504</t>
  </si>
  <si>
    <t>1575</t>
  </si>
  <si>
    <t>Peak to Peak Mountain Charter</t>
  </si>
  <si>
    <t>01612590128413</t>
  </si>
  <si>
    <t>0128413</t>
  </si>
  <si>
    <t>1577</t>
  </si>
  <si>
    <t>Aspire College Academy</t>
  </si>
  <si>
    <t>19647330128512</t>
  </si>
  <si>
    <t>0128512</t>
  </si>
  <si>
    <t>1586</t>
  </si>
  <si>
    <t>KIPP Academy of Innovation</t>
  </si>
  <si>
    <t>19647330129460</t>
  </si>
  <si>
    <t>0129460</t>
  </si>
  <si>
    <t>1587</t>
  </si>
  <si>
    <t>KIPP Vida Preparatory Academy</t>
  </si>
  <si>
    <t>37681630128421</t>
  </si>
  <si>
    <t>0128421</t>
  </si>
  <si>
    <t>1589</t>
  </si>
  <si>
    <t>Harbor Springs Charter</t>
  </si>
  <si>
    <t>36677360128439</t>
  </si>
  <si>
    <t>0128439</t>
  </si>
  <si>
    <t>1592</t>
  </si>
  <si>
    <t>Empire Springs Charter</t>
  </si>
  <si>
    <t>14101400128454</t>
  </si>
  <si>
    <t>0128454</t>
  </si>
  <si>
    <t>1593</t>
  </si>
  <si>
    <t>College Bridge Academy</t>
  </si>
  <si>
    <t>14101400128447</t>
  </si>
  <si>
    <t>0128447</t>
  </si>
  <si>
    <t>1594</t>
  </si>
  <si>
    <t>The Education Corps</t>
  </si>
  <si>
    <t>19768690128728</t>
  </si>
  <si>
    <t>0128728</t>
  </si>
  <si>
    <t>1597</t>
  </si>
  <si>
    <t>Da Vinci Innovation Academy</t>
  </si>
  <si>
    <t>19644690128736</t>
  </si>
  <si>
    <t>0128736</t>
  </si>
  <si>
    <t>1599</t>
  </si>
  <si>
    <t>Opportunities for Learning - Duarte</t>
  </si>
  <si>
    <t>33103300128777</t>
  </si>
  <si>
    <t>0128777</t>
  </si>
  <si>
    <t>1602</t>
  </si>
  <si>
    <t>Gateway College and Career Academy</t>
  </si>
  <si>
    <t>19647330131466</t>
  </si>
  <si>
    <t>0131466</t>
  </si>
  <si>
    <t>1605</t>
  </si>
  <si>
    <t>Fenton STEM Academy: Elementary Center for Science Technology Engineering and Mathematics</t>
  </si>
  <si>
    <t>51714150129007</t>
  </si>
  <si>
    <t>0129007</t>
  </si>
  <si>
    <t>1606</t>
  </si>
  <si>
    <t>California Virtual Academy at Sutter</t>
  </si>
  <si>
    <t>43694500129205</t>
  </si>
  <si>
    <t>0129205</t>
  </si>
  <si>
    <t>1608</t>
  </si>
  <si>
    <t>KIPP Heritage Academy</t>
  </si>
  <si>
    <t>43693690129924</t>
  </si>
  <si>
    <t>0129924</t>
  </si>
  <si>
    <t>1609</t>
  </si>
  <si>
    <t>Kipp Prize Preparatory Academy</t>
  </si>
  <si>
    <t>20651850129015</t>
  </si>
  <si>
    <t>0129015</t>
  </si>
  <si>
    <t>1610</t>
  </si>
  <si>
    <t>Yosemite-Wawona Elementary Charter</t>
  </si>
  <si>
    <t>19646340128991</t>
  </si>
  <si>
    <t>0128991</t>
  </si>
  <si>
    <t>1612</t>
  </si>
  <si>
    <t>Grace Hopper STEM Academy</t>
  </si>
  <si>
    <t>19647330131722</t>
  </si>
  <si>
    <t>0131722</t>
  </si>
  <si>
    <t>1613</t>
  </si>
  <si>
    <t>Fenton Charter Leadership Academy</t>
  </si>
  <si>
    <t>19647330131839</t>
  </si>
  <si>
    <t>0131839</t>
  </si>
  <si>
    <t>1615</t>
  </si>
  <si>
    <t>Summit Preparatory Charter</t>
  </si>
  <si>
    <t>04615070129577</t>
  </si>
  <si>
    <t>0129577</t>
  </si>
  <si>
    <t>1616</t>
  </si>
  <si>
    <t>STREAM Charter</t>
  </si>
  <si>
    <t>37680490129221</t>
  </si>
  <si>
    <t>0129221</t>
  </si>
  <si>
    <t>1617</t>
  </si>
  <si>
    <t>MethodSchools</t>
  </si>
  <si>
    <t>43104390129213</t>
  </si>
  <si>
    <t>0129213</t>
  </si>
  <si>
    <t>1618</t>
  </si>
  <si>
    <t>Alpha: Jose Hernandez</t>
  </si>
  <si>
    <t>55105530129346</t>
  </si>
  <si>
    <t>0129346</t>
  </si>
  <si>
    <t>1619</t>
  </si>
  <si>
    <t>Foothill Leadership Academy</t>
  </si>
  <si>
    <t>01612590129932</t>
  </si>
  <si>
    <t>0129932</t>
  </si>
  <si>
    <t>1620</t>
  </si>
  <si>
    <t>East Bay Innovation Academy</t>
  </si>
  <si>
    <t>07100740129528</t>
  </si>
  <si>
    <t>0129528</t>
  </si>
  <si>
    <t>1622</t>
  </si>
  <si>
    <t>Caliber: Beta Academy</t>
  </si>
  <si>
    <t>43696660129718</t>
  </si>
  <si>
    <t>0129718</t>
  </si>
  <si>
    <t>1623</t>
  </si>
  <si>
    <t>Downtown College Preparatory Middle</t>
  </si>
  <si>
    <t>19647330129270</t>
  </si>
  <si>
    <t>0129270</t>
  </si>
  <si>
    <t>1624</t>
  </si>
  <si>
    <t>Animo Mae Jemison Charter Middle</t>
  </si>
  <si>
    <t>19647330129593</t>
  </si>
  <si>
    <t>0129593</t>
  </si>
  <si>
    <t>1626</t>
  </si>
  <si>
    <t>PUC Inspire Charter Academy</t>
  </si>
  <si>
    <t>19647330135921</t>
  </si>
  <si>
    <t>0135921</t>
  </si>
  <si>
    <t>1627</t>
  </si>
  <si>
    <t>WISH Community</t>
  </si>
  <si>
    <t>37682130129668</t>
  </si>
  <si>
    <t>0129668</t>
  </si>
  <si>
    <t>1628</t>
  </si>
  <si>
    <t>County Collaborative Charter</t>
  </si>
  <si>
    <t>10623310130880</t>
  </si>
  <si>
    <t>0130880</t>
  </si>
  <si>
    <t>1631</t>
  </si>
  <si>
    <t>Compass Charter Schools of Fresno</t>
  </si>
  <si>
    <t>01100170129403</t>
  </si>
  <si>
    <t>0129403</t>
  </si>
  <si>
    <t>1632</t>
  </si>
  <si>
    <t>Epic Charter</t>
  </si>
  <si>
    <t>37683380129395</t>
  </si>
  <si>
    <t>0129395</t>
  </si>
  <si>
    <t>1633</t>
  </si>
  <si>
    <t>Elevate Elementary</t>
  </si>
  <si>
    <t>37683380129387</t>
  </si>
  <si>
    <t>0129387</t>
  </si>
  <si>
    <t>1634</t>
  </si>
  <si>
    <t>Empower Charter</t>
  </si>
  <si>
    <t>48705730129494</t>
  </si>
  <si>
    <t>0129494</t>
  </si>
  <si>
    <t>1635</t>
  </si>
  <si>
    <t>Kairos Public School Vacaville Academy</t>
  </si>
  <si>
    <t>19753090129411</t>
  </si>
  <si>
    <t>0129411</t>
  </si>
  <si>
    <t>1636</t>
  </si>
  <si>
    <t>SCALE Leadership Academy</t>
  </si>
  <si>
    <t>19647330129858</t>
  </si>
  <si>
    <t>0129858</t>
  </si>
  <si>
    <t>1638</t>
  </si>
  <si>
    <t>Everest Value</t>
  </si>
  <si>
    <t>19647330129866</t>
  </si>
  <si>
    <t>0129866</t>
  </si>
  <si>
    <t>1639</t>
  </si>
  <si>
    <t>Village Charter Academy</t>
  </si>
  <si>
    <t>19647330129825</t>
  </si>
  <si>
    <t>0129825</t>
  </si>
  <si>
    <t>1640</t>
  </si>
  <si>
    <t>Clemente Charter</t>
  </si>
  <si>
    <t>19647330129833</t>
  </si>
  <si>
    <t>0129833</t>
  </si>
  <si>
    <t>1641</t>
  </si>
  <si>
    <t>Global Education Academy 2</t>
  </si>
  <si>
    <t>19647330131870</t>
  </si>
  <si>
    <t>0131870</t>
  </si>
  <si>
    <t>1642</t>
  </si>
  <si>
    <t>Resolute Academy Charter</t>
  </si>
  <si>
    <t>39686270129916</t>
  </si>
  <si>
    <t>0129916</t>
  </si>
  <si>
    <t>1644</t>
  </si>
  <si>
    <t>Valley View Charter Prep</t>
  </si>
  <si>
    <t>41690470129759</t>
  </si>
  <si>
    <t>0129759</t>
  </si>
  <si>
    <t>1647</t>
  </si>
  <si>
    <t>Design Tech High</t>
  </si>
  <si>
    <t>45701690129957</t>
  </si>
  <si>
    <t>0129957</t>
  </si>
  <si>
    <t>1649</t>
  </si>
  <si>
    <t>Northern Summit Academy</t>
  </si>
  <si>
    <t>07100740129684</t>
  </si>
  <si>
    <t>0129684</t>
  </si>
  <si>
    <t>1650</t>
  </si>
  <si>
    <t>Summit Public School K2</t>
  </si>
  <si>
    <t>19753090135145</t>
  </si>
  <si>
    <t>0135145</t>
  </si>
  <si>
    <t>1651</t>
  </si>
  <si>
    <t>Compass Charter Schools of Los Angeles</t>
  </si>
  <si>
    <t>17640550129601</t>
  </si>
  <si>
    <t>0129601</t>
  </si>
  <si>
    <t>1653</t>
  </si>
  <si>
    <t>California Connections Academy @ North Bay</t>
  </si>
  <si>
    <t>09618380129965</t>
  </si>
  <si>
    <t>0129965</t>
  </si>
  <si>
    <t>1655</t>
  </si>
  <si>
    <t>Rising Sun Montessori</t>
  </si>
  <si>
    <t>19647330129874</t>
  </si>
  <si>
    <t>0129874</t>
  </si>
  <si>
    <t>1656</t>
  </si>
  <si>
    <t>Community Preparatory Academy</t>
  </si>
  <si>
    <t>19647330129619</t>
  </si>
  <si>
    <t>0129619</t>
  </si>
  <si>
    <t>1657</t>
  </si>
  <si>
    <t>PUC Community Charter Elementary</t>
  </si>
  <si>
    <t>19647330129627</t>
  </si>
  <si>
    <t>0129627</t>
  </si>
  <si>
    <t>1658</t>
  </si>
  <si>
    <t>TEACH Tech Charter High</t>
  </si>
  <si>
    <t>57726940131706</t>
  </si>
  <si>
    <t>0131706</t>
  </si>
  <si>
    <t>1659</t>
  </si>
  <si>
    <t>River Charter Schools Lighthouse Charter</t>
  </si>
  <si>
    <t>07617960129643</t>
  </si>
  <si>
    <t>0129643</t>
  </si>
  <si>
    <t>1660</t>
  </si>
  <si>
    <t>Richmond Charter Elementary-Benito Juarez</t>
  </si>
  <si>
    <t>01612590129635</t>
  </si>
  <si>
    <t>0129635</t>
  </si>
  <si>
    <t>1661</t>
  </si>
  <si>
    <t>Downtown Charter Academy</t>
  </si>
  <si>
    <t>01612590130732</t>
  </si>
  <si>
    <t>0130732</t>
  </si>
  <si>
    <t>1663</t>
  </si>
  <si>
    <t>Aspire Triumph Technology Academy</t>
  </si>
  <si>
    <t>19753090129742</t>
  </si>
  <si>
    <t>0129742</t>
  </si>
  <si>
    <t>1668</t>
  </si>
  <si>
    <t>Inspire Charter</t>
  </si>
  <si>
    <t>19647330129650</t>
  </si>
  <si>
    <t>0129650</t>
  </si>
  <si>
    <t>1669</t>
  </si>
  <si>
    <t>Equitas Academy #3 Charter</t>
  </si>
  <si>
    <t>34765050130757</t>
  </si>
  <si>
    <t>0130757</t>
  </si>
  <si>
    <t>1674</t>
  </si>
  <si>
    <t>Highlands Community Charter</t>
  </si>
  <si>
    <t>43694270131995</t>
  </si>
  <si>
    <t>0131995</t>
  </si>
  <si>
    <t>1675</t>
  </si>
  <si>
    <t>B. Roberto Cruz Leadership Academy</t>
  </si>
  <si>
    <t>19753090130955</t>
  </si>
  <si>
    <t>0130955</t>
  </si>
  <si>
    <t>1677</t>
  </si>
  <si>
    <t>Valiant Academy of Los Angeles</t>
  </si>
  <si>
    <t>29102980130823</t>
  </si>
  <si>
    <t>0130823</t>
  </si>
  <si>
    <t>1680</t>
  </si>
  <si>
    <t>EPIC de Cesar Chavez</t>
  </si>
  <si>
    <t>43694270130856</t>
  </si>
  <si>
    <t>0130856</t>
  </si>
  <si>
    <t>1681</t>
  </si>
  <si>
    <t>Luis Valdez Leadership Academy</t>
  </si>
  <si>
    <t>19647250131938</t>
  </si>
  <si>
    <t>0131938</t>
  </si>
  <si>
    <t>1682</t>
  </si>
  <si>
    <t>Clear Passage Educational Center</t>
  </si>
  <si>
    <t>07616630130930</t>
  </si>
  <si>
    <t>0130930</t>
  </si>
  <si>
    <t>1684</t>
  </si>
  <si>
    <t>Vista Oaks Charter</t>
  </si>
  <si>
    <t>19647330132928</t>
  </si>
  <si>
    <t>0132928</t>
  </si>
  <si>
    <t>1685</t>
  </si>
  <si>
    <t>Anahuacalmecac International University Preparatory of North America</t>
  </si>
  <si>
    <t>30768930130765</t>
  </si>
  <si>
    <t>76893</t>
  </si>
  <si>
    <t>0130765</t>
  </si>
  <si>
    <t>1686</t>
  </si>
  <si>
    <t>Magnolia Science Academy Santa Ana</t>
  </si>
  <si>
    <t>43104390131110</t>
  </si>
  <si>
    <t>0131110</t>
  </si>
  <si>
    <t>1687</t>
  </si>
  <si>
    <t>Rocketship Fuerza Community Prep</t>
  </si>
  <si>
    <t>19768690131128</t>
  </si>
  <si>
    <t>0131128</t>
  </si>
  <si>
    <t>1689</t>
  </si>
  <si>
    <t>Da Vinci Communications High</t>
  </si>
  <si>
    <t>37680490131169</t>
  </si>
  <si>
    <t>0131169</t>
  </si>
  <si>
    <t>1693</t>
  </si>
  <si>
    <t>Valiant Academy of Southern California</t>
  </si>
  <si>
    <t>50757390131185</t>
  </si>
  <si>
    <t>0131185</t>
  </si>
  <si>
    <t>1695</t>
  </si>
  <si>
    <t>Fusion Charter</t>
  </si>
  <si>
    <t>37769010134429</t>
  </si>
  <si>
    <t>76901</t>
  </si>
  <si>
    <t>0134429</t>
  </si>
  <si>
    <t>1696</t>
  </si>
  <si>
    <t>Thrive Public</t>
  </si>
  <si>
    <t>19753090137703</t>
  </si>
  <si>
    <t>0137703</t>
  </si>
  <si>
    <t>1697</t>
  </si>
  <si>
    <t>Method Schools High</t>
  </si>
  <si>
    <t>19753090131987</t>
  </si>
  <si>
    <t>0131987</t>
  </si>
  <si>
    <t>1699</t>
  </si>
  <si>
    <t>iLEAD Hybrid</t>
  </si>
  <si>
    <t>19753090131383</t>
  </si>
  <si>
    <t>0131383</t>
  </si>
  <si>
    <t>1700</t>
  </si>
  <si>
    <t>SIATech Academy South</t>
  </si>
  <si>
    <t>30664230131417</t>
  </si>
  <si>
    <t>0131417</t>
  </si>
  <si>
    <t>1701</t>
  </si>
  <si>
    <t>GOALS Academy</t>
  </si>
  <si>
    <t>19647330132282</t>
  </si>
  <si>
    <t>0132282</t>
  </si>
  <si>
    <t>1702</t>
  </si>
  <si>
    <t>Ednovate - East College Prep</t>
  </si>
  <si>
    <t>19647330131847</t>
  </si>
  <si>
    <t>0131847</t>
  </si>
  <si>
    <t>1703</t>
  </si>
  <si>
    <t>Public Policy Charter</t>
  </si>
  <si>
    <t>01100170131581</t>
  </si>
  <si>
    <t>0131581</t>
  </si>
  <si>
    <t>1707</t>
  </si>
  <si>
    <t>Oakland Unity Middle</t>
  </si>
  <si>
    <t>01612590132514</t>
  </si>
  <si>
    <t>0132514</t>
  </si>
  <si>
    <t>1708</t>
  </si>
  <si>
    <t>Francophone Charter School of Oakland</t>
  </si>
  <si>
    <t>37683380131565</t>
  </si>
  <si>
    <t>0131565</t>
  </si>
  <si>
    <t>1709</t>
  </si>
  <si>
    <t>High Tech Elementary</t>
  </si>
  <si>
    <t>19647330134148</t>
  </si>
  <si>
    <t>0134148</t>
  </si>
  <si>
    <t>1710</t>
  </si>
  <si>
    <t>The City</t>
  </si>
  <si>
    <t>19647330131904</t>
  </si>
  <si>
    <t>0131904</t>
  </si>
  <si>
    <t>1711</t>
  </si>
  <si>
    <t>Libertas College Preparatory Charter</t>
  </si>
  <si>
    <t>01612590131896</t>
  </si>
  <si>
    <t>0131896</t>
  </si>
  <si>
    <t>1713</t>
  </si>
  <si>
    <t>Roses in Concrete</t>
  </si>
  <si>
    <t>31669510135871</t>
  </si>
  <si>
    <t>0135871</t>
  </si>
  <si>
    <t>1715</t>
  </si>
  <si>
    <t>John Adams Academy - Lincoln</t>
  </si>
  <si>
    <t>43104390131748</t>
  </si>
  <si>
    <t>0131748</t>
  </si>
  <si>
    <t>1716</t>
  </si>
  <si>
    <t>Voices College-Bound Language Academy at Morgan Hill</t>
  </si>
  <si>
    <t>01611190131805</t>
  </si>
  <si>
    <t>0131805</t>
  </si>
  <si>
    <t>1718</t>
  </si>
  <si>
    <t>The Academy of Alameda Elementary</t>
  </si>
  <si>
    <t>37683380131979</t>
  </si>
  <si>
    <t>0131979</t>
  </si>
  <si>
    <t>1719</t>
  </si>
  <si>
    <t>Ingenuity Charter</t>
  </si>
  <si>
    <t>19647330131771</t>
  </si>
  <si>
    <t>0131771</t>
  </si>
  <si>
    <t>1720</t>
  </si>
  <si>
    <t>KIPP Ignite Academy</t>
  </si>
  <si>
    <t>19647330131797</t>
  </si>
  <si>
    <t>0131797</t>
  </si>
  <si>
    <t>1721</t>
  </si>
  <si>
    <t>KIPP Promesa Prep</t>
  </si>
  <si>
    <t>19647330131821</t>
  </si>
  <si>
    <t>0131821</t>
  </si>
  <si>
    <t>1722</t>
  </si>
  <si>
    <t>Collegiate Charter High of Los Angeles</t>
  </si>
  <si>
    <t>19647330132027</t>
  </si>
  <si>
    <t>0132027</t>
  </si>
  <si>
    <t>1723</t>
  </si>
  <si>
    <t>University Preparatory Value High</t>
  </si>
  <si>
    <t>19647330132126</t>
  </si>
  <si>
    <t>0132126</t>
  </si>
  <si>
    <t>1724</t>
  </si>
  <si>
    <t>Bert Corona Charter High</t>
  </si>
  <si>
    <t>34674210132019</t>
  </si>
  <si>
    <t>0132019</t>
  </si>
  <si>
    <t>1727</t>
  </si>
  <si>
    <t>Paseo Grande Charter</t>
  </si>
  <si>
    <t>34674470132399</t>
  </si>
  <si>
    <t>0132399</t>
  </si>
  <si>
    <t>1728</t>
  </si>
  <si>
    <t>Golden Valley Orchard</t>
  </si>
  <si>
    <t>38769190132159</t>
  </si>
  <si>
    <t>76919</t>
  </si>
  <si>
    <t>0132159</t>
  </si>
  <si>
    <t>1733</t>
  </si>
  <si>
    <t>OnePurpose</t>
  </si>
  <si>
    <t>41690050132068</t>
  </si>
  <si>
    <t>0132068</t>
  </si>
  <si>
    <t>1735</t>
  </si>
  <si>
    <t>KIPP Excelencia Community Preparatory</t>
  </si>
  <si>
    <t>41690050132076</t>
  </si>
  <si>
    <t>0132076</t>
  </si>
  <si>
    <t>1736</t>
  </si>
  <si>
    <t>Rocketship Redwood City</t>
  </si>
  <si>
    <t>43694270132274</t>
  </si>
  <si>
    <t>0132274</t>
  </si>
  <si>
    <t>1737</t>
  </si>
  <si>
    <t>Alpha Cindy Avitia High</t>
  </si>
  <si>
    <t>19647330132084</t>
  </si>
  <si>
    <t>0132084</t>
  </si>
  <si>
    <t>1738</t>
  </si>
  <si>
    <t>Alliance Marine - Innovation and Technology 6-12 Complex</t>
  </si>
  <si>
    <t>07617960132100</t>
  </si>
  <si>
    <t>0132100</t>
  </si>
  <si>
    <t>1739</t>
  </si>
  <si>
    <t>Aspire Richmond Ca. College Preparatory Academy</t>
  </si>
  <si>
    <t>07617960132118</t>
  </si>
  <si>
    <t>0132118</t>
  </si>
  <si>
    <t>1740</t>
  </si>
  <si>
    <t>Aspire Richmond Technology Academy</t>
  </si>
  <si>
    <t>07617960132233</t>
  </si>
  <si>
    <t>0132233</t>
  </si>
  <si>
    <t>1741</t>
  </si>
  <si>
    <t>John Henry High</t>
  </si>
  <si>
    <t>38769270132183</t>
  </si>
  <si>
    <t>76927</t>
  </si>
  <si>
    <t>0132183</t>
  </si>
  <si>
    <t>1742</t>
  </si>
  <si>
    <t>The New School of San Francisco</t>
  </si>
  <si>
    <t>43104390132530</t>
  </si>
  <si>
    <t>0132530</t>
  </si>
  <si>
    <t>1743</t>
  </si>
  <si>
    <t>Voices College-Bound Language Academy at Mt. Pleasant</t>
  </si>
  <si>
    <t>19101990132605</t>
  </si>
  <si>
    <t>0132605</t>
  </si>
  <si>
    <t>1744</t>
  </si>
  <si>
    <t>Valiente College Preparatory Charter</t>
  </si>
  <si>
    <t>01612590132555</t>
  </si>
  <si>
    <t>0132555</t>
  </si>
  <si>
    <t>1745</t>
  </si>
  <si>
    <t>Conservatory of Vocal/Instrumental Arts High</t>
  </si>
  <si>
    <t>57105790132464</t>
  </si>
  <si>
    <t>0132464</t>
  </si>
  <si>
    <t>1746</t>
  </si>
  <si>
    <t>Empowering Possibilities International Charter</t>
  </si>
  <si>
    <t>33672150132498</t>
  </si>
  <si>
    <t>0132498</t>
  </si>
  <si>
    <t>1747</t>
  </si>
  <si>
    <t>Encore High School for the Arts - Riverside</t>
  </si>
  <si>
    <t>37680490132506</t>
  </si>
  <si>
    <t>0132506</t>
  </si>
  <si>
    <t>1748</t>
  </si>
  <si>
    <t>Inspire Charter School - South</t>
  </si>
  <si>
    <t>19753090132654</t>
  </si>
  <si>
    <t>0132654</t>
  </si>
  <si>
    <t>1751</t>
  </si>
  <si>
    <t>30103060132613</t>
  </si>
  <si>
    <t>0132613</t>
  </si>
  <si>
    <t>1752</t>
  </si>
  <si>
    <t>Vista Heritage Charter Middle</t>
  </si>
  <si>
    <t>51714150132753</t>
  </si>
  <si>
    <t>0132753</t>
  </si>
  <si>
    <t>1755</t>
  </si>
  <si>
    <t>California Prep Sutter K-7</t>
  </si>
  <si>
    <t>51714150132761</t>
  </si>
  <si>
    <t>0132761</t>
  </si>
  <si>
    <t>1756</t>
  </si>
  <si>
    <t>California Prep Sutter 8-12</t>
  </si>
  <si>
    <t>37754160132472</t>
  </si>
  <si>
    <t>0132472</t>
  </si>
  <si>
    <t>1758</t>
  </si>
  <si>
    <t>California Pacific Charter - San Diego</t>
  </si>
  <si>
    <t>33769430132522</t>
  </si>
  <si>
    <t>76943</t>
  </si>
  <si>
    <t>0132522</t>
  </si>
  <si>
    <t>1759</t>
  </si>
  <si>
    <t>Baypoint Preparatory Academy</t>
  </si>
  <si>
    <t>39686270133116</t>
  </si>
  <si>
    <t>0133116</t>
  </si>
  <si>
    <t>1762</t>
  </si>
  <si>
    <t>Insight @ San Joaquin</t>
  </si>
  <si>
    <t>51714230132977</t>
  </si>
  <si>
    <t>0132977</t>
  </si>
  <si>
    <t>1764</t>
  </si>
  <si>
    <t>Sutter Peak Charter Academy</t>
  </si>
  <si>
    <t>42769500132894</t>
  </si>
  <si>
    <t>76950</t>
  </si>
  <si>
    <t>0132894</t>
  </si>
  <si>
    <t>1768</t>
  </si>
  <si>
    <t>Olive Grove Charter</t>
  </si>
  <si>
    <t>45104540132944</t>
  </si>
  <si>
    <t>0132944</t>
  </si>
  <si>
    <t>1770</t>
  </si>
  <si>
    <t>Redding STEM Academy</t>
  </si>
  <si>
    <t>19647330133884</t>
  </si>
  <si>
    <t>0133884</t>
  </si>
  <si>
    <t>1771</t>
  </si>
  <si>
    <t>California Collegiate Charter</t>
  </si>
  <si>
    <t>19734370132845</t>
  </si>
  <si>
    <t>0132845</t>
  </si>
  <si>
    <t>1772</t>
  </si>
  <si>
    <t>Today's Fresh Start-Compton</t>
  </si>
  <si>
    <t>07100740134114</t>
  </si>
  <si>
    <t>0134114</t>
  </si>
  <si>
    <t>1773</t>
  </si>
  <si>
    <t>Contra Costa School of Performing Arts</t>
  </si>
  <si>
    <t>07617960133637</t>
  </si>
  <si>
    <t>0133637</t>
  </si>
  <si>
    <t>1774</t>
  </si>
  <si>
    <t>Summit Public School: Tamalpais</t>
  </si>
  <si>
    <t>39103970127134</t>
  </si>
  <si>
    <t>0127134</t>
  </si>
  <si>
    <t>1775</t>
  </si>
  <si>
    <t>River Islands Technology Academy II</t>
  </si>
  <si>
    <t>43104390133496</t>
  </si>
  <si>
    <t>0133496</t>
  </si>
  <si>
    <t>1778</t>
  </si>
  <si>
    <t>Rocketship Rising Stars</t>
  </si>
  <si>
    <t>48705810134262</t>
  </si>
  <si>
    <t>0134262</t>
  </si>
  <si>
    <t>1779</t>
  </si>
  <si>
    <t>Caliber: ChangeMakers Academy</t>
  </si>
  <si>
    <t>20652430134510</t>
  </si>
  <si>
    <t>0134510</t>
  </si>
  <si>
    <t>1780</t>
  </si>
  <si>
    <t>Sherman Thomas STEM Academy</t>
  </si>
  <si>
    <t>39685850133678</t>
  </si>
  <si>
    <t>0133678</t>
  </si>
  <si>
    <t>1782</t>
  </si>
  <si>
    <t>Aspire Benjamin Holt Middle School</t>
  </si>
  <si>
    <t>01612590134015</t>
  </si>
  <si>
    <t>0134015</t>
  </si>
  <si>
    <t>1783</t>
  </si>
  <si>
    <t>Lodestar: A Lighthouse Community Charter Public</t>
  </si>
  <si>
    <t>30103060133785</t>
  </si>
  <si>
    <t>0133785</t>
  </si>
  <si>
    <t>1784</t>
  </si>
  <si>
    <t>Oxford Preparatory Academy - Saddleback Valley</t>
  </si>
  <si>
    <t>19647330133686</t>
  </si>
  <si>
    <t>0133686</t>
  </si>
  <si>
    <t>1785</t>
  </si>
  <si>
    <t>Equitas Academy 4</t>
  </si>
  <si>
    <t>19647330133868</t>
  </si>
  <si>
    <t>0133868</t>
  </si>
  <si>
    <t>1786</t>
  </si>
  <si>
    <t>Rise Kohyang High</t>
  </si>
  <si>
    <t>19647330133694</t>
  </si>
  <si>
    <t>0133694</t>
  </si>
  <si>
    <t>1787</t>
  </si>
  <si>
    <t>Valor Academy Elementary</t>
  </si>
  <si>
    <t>19647330133702</t>
  </si>
  <si>
    <t>0133702</t>
  </si>
  <si>
    <t>1788</t>
  </si>
  <si>
    <t>New Los Angeles Charter Elementary</t>
  </si>
  <si>
    <t>19769920133900</t>
  </si>
  <si>
    <t>76992</t>
  </si>
  <si>
    <t>0133900</t>
  </si>
  <si>
    <t>1789</t>
  </si>
  <si>
    <t>Prepa Tec Los Angeles High</t>
  </si>
  <si>
    <t>21770650135350</t>
  </si>
  <si>
    <t>77065</t>
  </si>
  <si>
    <t>0135350</t>
  </si>
  <si>
    <t>1790</t>
  </si>
  <si>
    <t>Ross Valley Charter</t>
  </si>
  <si>
    <t>19647330133710</t>
  </si>
  <si>
    <t>0133710</t>
  </si>
  <si>
    <t>1791</t>
  </si>
  <si>
    <t>Girls Athletic Leadership School Los Angeles</t>
  </si>
  <si>
    <t>10621660133942</t>
  </si>
  <si>
    <t>0133942</t>
  </si>
  <si>
    <t>1792</t>
  </si>
  <si>
    <t>Aspen Meadow Public</t>
  </si>
  <si>
    <t>45699480134122</t>
  </si>
  <si>
    <t>0134122</t>
  </si>
  <si>
    <t>1793</t>
  </si>
  <si>
    <t>Redding School of the Arts</t>
  </si>
  <si>
    <t>19647330134023</t>
  </si>
  <si>
    <t>0134023</t>
  </si>
  <si>
    <t>1794</t>
  </si>
  <si>
    <t>Animo Florence-Firestone Charter Middle</t>
  </si>
  <si>
    <t>36678760133892</t>
  </si>
  <si>
    <t>0133892</t>
  </si>
  <si>
    <t>1795</t>
  </si>
  <si>
    <t>Ballington Academy for the Arts and Sciences - San Bernardino</t>
  </si>
  <si>
    <t>30103060133983</t>
  </si>
  <si>
    <t>0133983</t>
  </si>
  <si>
    <t>1798</t>
  </si>
  <si>
    <t>USC College Prep Santa Ana Campus</t>
  </si>
  <si>
    <t>30103060134056</t>
  </si>
  <si>
    <t>0134056</t>
  </si>
  <si>
    <t>1799</t>
  </si>
  <si>
    <t>Orange County Academy of Sciences and Arts</t>
  </si>
  <si>
    <t>30103060133959</t>
  </si>
  <si>
    <t>0133959</t>
  </si>
  <si>
    <t>1800</t>
  </si>
  <si>
    <t>Unity Middle College High</t>
  </si>
  <si>
    <t>51714560133934</t>
  </si>
  <si>
    <t>0133934</t>
  </si>
  <si>
    <t>1801</t>
  </si>
  <si>
    <t>Inspire Charter School - North</t>
  </si>
  <si>
    <t>37680980133991</t>
  </si>
  <si>
    <t>0133991</t>
  </si>
  <si>
    <t>1802</t>
  </si>
  <si>
    <t>Epiphany Prep Charter</t>
  </si>
  <si>
    <t>34674470133975</t>
  </si>
  <si>
    <t>0133975</t>
  </si>
  <si>
    <t>1804</t>
  </si>
  <si>
    <t>Atkinson Academy Charter</t>
  </si>
  <si>
    <t>07770240134072</t>
  </si>
  <si>
    <t>77024</t>
  </si>
  <si>
    <t>0134072</t>
  </si>
  <si>
    <t>1805</t>
  </si>
  <si>
    <t>Rocketship Futuro Academy</t>
  </si>
  <si>
    <t>19647330134205</t>
  </si>
  <si>
    <t>0134205</t>
  </si>
  <si>
    <t>1806</t>
  </si>
  <si>
    <t>Arts in Action Community Middle</t>
  </si>
  <si>
    <t>30103060134239</t>
  </si>
  <si>
    <t>0134239</t>
  </si>
  <si>
    <t>1807</t>
  </si>
  <si>
    <t>30103060134288</t>
  </si>
  <si>
    <t>0134288</t>
  </si>
  <si>
    <t>1808</t>
  </si>
  <si>
    <t>Scholarship Prep Charter</t>
  </si>
  <si>
    <t>53105380125633</t>
  </si>
  <si>
    <t>0125633</t>
  </si>
  <si>
    <t>1809</t>
  </si>
  <si>
    <t>California Heritage Youthbuild Academy II</t>
  </si>
  <si>
    <t>30665300134221</t>
  </si>
  <si>
    <t>0134221</t>
  </si>
  <si>
    <t>1812</t>
  </si>
  <si>
    <t>Kinetic Academy</t>
  </si>
  <si>
    <t>19101990134346</t>
  </si>
  <si>
    <t>0134346</t>
  </si>
  <si>
    <t>1814</t>
  </si>
  <si>
    <t>Intellectual Virtues Academy</t>
  </si>
  <si>
    <t>15636280134312</t>
  </si>
  <si>
    <t>0134312</t>
  </si>
  <si>
    <t>1816</t>
  </si>
  <si>
    <t>Inspire Charter - Kern</t>
  </si>
  <si>
    <t>19101990135582</t>
  </si>
  <si>
    <t>0135582</t>
  </si>
  <si>
    <t>1817</t>
  </si>
  <si>
    <t>LA's Promise Charter High #1</t>
  </si>
  <si>
    <t>19101990134361</t>
  </si>
  <si>
    <t>0134361</t>
  </si>
  <si>
    <t>1818</t>
  </si>
  <si>
    <t>LA's Promise Charter Middle #1</t>
  </si>
  <si>
    <t>50712660124768</t>
  </si>
  <si>
    <t>0124768</t>
  </si>
  <si>
    <t>1819</t>
  </si>
  <si>
    <t>Great Valley Academy - Salida</t>
  </si>
  <si>
    <t>36678920134247</t>
  </si>
  <si>
    <t>0134247</t>
  </si>
  <si>
    <t>1824</t>
  </si>
  <si>
    <t>California STEAM San Bernardino</t>
  </si>
  <si>
    <t>51714566053334</t>
  </si>
  <si>
    <t>6053334</t>
  </si>
  <si>
    <t>1826</t>
  </si>
  <si>
    <t>Winship Community</t>
  </si>
  <si>
    <t>19734370134338</t>
  </si>
  <si>
    <t>0134338</t>
  </si>
  <si>
    <t>1827</t>
  </si>
  <si>
    <t>Celerity Achernar Charter</t>
  </si>
  <si>
    <t>19753090134585</t>
  </si>
  <si>
    <t>0134585</t>
  </si>
  <si>
    <t>1828</t>
  </si>
  <si>
    <t>Pathways Academy Charter Adult Education</t>
  </si>
  <si>
    <t>30103060134940</t>
  </si>
  <si>
    <t>0134940</t>
  </si>
  <si>
    <t>1831</t>
  </si>
  <si>
    <t>Citrus Springs Charter</t>
  </si>
  <si>
    <t>37679830134890</t>
  </si>
  <si>
    <t>0134890</t>
  </si>
  <si>
    <t>1832</t>
  </si>
  <si>
    <t>San Diego Workforce Innovation High</t>
  </si>
  <si>
    <t>30103060134841</t>
  </si>
  <si>
    <t>0134841</t>
  </si>
  <si>
    <t>1833</t>
  </si>
  <si>
    <t>Orange County Workforce Innovation High</t>
  </si>
  <si>
    <t>37770320134577</t>
  </si>
  <si>
    <t>77032</t>
  </si>
  <si>
    <t>0134577</t>
  </si>
  <si>
    <t>1835</t>
  </si>
  <si>
    <t>Audeo Charter II</t>
  </si>
  <si>
    <t>19753090134619</t>
  </si>
  <si>
    <t>0134619</t>
  </si>
  <si>
    <t>1836</t>
  </si>
  <si>
    <t>Empower Generations</t>
  </si>
  <si>
    <t>42750100134866</t>
  </si>
  <si>
    <t>0134866</t>
  </si>
  <si>
    <t>1837</t>
  </si>
  <si>
    <t>California STEAM Santa Barbara</t>
  </si>
  <si>
    <t>19644690134858</t>
  </si>
  <si>
    <t>0134858</t>
  </si>
  <si>
    <t>1838</t>
  </si>
  <si>
    <t>California School of the Arts - San Gabriel Valley</t>
  </si>
  <si>
    <t>10625470135103</t>
  </si>
  <si>
    <t>0135103</t>
  </si>
  <si>
    <t>1841</t>
  </si>
  <si>
    <t>Inspire Charter Schools - Central</t>
  </si>
  <si>
    <t>19647330135715</t>
  </si>
  <si>
    <t>0135715</t>
  </si>
  <si>
    <t>1842</t>
  </si>
  <si>
    <t>Ednovate - Esperanza College Prep</t>
  </si>
  <si>
    <t>19647330135723</t>
  </si>
  <si>
    <t>0135723</t>
  </si>
  <si>
    <t>1843</t>
  </si>
  <si>
    <t>Ednovate - Brio College Prep</t>
  </si>
  <si>
    <t>27659790135111</t>
  </si>
  <si>
    <t>0135111</t>
  </si>
  <si>
    <t>1844</t>
  </si>
  <si>
    <t>Uplift Monterey</t>
  </si>
  <si>
    <t>41104130135269</t>
  </si>
  <si>
    <t>0135269</t>
  </si>
  <si>
    <t>1845</t>
  </si>
  <si>
    <t>Oxford Day Academy</t>
  </si>
  <si>
    <t>15635780135186</t>
  </si>
  <si>
    <t>0135186</t>
  </si>
  <si>
    <t>1847</t>
  </si>
  <si>
    <t>Grimmway Academy Shafter</t>
  </si>
  <si>
    <t>34674390135343</t>
  </si>
  <si>
    <t>0135343</t>
  </si>
  <si>
    <t>1848</t>
  </si>
  <si>
    <t>Growth Public</t>
  </si>
  <si>
    <t>15101570135467</t>
  </si>
  <si>
    <t>0135467</t>
  </si>
  <si>
    <t>1851</t>
  </si>
  <si>
    <t>Wonderful College Prep Academy - Lost Hills</t>
  </si>
  <si>
    <t>19647330135509</t>
  </si>
  <si>
    <t>0135509</t>
  </si>
  <si>
    <t>1853</t>
  </si>
  <si>
    <t>Gabriella Charter 2</t>
  </si>
  <si>
    <t>19647330135616</t>
  </si>
  <si>
    <t>0135616</t>
  </si>
  <si>
    <t>1854</t>
  </si>
  <si>
    <t>Crete Academy</t>
  </si>
  <si>
    <t>19647330135517</t>
  </si>
  <si>
    <t>0135517</t>
  </si>
  <si>
    <t>1855</t>
  </si>
  <si>
    <t>KIPP Corazon Academy</t>
  </si>
  <si>
    <t>19770810135954</t>
  </si>
  <si>
    <t>77081</t>
  </si>
  <si>
    <t>0135954</t>
  </si>
  <si>
    <t>1858</t>
  </si>
  <si>
    <t>Celerity Himalia Charter</t>
  </si>
  <si>
    <t>19101990135368</t>
  </si>
  <si>
    <t>0135368</t>
  </si>
  <si>
    <t>1859</t>
  </si>
  <si>
    <t>Alma Fuerte Public</t>
  </si>
  <si>
    <t>54105460135459</t>
  </si>
  <si>
    <t>0135459</t>
  </si>
  <si>
    <t>1860</t>
  </si>
  <si>
    <t>Blue Oak Academy</t>
  </si>
  <si>
    <t>42750100135590</t>
  </si>
  <si>
    <t>0135590</t>
  </si>
  <si>
    <t>1862</t>
  </si>
  <si>
    <t>Uplift California Santa Barbara</t>
  </si>
  <si>
    <t>19647330135632</t>
  </si>
  <si>
    <t>0135632</t>
  </si>
  <si>
    <t>1863</t>
  </si>
  <si>
    <t>WISH Academy High</t>
  </si>
  <si>
    <t>41689990135608</t>
  </si>
  <si>
    <t>0135608</t>
  </si>
  <si>
    <t>1868</t>
  </si>
  <si>
    <t>KIPP Valiant Community Prep</t>
  </si>
  <si>
    <t>45699140135624</t>
  </si>
  <si>
    <t>0135624</t>
  </si>
  <si>
    <t>1869</t>
  </si>
  <si>
    <t>Tree of Life International Charter</t>
  </si>
  <si>
    <t>18641620135756</t>
  </si>
  <si>
    <t>0135756</t>
  </si>
  <si>
    <t>1871</t>
  </si>
  <si>
    <t>Long Valley Charter - Susanville</t>
  </si>
  <si>
    <t>37103710136192</t>
  </si>
  <si>
    <t>0136192</t>
  </si>
  <si>
    <t>1872</t>
  </si>
  <si>
    <t>School of Universal Learning (SOUL)</t>
  </si>
  <si>
    <t>33103300136168</t>
  </si>
  <si>
    <t>0136168</t>
  </si>
  <si>
    <t>1873</t>
  </si>
  <si>
    <t>Temecula International Academy</t>
  </si>
  <si>
    <t>19101990136119</t>
  </si>
  <si>
    <t>0136119</t>
  </si>
  <si>
    <t>1874</t>
  </si>
  <si>
    <t>Animo City of Champions Charter High</t>
  </si>
  <si>
    <t>27659790136010</t>
  </si>
  <si>
    <t>0136010</t>
  </si>
  <si>
    <t>1875</t>
  </si>
  <si>
    <t>Uplift California South Charter</t>
  </si>
  <si>
    <t>27659790136218</t>
  </si>
  <si>
    <t>0136218</t>
  </si>
  <si>
    <t>1876</t>
  </si>
  <si>
    <t>Uplift California North Charter</t>
  </si>
  <si>
    <t>16639820136234</t>
  </si>
  <si>
    <t>0136234</t>
  </si>
  <si>
    <t>1877</t>
  </si>
  <si>
    <t>Lemoore Online College Preparatory High</t>
  </si>
  <si>
    <t>09100900136036</t>
  </si>
  <si>
    <t>0136036</t>
  </si>
  <si>
    <t>1880</t>
  </si>
  <si>
    <t>John Adams Academy - El Dorado Hills</t>
  </si>
  <si>
    <t>01100170136101</t>
  </si>
  <si>
    <t>0136101</t>
  </si>
  <si>
    <t>1881</t>
  </si>
  <si>
    <t>Connecting Waters Charter - East Bay</t>
  </si>
  <si>
    <t>37103710136085</t>
  </si>
  <si>
    <t>0136085</t>
  </si>
  <si>
    <t>1883</t>
  </si>
  <si>
    <t>Scholarship Prep - Oceanside</t>
  </si>
  <si>
    <t>12755151230150</t>
  </si>
  <si>
    <t>1230150</t>
  </si>
  <si>
    <t>1884</t>
  </si>
  <si>
    <t>Pacific View Charter 2.0</t>
  </si>
  <si>
    <t>36677360136069</t>
  </si>
  <si>
    <t>0136069</t>
  </si>
  <si>
    <t>1885</t>
  </si>
  <si>
    <t>Community Collaborative Virtual - Sage Oak Charter</t>
  </si>
  <si>
    <t>19646420136127</t>
  </si>
  <si>
    <t>0136127</t>
  </si>
  <si>
    <t>1886</t>
  </si>
  <si>
    <t>Community Collaborative Virtual - Keppel Partnership Academy</t>
  </si>
  <si>
    <t>07100740730614</t>
  </si>
  <si>
    <t>0730614</t>
  </si>
  <si>
    <t>1887</t>
  </si>
  <si>
    <t>Golden Gate Community Charter</t>
  </si>
  <si>
    <t>37770990136077</t>
  </si>
  <si>
    <t>77099</t>
  </si>
  <si>
    <t>0136077</t>
  </si>
  <si>
    <t>1889</t>
  </si>
  <si>
    <t>Grossmont Secondary</t>
  </si>
  <si>
    <t>39686760136283</t>
  </si>
  <si>
    <t>0136283</t>
  </si>
  <si>
    <t>1890</t>
  </si>
  <si>
    <t>Team Charter Academy</t>
  </si>
  <si>
    <t>09618380136200</t>
  </si>
  <si>
    <t>0136200</t>
  </si>
  <si>
    <t>1891</t>
  </si>
  <si>
    <t>Clarksville Charter</t>
  </si>
  <si>
    <t>37680490136416</t>
  </si>
  <si>
    <t>0136416</t>
  </si>
  <si>
    <t>1892</t>
  </si>
  <si>
    <t>Learning Latitudes Charter</t>
  </si>
  <si>
    <t>10625470136523</t>
  </si>
  <si>
    <t>0136523</t>
  </si>
  <si>
    <t>1893</t>
  </si>
  <si>
    <t>Crescent View South II</t>
  </si>
  <si>
    <t>54721400136507</t>
  </si>
  <si>
    <t>0136507</t>
  </si>
  <si>
    <t>1894</t>
  </si>
  <si>
    <t>Crescent Valley Public Charter II</t>
  </si>
  <si>
    <t>36750510136432</t>
  </si>
  <si>
    <t>0136432</t>
  </si>
  <si>
    <t>1895</t>
  </si>
  <si>
    <t>Alta Vista Innovation High</t>
  </si>
  <si>
    <t>16639580136556</t>
  </si>
  <si>
    <t>0136556</t>
  </si>
  <si>
    <t>1896</t>
  </si>
  <si>
    <t>Kings Valley Academy II</t>
  </si>
  <si>
    <t>49707220136465</t>
  </si>
  <si>
    <t>0136465</t>
  </si>
  <si>
    <t>1897</t>
  </si>
  <si>
    <t>California STEAM Sonoma II</t>
  </si>
  <si>
    <t>37682130121582</t>
  </si>
  <si>
    <t>0121582</t>
  </si>
  <si>
    <t>1899</t>
  </si>
  <si>
    <t>College Preparatory Middle - East County</t>
  </si>
  <si>
    <t>45701690136440</t>
  </si>
  <si>
    <t>0136440</t>
  </si>
  <si>
    <t>1900</t>
  </si>
  <si>
    <t>Phoenix Charter Academy</t>
  </si>
  <si>
    <t>37681970136408</t>
  </si>
  <si>
    <t>0136408</t>
  </si>
  <si>
    <t>1901</t>
  </si>
  <si>
    <t>National University Academy Sparrow</t>
  </si>
  <si>
    <t>19753090136531</t>
  </si>
  <si>
    <t>0136531</t>
  </si>
  <si>
    <t>1902</t>
  </si>
  <si>
    <t>iLEAD Online</t>
  </si>
  <si>
    <t>37771070136473</t>
  </si>
  <si>
    <t>77107</t>
  </si>
  <si>
    <t>0136473</t>
  </si>
  <si>
    <t>1903</t>
  </si>
  <si>
    <t>Sweetwater Secondary</t>
  </si>
  <si>
    <t>44104470136572</t>
  </si>
  <si>
    <t>0136572</t>
  </si>
  <si>
    <t>1904</t>
  </si>
  <si>
    <t>Santa Cruz County Career Advancement Charter</t>
  </si>
  <si>
    <t>10623800136499</t>
  </si>
  <si>
    <t>0136499</t>
  </si>
  <si>
    <t>1905</t>
  </si>
  <si>
    <t>Ambassador Phillip V. Sanchez II Public Charter</t>
  </si>
  <si>
    <t>42750100136630</t>
  </si>
  <si>
    <t>0136630</t>
  </si>
  <si>
    <t>1907</t>
  </si>
  <si>
    <t>Valiant Santa Barbara</t>
  </si>
  <si>
    <t>37680490136614</t>
  </si>
  <si>
    <t>0136614</t>
  </si>
  <si>
    <t>1909</t>
  </si>
  <si>
    <t>Diego Hills Central Public Charter</t>
  </si>
  <si>
    <t>19753090136648</t>
  </si>
  <si>
    <t>0136648</t>
  </si>
  <si>
    <t>1911</t>
  </si>
  <si>
    <t>Options for Youth-Acton</t>
  </si>
  <si>
    <t>10623800136754</t>
  </si>
  <si>
    <t>0136754</t>
  </si>
  <si>
    <t>California Academy of Sports Science Fresno</t>
  </si>
  <si>
    <t>37680490136747</t>
  </si>
  <si>
    <t>0136747</t>
  </si>
  <si>
    <t>California Academy of Sports Science</t>
  </si>
  <si>
    <t xml:space="preserve">
2018‒19
Final
Allocation
Amount</t>
  </si>
  <si>
    <t>No</t>
  </si>
  <si>
    <t>Yes</t>
  </si>
  <si>
    <t>12th Apportionment</t>
  </si>
  <si>
    <t>4th
 Apportionment</t>
  </si>
  <si>
    <t>Title IV Part A "Final" amounts are based on the proportionate share of 2017–18 Title I, Part A funds that each LEA received, with a minimum funding amount of $10,000.</t>
  </si>
  <si>
    <t>13th Apportionment</t>
  </si>
  <si>
    <t>The Fourteenth apportionment is based on Federal Cash Management (CMDC) as of October 31, 2021.</t>
  </si>
  <si>
    <t>14th Apportionment</t>
  </si>
  <si>
    <t xml:space="preserve">No </t>
  </si>
  <si>
    <t>December 2021</t>
  </si>
  <si>
    <t>https://www.cde.ca.gov/fg/aa/ca/title4pa18apptoverview.asp</t>
  </si>
  <si>
    <t>For more information on CMDC payments please refer to apportionment overview at: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</si>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</sst>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1" x14ac:knownFonts="1">
    <font>
      <sz val="12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2"/>
      <color theme="0"/>
      <name val="Arial"/>
      <family val="2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" fillId="0" borderId="2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10" fillId="0" borderId="0" applyNumberFormat="0" applyFill="0" applyBorder="0" applyAlignment="0" applyProtection="0"/>
  </cellStyleXfs>
  <cellXfs count="68">
    <xf numFmtId="0" fontId="0" fillId="0" borderId="0" xfId="0"/>
    <xf numFmtId="0" fontId="3" fillId="0" borderId="0" xfId="5" applyFont="1" applyAlignment="1"/>
    <xf numFmtId="0" fontId="0" fillId="0" borderId="0" xfId="0" applyFill="1" applyAlignment="1">
      <alignment horizontal="center"/>
    </xf>
    <xf numFmtId="49" fontId="3" fillId="0" borderId="0" xfId="5" applyNumberFormat="1" applyFont="1" applyFill="1" applyAlignment="1">
      <alignment horizontal="center"/>
    </xf>
    <xf numFmtId="49" fontId="3" fillId="0" borderId="0" xfId="5" applyNumberFormat="1" applyFont="1" applyFill="1" applyAlignment="1">
      <alignment horizontal="left" wrapText="1"/>
    </xf>
    <xf numFmtId="164" fontId="3" fillId="0" borderId="0" xfId="5" applyNumberFormat="1" applyFont="1"/>
    <xf numFmtId="0" fontId="3" fillId="0" borderId="0" xfId="5" applyFont="1"/>
    <xf numFmtId="164" fontId="3" fillId="0" borderId="0" xfId="5" applyNumberFormat="1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0" fontId="5" fillId="0" borderId="0" xfId="0" applyFont="1" applyAlignme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 wrapText="1"/>
    </xf>
    <xf numFmtId="0" fontId="0" fillId="0" borderId="0" xfId="0" applyBorder="1"/>
    <xf numFmtId="0" fontId="6" fillId="0" borderId="0" xfId="6" applyFont="1" applyFill="1" applyBorder="1" applyAlignment="1">
      <alignment vertical="center"/>
    </xf>
    <xf numFmtId="0" fontId="6" fillId="0" borderId="0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 wrapText="1"/>
    </xf>
    <xf numFmtId="0" fontId="6" fillId="0" borderId="0" xfId="6" applyFont="1" applyFill="1" applyBorder="1" applyAlignment="1">
      <alignment horizontal="left" vertical="center"/>
    </xf>
    <xf numFmtId="164" fontId="2" fillId="0" borderId="0" xfId="5" applyNumberFormat="1" applyFont="1" applyAlignment="1">
      <alignment horizontal="right"/>
    </xf>
    <xf numFmtId="164" fontId="2" fillId="0" borderId="0" xfId="5" applyNumberFormat="1" applyFont="1" applyAlignment="1"/>
    <xf numFmtId="0" fontId="2" fillId="0" borderId="0" xfId="5" applyFont="1" applyAlignment="1"/>
    <xf numFmtId="0" fontId="3" fillId="0" borderId="0" xfId="5" applyNumberFormat="1" applyFont="1" applyFill="1" applyAlignment="1"/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164" fontId="4" fillId="0" borderId="0" xfId="5" applyNumberFormat="1" applyFont="1" applyFill="1" applyAlignment="1">
      <alignment horizontal="right"/>
    </xf>
    <xf numFmtId="0" fontId="0" fillId="0" borderId="0" xfId="0" applyNumberFormat="1" applyFont="1" applyFill="1" applyBorder="1" applyAlignment="1">
      <alignment horizontal="center" wrapText="1"/>
    </xf>
    <xf numFmtId="164" fontId="3" fillId="0" borderId="0" xfId="7" applyNumberFormat="1" applyFont="1" applyFill="1"/>
    <xf numFmtId="164" fontId="4" fillId="0" borderId="0" xfId="5" applyNumberFormat="1" applyFont="1" applyFill="1"/>
    <xf numFmtId="0" fontId="4" fillId="0" borderId="0" xfId="0" applyFont="1" applyFill="1" applyBorder="1" applyAlignment="1"/>
    <xf numFmtId="0" fontId="3" fillId="0" borderId="0" xfId="5" applyNumberFormat="1" applyFont="1" applyFill="1" applyAlignment="1">
      <alignment horizontal="center"/>
    </xf>
    <xf numFmtId="164" fontId="4" fillId="0" borderId="0" xfId="0" applyNumberFormat="1" applyFont="1" applyFill="1" applyBorder="1" applyAlignment="1">
      <alignment horizontal="right" wrapText="1"/>
    </xf>
    <xf numFmtId="0" fontId="4" fillId="0" borderId="0" xfId="0" applyFont="1" applyFill="1" applyAlignment="1"/>
    <xf numFmtId="0" fontId="3" fillId="0" borderId="0" xfId="5" applyFont="1" applyFill="1"/>
    <xf numFmtId="0" fontId="0" fillId="0" borderId="0" xfId="0" quotePrefix="1" applyFont="1" applyFill="1" applyAlignment="1">
      <alignment horizontal="center"/>
    </xf>
    <xf numFmtId="0" fontId="3" fillId="0" borderId="0" xfId="5" quotePrefix="1" applyNumberFormat="1" applyFont="1" applyFill="1" applyAlignment="1">
      <alignment horizontal="center"/>
    </xf>
    <xf numFmtId="0" fontId="0" fillId="0" borderId="0" xfId="4" applyNumberFormat="1" applyFont="1" applyFill="1" applyBorder="1" applyAlignment="1">
      <alignment horizontal="center"/>
    </xf>
    <xf numFmtId="49" fontId="3" fillId="0" borderId="0" xfId="5" quotePrefix="1" applyNumberFormat="1" applyFont="1" applyFill="1" applyAlignment="1">
      <alignment horizontal="center"/>
    </xf>
    <xf numFmtId="0" fontId="0" fillId="0" borderId="0" xfId="0" quotePrefix="1" applyFont="1" applyFill="1" applyAlignment="1"/>
    <xf numFmtId="0" fontId="3" fillId="0" borderId="0" xfId="5" applyNumberFormat="1" applyFont="1" applyFill="1"/>
    <xf numFmtId="0" fontId="4" fillId="0" borderId="0" xfId="0" quotePrefix="1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3" fillId="0" borderId="0" xfId="5" applyNumberFormat="1" applyFont="1" applyFill="1" applyBorder="1" applyAlignment="1">
      <alignment horizontal="center"/>
    </xf>
    <xf numFmtId="49" fontId="3" fillId="0" borderId="0" xfId="5" applyNumberFormat="1" applyFont="1" applyFill="1" applyBorder="1" applyAlignment="1">
      <alignment horizontal="center"/>
    </xf>
    <xf numFmtId="0" fontId="0" fillId="0" borderId="0" xfId="0" quotePrefix="1" applyAlignment="1"/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horizontal="left"/>
    </xf>
    <xf numFmtId="49" fontId="3" fillId="0" borderId="0" xfId="5" applyNumberFormat="1" applyFont="1" applyFill="1" applyAlignment="1">
      <alignment horizontal="left"/>
    </xf>
    <xf numFmtId="49" fontId="3" fillId="0" borderId="0" xfId="5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0" fillId="0" borderId="0" xfId="8" applyAlignment="1"/>
    <xf numFmtId="0" fontId="7" fillId="0" borderId="0" xfId="1" applyFont="1" applyAlignment="1"/>
    <xf numFmtId="0" fontId="8" fillId="0" borderId="0" xfId="2" applyFont="1" applyAlignment="1"/>
    <xf numFmtId="0" fontId="1" fillId="0" borderId="0" xfId="3" applyFont="1" applyAlignment="1"/>
    <xf numFmtId="0" fontId="5" fillId="0" borderId="2" xfId="4" applyNumberFormat="1" applyFill="1" applyAlignment="1" applyProtection="1"/>
    <xf numFmtId="0" fontId="5" fillId="0" borderId="2" xfId="4" applyFill="1" applyAlignment="1"/>
    <xf numFmtId="0" fontId="5" fillId="0" borderId="2" xfId="4" applyNumberFormat="1" applyFill="1" applyAlignment="1" applyProtection="1">
      <alignment horizontal="center"/>
    </xf>
    <xf numFmtId="0" fontId="5" fillId="0" borderId="2" xfId="4" applyFill="1" applyAlignment="1">
      <alignment horizontal="center"/>
    </xf>
    <xf numFmtId="0" fontId="5" fillId="0" borderId="2" xfId="4" applyNumberFormat="1" applyFill="1" applyAlignment="1" applyProtection="1">
      <alignment horizontal="left" wrapText="1"/>
    </xf>
    <xf numFmtId="164" fontId="5" fillId="0" borderId="2" xfId="4" applyNumberFormat="1" applyFill="1" applyAlignment="1" applyProtection="1">
      <alignment horizontal="right"/>
    </xf>
    <xf numFmtId="164" fontId="5" fillId="0" borderId="2" xfId="4" applyNumberFormat="1" applyFill="1" applyAlignment="1" applyProtection="1"/>
  </cellXfs>
  <cellStyles count="9">
    <cellStyle name="Heading 1" xfId="1" builtinId="16"/>
    <cellStyle name="Heading 2" xfId="2" builtinId="17"/>
    <cellStyle name="Heading 3" xfId="3" builtinId="18"/>
    <cellStyle name="Hyperlink" xfId="8" builtinId="8"/>
    <cellStyle name="Normal" xfId="0" builtinId="0"/>
    <cellStyle name="Normal 20" xfId="5" xr:uid="{51B0D487-CA56-4734-BC58-30BACC23081C}"/>
    <cellStyle name="Normal 4 2 2" xfId="7" xr:uid="{4EC95C85-4D86-4A71-80B6-D3E3B901EC2C}"/>
    <cellStyle name="Normal_15005 2nd apportionment_2nd Appt Title I, Part A 2009-10 Final 032210" xfId="6" xr:uid="{6620623E-0DC6-471B-A81B-5C501E9321A8}"/>
    <cellStyle name="Total" xfId="4" builtinId="25"/>
  </cellStyles>
  <dxfs count="60"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CC5949F-AFAC-4384-BF2C-A1AB22913BE6}" name="Table228910" displayName="Table228910" ref="A11:AB1900" totalsRowCount="1" headerRowDxfId="59" dataDxfId="57" headerRowBorderDxfId="58" tableBorderDxfId="56" totalsRowCellStyle="Total">
  <autoFilter ref="A11:AB1899" xr:uid="{B934FE91-50CC-4FC9-B39D-7B8B1EA33C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B5F9339F-FBA0-4F2D-A7DE-9086B70022A0}" name="County Name" totalsRowLabel="Statewide Total" dataDxfId="55" totalsRowDxfId="54" dataCellStyle="Normal 20" totalsRowCellStyle="Total"/>
    <tableColumn id="2" xr3:uid="{F10B9727-8355-4713-95B8-E85957E461C1}" name="Full CDS Code" dataDxfId="53" totalsRowDxfId="52" totalsRowCellStyle="Total"/>
    <tableColumn id="3" xr3:uid="{36F5ED5F-3881-4B59-A447-35D96913E2BA}" name="County_x000a_Code" dataDxfId="51" totalsRowDxfId="50" dataCellStyle="Normal 20" totalsRowCellStyle="Total"/>
    <tableColumn id="4" xr3:uid="{8A06CFBE-34B4-402B-B811-78872BF097D1}" name="District_x000a_Code" dataDxfId="49" totalsRowDxfId="48" dataCellStyle="Normal 20" totalsRowCellStyle="Total"/>
    <tableColumn id="5" xr3:uid="{9A9C12AC-A175-4C11-BE1C-48BBA2AC7C8C}" name="School_x000a_Code" dataDxfId="47" totalsRowDxfId="46" dataCellStyle="Normal 20" totalsRowCellStyle="Total"/>
    <tableColumn id="6" xr3:uid="{F2D5C886-1A38-4CC3-A115-CCA6A5D1DC03}" name="Direct_x000a_Funded_x000a_Charter School_x000a_Number" dataDxfId="45" totalsRowDxfId="44" dataCellStyle="Normal 20" totalsRowCellStyle="Total"/>
    <tableColumn id="7" xr3:uid="{AEF88AAC-E5CA-4191-AF35-25E51FB065AB}" name="Service Location Field" dataDxfId="43" totalsRowDxfId="42" totalsRowCellStyle="Total"/>
    <tableColumn id="8" xr3:uid="{521B9404-FD83-4308-8763-F68EF0E05B6C}" name="Local Educational Agency" dataDxfId="41" totalsRowDxfId="40" dataCellStyle="Normal 20" totalsRowCellStyle="Total"/>
    <tableColumn id="9" xr3:uid="{656ECF16-D99C-4DF2-BC6D-A71A38B1F104}" name="CARS_x000a_Application_x000a_for Funding" dataDxfId="39" totalsRowDxfId="38" totalsRowCellStyle="Total"/>
    <tableColumn id="10" xr3:uid="{B56C6E7B-F0F6-4091-AC7A-154866F97CBD}" name="_x000a_2018‒19_x000a_Final_x000a_Allocation_x000a_Amount" totalsRowFunction="sum" dataDxfId="37" totalsRowDxfId="36" dataCellStyle="Normal 4 2 2" totalsRowCellStyle="Total"/>
    <tableColumn id="18" xr3:uid="{0D1DDA1C-B7EE-4A16-BE0D-9C02152EAE04}" name="CMDC Submitted" dataDxfId="35" totalsRowDxfId="34" totalsRowCellStyle="Total"/>
    <tableColumn id="14" xr3:uid="{A4EFAE75-27EF-4ED6-B908-9C332E5EBEF3}" name="1st Apportionment" totalsRowFunction="sum" dataDxfId="33" totalsRowDxfId="32" totalsRowCellStyle="Total"/>
    <tableColumn id="17" xr3:uid="{C20B0719-DEA3-4063-9752-5EC56F4E8406}" name="2nd Apportionment" totalsRowFunction="sum" dataDxfId="31" totalsRowDxfId="30" dataCellStyle="Normal 20" totalsRowCellStyle="Total"/>
    <tableColumn id="19" xr3:uid="{E4E84067-4FD9-4E57-8599-E9CB51056901}" name="3rd Apportionment" totalsRowFunction="sum" dataDxfId="29" totalsRowDxfId="28" dataCellStyle="Normal 20" totalsRowCellStyle="Total"/>
    <tableColumn id="16" xr3:uid="{6E2E6044-A8AB-4CDC-A83B-0E054E9B2A03}" name="4th_x000a_ Apportionment" totalsRowFunction="sum" dataDxfId="27" totalsRowDxfId="26" dataCellStyle="Normal 20" totalsRowCellStyle="Total"/>
    <tableColumn id="20" xr3:uid="{95A70FF7-EBC1-4B26-B164-BB474FB397A2}" name="5th Apportionment" totalsRowFunction="sum" dataDxfId="25" totalsRowDxfId="24" dataCellStyle="Normal 20" totalsRowCellStyle="Total"/>
    <tableColumn id="21" xr3:uid="{A1857D37-8741-41B6-AA29-58ACF75F28B9}" name="6th Apportionment" totalsRowFunction="sum" dataDxfId="23" totalsRowDxfId="22" dataCellStyle="Normal 20" totalsRowCellStyle="Total"/>
    <tableColumn id="22" xr3:uid="{9E4DF2F6-ABD1-4EA2-9E63-9E4477B7C54C}" name="7th Apportionment" totalsRowFunction="sum" dataDxfId="21" totalsRowDxfId="20" dataCellStyle="Normal 20" totalsRowCellStyle="Total"/>
    <tableColumn id="23" xr3:uid="{C214E460-F71D-4932-9824-F4523B4CDC79}" name="8th Apportionment" totalsRowFunction="sum" dataDxfId="19" totalsRowDxfId="18" dataCellStyle="Normal 20" totalsRowCellStyle="Total"/>
    <tableColumn id="24" xr3:uid="{8645B98F-1F5E-422A-9E01-E129A817845C}" name="9th Apportionment" totalsRowFunction="sum" dataDxfId="17" totalsRowDxfId="16" dataCellStyle="Normal 20" totalsRowCellStyle="Total"/>
    <tableColumn id="25" xr3:uid="{0756B711-A74F-4B83-8E5D-F4310EF79E09}" name="10th Apportionment" totalsRowFunction="sum" dataDxfId="15" totalsRowDxfId="14" dataCellStyle="Normal 20" totalsRowCellStyle="Total"/>
    <tableColumn id="26" xr3:uid="{EABBC659-1C8D-46CA-9F52-DA56D8A6A06C}" name="11th Apportionment" totalsRowFunction="sum" dataDxfId="13" totalsRowDxfId="12" dataCellStyle="Normal 20" totalsRowCellStyle="Total"/>
    <tableColumn id="11" xr3:uid="{3568D7ED-B016-435F-B07F-28DC6B52882B}" name="12th Apportionment" totalsRowFunction="sum" dataDxfId="11" totalsRowDxfId="10" dataCellStyle="Normal 20" totalsRowCellStyle="Total"/>
    <tableColumn id="27" xr3:uid="{24E4BC55-2FE9-4CDB-9983-E5E2F32FA151}" name="13th Apportionment" totalsRowFunction="sum" dataDxfId="9" totalsRowDxfId="8" dataCellStyle="Normal 20" totalsRowCellStyle="Total"/>
    <tableColumn id="28" xr3:uid="{8A90FA49-6E0A-44DD-8FCD-4578624E553C}" name="14th Apportionment" totalsRowFunction="sum" dataDxfId="7" totalsRowDxfId="6" dataCellStyle="Normal 20" totalsRowCellStyle="Total"/>
    <tableColumn id="15" xr3:uid="{25F33E6B-5E2D-47D2-802B-ECAAAD00056E}" name="Invoices" totalsRowFunction="sum" dataDxfId="5" totalsRowDxfId="4" totalsRowCellStyle="Total"/>
    <tableColumn id="12" xr3:uid="{C6FBB65A-A789-4097-AC82-4E631A65C77D}" name="Total Paid" totalsRowFunction="sum" dataDxfId="3" totalsRowDxfId="2" dataCellStyle="Normal 20" totalsRowCellStyle="Total">
      <calculatedColumnFormula>SUM(L12:Z12)</calculatedColumnFormula>
    </tableColumn>
    <tableColumn id="13" xr3:uid="{FA042DE5-253B-4699-A6EB-BE71018DAD8D}" name="Balance Remaining" totalsRowFunction="sum" dataDxfId="1" totalsRowDxfId="0" dataCellStyle="Normal 20" totalsRowCellStyle="Total">
      <calculatedColumnFormula>J12-AA12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 allocations for the Title IV, Part A progra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aa/ca/title4pa18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BB11E-DDD4-4A57-A7EA-E5B0B6845D5B}">
  <sheetPr>
    <pageSetUpPr fitToPage="1"/>
  </sheetPr>
  <dimension ref="A1:AD1933"/>
  <sheetViews>
    <sheetView tabSelected="1" zoomScaleNormal="100" workbookViewId="0">
      <pane ySplit="11" topLeftCell="A12" activePane="bottomLeft" state="frozen"/>
      <selection pane="bottomLeft"/>
    </sheetView>
  </sheetViews>
  <sheetFormatPr defaultColWidth="8.921875" defaultRowHeight="15.5" x14ac:dyDescent="0.35"/>
  <cols>
    <col min="1" max="1" width="14" style="1" customWidth="1"/>
    <col min="2" max="2" width="16.3828125" style="1" customWidth="1"/>
    <col min="3" max="3" width="7.921875" style="2" customWidth="1"/>
    <col min="4" max="4" width="7.3828125" style="3" bestFit="1" customWidth="1"/>
    <col min="5" max="5" width="9.61328125" style="3" customWidth="1"/>
    <col min="6" max="6" width="8" style="3" bestFit="1" customWidth="1"/>
    <col min="7" max="7" width="12.07421875" style="3" customWidth="1"/>
    <col min="8" max="8" width="40.61328125" style="4" customWidth="1"/>
    <col min="9" max="9" width="12.3828125" style="3" customWidth="1"/>
    <col min="10" max="10" width="14.07421875" customWidth="1"/>
    <col min="11" max="11" width="12.3828125" style="3" customWidth="1"/>
    <col min="12" max="12" width="14.53515625" customWidth="1"/>
    <col min="13" max="13" width="16.15234375" customWidth="1"/>
    <col min="14" max="14" width="15" style="5" customWidth="1"/>
    <col min="15" max="15" width="16.921875" style="5" customWidth="1"/>
    <col min="16" max="16" width="15.53515625" style="5" customWidth="1"/>
    <col min="17" max="25" width="15.07421875" style="5" customWidth="1"/>
    <col min="26" max="26" width="13.4609375" style="6" customWidth="1"/>
    <col min="27" max="27" width="17" style="7" customWidth="1"/>
    <col min="28" max="28" width="18.921875" style="7" customWidth="1"/>
    <col min="29" max="29" width="10.61328125" style="7" customWidth="1"/>
    <col min="31" max="16384" width="8.921875" style="6"/>
  </cols>
  <sheetData>
    <row r="1" spans="1:28" ht="20" x14ac:dyDescent="0.4">
      <c r="A1" s="58" t="s">
        <v>22</v>
      </c>
    </row>
    <row r="2" spans="1:28" customFormat="1" ht="18" x14ac:dyDescent="0.4">
      <c r="A2" s="59" t="s">
        <v>0</v>
      </c>
      <c r="B2" s="8"/>
      <c r="C2" s="9"/>
      <c r="D2" s="9"/>
      <c r="E2" s="9"/>
      <c r="F2" s="9"/>
      <c r="G2" s="9"/>
      <c r="H2" s="10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2"/>
    </row>
    <row r="3" spans="1:28" customFormat="1" x14ac:dyDescent="0.35">
      <c r="A3" s="60" t="s">
        <v>1</v>
      </c>
      <c r="B3" s="8"/>
      <c r="C3" s="9"/>
      <c r="D3" s="9"/>
      <c r="E3" s="9" t="s">
        <v>2</v>
      </c>
      <c r="F3" s="9"/>
      <c r="G3" s="9"/>
      <c r="H3" s="10"/>
      <c r="J3" t="s">
        <v>2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2"/>
    </row>
    <row r="4" spans="1:28" customFormat="1" x14ac:dyDescent="0.35">
      <c r="A4" s="13" t="s">
        <v>24</v>
      </c>
      <c r="B4" s="14"/>
      <c r="C4" s="15"/>
      <c r="D4" s="15"/>
      <c r="E4" s="15"/>
      <c r="F4" s="15"/>
      <c r="G4" s="15"/>
      <c r="H4" s="16"/>
      <c r="I4" s="17"/>
      <c r="J4" s="17"/>
      <c r="K4" s="17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2"/>
    </row>
    <row r="5" spans="1:28" customFormat="1" x14ac:dyDescent="0.35">
      <c r="A5" s="8" t="s">
        <v>23</v>
      </c>
      <c r="B5" s="14"/>
      <c r="C5" s="15"/>
      <c r="D5" s="15"/>
      <c r="E5" s="15"/>
      <c r="F5" s="15"/>
      <c r="G5" s="15"/>
      <c r="H5" s="16"/>
      <c r="I5" s="17"/>
      <c r="J5" s="17"/>
      <c r="K5" s="17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2"/>
    </row>
    <row r="6" spans="1:28" customFormat="1" x14ac:dyDescent="0.35">
      <c r="A6" s="8" t="s">
        <v>6706</v>
      </c>
      <c r="B6" s="14"/>
      <c r="C6" s="15"/>
      <c r="D6" s="15"/>
      <c r="E6" s="15"/>
      <c r="F6" s="15"/>
      <c r="G6" s="15"/>
      <c r="H6" s="16"/>
      <c r="I6" s="17"/>
      <c r="J6" s="17"/>
      <c r="K6" s="17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2"/>
    </row>
    <row r="7" spans="1:28" s="24" customFormat="1" x14ac:dyDescent="0.35">
      <c r="A7" s="1" t="s">
        <v>6711</v>
      </c>
      <c r="B7" s="18"/>
      <c r="C7" s="19"/>
      <c r="D7" s="19"/>
      <c r="E7" s="19"/>
      <c r="F7" s="19"/>
      <c r="G7" s="19"/>
      <c r="H7" s="20"/>
      <c r="I7" s="21"/>
      <c r="J7" s="21"/>
      <c r="K7" s="2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3"/>
    </row>
    <row r="8" spans="1:28" s="24" customFormat="1" x14ac:dyDescent="0.35">
      <c r="A8" s="57" t="s">
        <v>6710</v>
      </c>
      <c r="B8" s="18"/>
      <c r="C8" s="19"/>
      <c r="D8" s="19"/>
      <c r="E8" s="19"/>
      <c r="F8" s="19"/>
      <c r="G8" s="19"/>
      <c r="H8" s="20"/>
      <c r="I8" s="21"/>
      <c r="J8" s="21"/>
      <c r="K8" s="21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3"/>
    </row>
    <row r="9" spans="1:28" s="24" customFormat="1" x14ac:dyDescent="0.35">
      <c r="A9" s="8" t="s">
        <v>6704</v>
      </c>
      <c r="B9" s="18"/>
      <c r="C9" s="19"/>
      <c r="D9" s="19"/>
      <c r="E9" s="19"/>
      <c r="F9" s="19"/>
      <c r="G9" s="19"/>
      <c r="H9" s="20"/>
      <c r="I9" s="21"/>
      <c r="J9" s="21"/>
      <c r="K9" s="2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3"/>
    </row>
    <row r="10" spans="1:28" s="24" customFormat="1" x14ac:dyDescent="0.35">
      <c r="A10" s="8" t="s">
        <v>6712</v>
      </c>
      <c r="B10" s="18"/>
      <c r="C10" s="19"/>
      <c r="D10" s="19"/>
      <c r="E10" s="19"/>
      <c r="F10" s="19"/>
      <c r="G10" s="19"/>
      <c r="H10" s="20"/>
      <c r="I10" s="21"/>
      <c r="J10" s="21"/>
      <c r="K10" s="2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3"/>
    </row>
    <row r="11" spans="1:28" s="1" customFormat="1" ht="78" thickBot="1" x14ac:dyDescent="0.4">
      <c r="A11" s="50" t="s">
        <v>3</v>
      </c>
      <c r="B11" s="49" t="s">
        <v>4</v>
      </c>
      <c r="C11" s="50" t="s">
        <v>5</v>
      </c>
      <c r="D11" s="50" t="s">
        <v>6</v>
      </c>
      <c r="E11" s="50" t="s">
        <v>7</v>
      </c>
      <c r="F11" s="50" t="s">
        <v>8</v>
      </c>
      <c r="G11" s="50" t="s">
        <v>9</v>
      </c>
      <c r="H11" s="50" t="s">
        <v>10</v>
      </c>
      <c r="I11" s="50" t="s">
        <v>11</v>
      </c>
      <c r="J11" s="50" t="s">
        <v>6699</v>
      </c>
      <c r="K11" s="50" t="s">
        <v>12</v>
      </c>
      <c r="L11" s="51" t="s">
        <v>13</v>
      </c>
      <c r="M11" s="51" t="s">
        <v>14</v>
      </c>
      <c r="N11" s="51" t="s">
        <v>15</v>
      </c>
      <c r="O11" s="51" t="s">
        <v>6703</v>
      </c>
      <c r="P11" s="51" t="s">
        <v>25</v>
      </c>
      <c r="Q11" s="51" t="s">
        <v>26</v>
      </c>
      <c r="R11" s="51" t="s">
        <v>27</v>
      </c>
      <c r="S11" s="51" t="s">
        <v>28</v>
      </c>
      <c r="T11" s="51" t="s">
        <v>29</v>
      </c>
      <c r="U11" s="51" t="s">
        <v>30</v>
      </c>
      <c r="V11" s="51" t="s">
        <v>31</v>
      </c>
      <c r="W11" s="51" t="s">
        <v>6702</v>
      </c>
      <c r="X11" s="51" t="s">
        <v>6705</v>
      </c>
      <c r="Y11" s="51" t="s">
        <v>6707</v>
      </c>
      <c r="Z11" s="51" t="s">
        <v>16</v>
      </c>
      <c r="AA11" s="51" t="s">
        <v>17</v>
      </c>
      <c r="AB11" s="50" t="s">
        <v>18</v>
      </c>
    </row>
    <row r="12" spans="1:28" s="1" customFormat="1" x14ac:dyDescent="0.35">
      <c r="A12" s="25" t="s">
        <v>32</v>
      </c>
      <c r="B12" s="26" t="s">
        <v>33</v>
      </c>
      <c r="C12" s="27" t="s">
        <v>34</v>
      </c>
      <c r="D12" s="27" t="s">
        <v>35</v>
      </c>
      <c r="E12" s="27" t="s">
        <v>36</v>
      </c>
      <c r="F12" s="27" t="s">
        <v>37</v>
      </c>
      <c r="G12" s="27" t="str">
        <f>Table228910[[#This Row],[District
Code]]</f>
        <v>10017</v>
      </c>
      <c r="H12" s="52" t="s">
        <v>38</v>
      </c>
      <c r="I12" s="29" t="s">
        <v>6701</v>
      </c>
      <c r="J12" s="30">
        <v>37491</v>
      </c>
      <c r="K12" s="29" t="s">
        <v>6708</v>
      </c>
      <c r="L12" s="28">
        <v>9125</v>
      </c>
      <c r="M12" s="28">
        <v>0</v>
      </c>
      <c r="N12" s="28">
        <v>0</v>
      </c>
      <c r="O12" s="28">
        <v>248</v>
      </c>
      <c r="P12" s="28">
        <v>9125</v>
      </c>
      <c r="Q12" s="28">
        <v>3750</v>
      </c>
      <c r="R12" s="28">
        <v>15243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31">
        <f>SUM($L$12:$Z$12)</f>
        <v>37491</v>
      </c>
      <c r="AB12" s="31">
        <f t="shared" ref="AB12:AB75" si="0">J12-AA12</f>
        <v>0</v>
      </c>
    </row>
    <row r="13" spans="1:28" s="1" customFormat="1" x14ac:dyDescent="0.35">
      <c r="A13" s="25" t="s">
        <v>32</v>
      </c>
      <c r="B13" s="26" t="s">
        <v>324</v>
      </c>
      <c r="C13" s="27" t="s">
        <v>34</v>
      </c>
      <c r="D13" s="27" t="s">
        <v>325</v>
      </c>
      <c r="E13" s="27" t="s">
        <v>36</v>
      </c>
      <c r="F13" s="27" t="s">
        <v>37</v>
      </c>
      <c r="G13" s="27" t="str">
        <f>Table228910[[#This Row],[District
Code]]</f>
        <v>61119</v>
      </c>
      <c r="H13" s="52" t="s">
        <v>326</v>
      </c>
      <c r="I13" s="29" t="s">
        <v>6700</v>
      </c>
      <c r="J13" s="30">
        <v>0</v>
      </c>
      <c r="K13" s="29" t="s">
        <v>6701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31">
        <f t="shared" ref="AA13:AA76" si="1">SUM(L13:Z13)</f>
        <v>0</v>
      </c>
      <c r="AB13" s="31">
        <f t="shared" si="0"/>
        <v>0</v>
      </c>
    </row>
    <row r="14" spans="1:28" s="1" customFormat="1" x14ac:dyDescent="0.35">
      <c r="A14" s="25" t="s">
        <v>32</v>
      </c>
      <c r="B14" s="35" t="s">
        <v>327</v>
      </c>
      <c r="C14" s="33" t="s">
        <v>34</v>
      </c>
      <c r="D14" s="33" t="s">
        <v>328</v>
      </c>
      <c r="E14" s="33" t="s">
        <v>36</v>
      </c>
      <c r="F14" s="3" t="s">
        <v>37</v>
      </c>
      <c r="G14" s="27" t="str">
        <f>Table228910[[#This Row],[District
Code]]</f>
        <v>61127</v>
      </c>
      <c r="H14" s="53" t="s">
        <v>329</v>
      </c>
      <c r="I14" s="29" t="s">
        <v>6701</v>
      </c>
      <c r="J14" s="30">
        <v>14927</v>
      </c>
      <c r="K14" s="29" t="s">
        <v>6701</v>
      </c>
      <c r="L14" s="28">
        <v>3633</v>
      </c>
      <c r="M14" s="28">
        <v>0</v>
      </c>
      <c r="N14" s="28">
        <v>3633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7661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31">
        <f t="shared" si="1"/>
        <v>14927</v>
      </c>
      <c r="AB14" s="31">
        <f t="shared" si="0"/>
        <v>0</v>
      </c>
    </row>
    <row r="15" spans="1:28" s="1" customFormat="1" x14ac:dyDescent="0.35">
      <c r="A15" s="25" t="s">
        <v>32</v>
      </c>
      <c r="B15" s="26" t="s">
        <v>330</v>
      </c>
      <c r="C15" s="27" t="s">
        <v>34</v>
      </c>
      <c r="D15" s="27" t="s">
        <v>331</v>
      </c>
      <c r="E15" s="27" t="s">
        <v>36</v>
      </c>
      <c r="F15" s="27" t="s">
        <v>37</v>
      </c>
      <c r="G15" s="27" t="str">
        <f>Table228910[[#This Row],[District
Code]]</f>
        <v>61143</v>
      </c>
      <c r="H15" s="52" t="s">
        <v>332</v>
      </c>
      <c r="I15" s="29" t="s">
        <v>6701</v>
      </c>
      <c r="J15" s="30">
        <v>58116</v>
      </c>
      <c r="K15" s="29" t="s">
        <v>6701</v>
      </c>
      <c r="L15" s="28">
        <v>14145</v>
      </c>
      <c r="M15" s="28">
        <v>14145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29826</v>
      </c>
      <c r="X15" s="28">
        <v>0</v>
      </c>
      <c r="Y15" s="28">
        <v>0</v>
      </c>
      <c r="Z15" s="28">
        <v>0</v>
      </c>
      <c r="AA15" s="31">
        <f t="shared" si="1"/>
        <v>58116</v>
      </c>
      <c r="AB15" s="31">
        <f t="shared" si="0"/>
        <v>0</v>
      </c>
    </row>
    <row r="16" spans="1:28" s="1" customFormat="1" x14ac:dyDescent="0.35">
      <c r="A16" s="25" t="s">
        <v>32</v>
      </c>
      <c r="B16" s="26" t="s">
        <v>333</v>
      </c>
      <c r="C16" s="27" t="s">
        <v>34</v>
      </c>
      <c r="D16" s="27" t="s">
        <v>334</v>
      </c>
      <c r="E16" s="27" t="s">
        <v>36</v>
      </c>
      <c r="F16" s="27" t="s">
        <v>37</v>
      </c>
      <c r="G16" s="27" t="str">
        <f>Table228910[[#This Row],[District
Code]]</f>
        <v>61150</v>
      </c>
      <c r="H16" s="52" t="s">
        <v>335</v>
      </c>
      <c r="I16" s="29" t="s">
        <v>6700</v>
      </c>
      <c r="J16" s="30">
        <v>0</v>
      </c>
      <c r="K16" s="29" t="s">
        <v>6701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31">
        <f t="shared" si="1"/>
        <v>0</v>
      </c>
      <c r="AB16" s="31">
        <f t="shared" si="0"/>
        <v>0</v>
      </c>
    </row>
    <row r="17" spans="1:28" s="1" customFormat="1" x14ac:dyDescent="0.35">
      <c r="A17" s="25" t="s">
        <v>32</v>
      </c>
      <c r="B17" s="26" t="s">
        <v>336</v>
      </c>
      <c r="C17" s="27" t="s">
        <v>34</v>
      </c>
      <c r="D17" s="27" t="s">
        <v>337</v>
      </c>
      <c r="E17" s="27" t="s">
        <v>36</v>
      </c>
      <c r="F17" s="27" t="s">
        <v>37</v>
      </c>
      <c r="G17" s="27" t="str">
        <f>Table228910[[#This Row],[District
Code]]</f>
        <v>61168</v>
      </c>
      <c r="H17" s="52" t="s">
        <v>338</v>
      </c>
      <c r="I17" s="29" t="s">
        <v>6701</v>
      </c>
      <c r="J17" s="30">
        <v>10000</v>
      </c>
      <c r="K17" s="29" t="s">
        <v>6708</v>
      </c>
      <c r="L17" s="28">
        <v>2500</v>
      </c>
      <c r="M17" s="28">
        <v>2500</v>
      </c>
      <c r="N17" s="28">
        <v>0</v>
      </c>
      <c r="O17" s="28">
        <v>5000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31">
        <f t="shared" si="1"/>
        <v>10000</v>
      </c>
      <c r="AB17" s="31">
        <f t="shared" si="0"/>
        <v>0</v>
      </c>
    </row>
    <row r="18" spans="1:28" s="1" customFormat="1" x14ac:dyDescent="0.35">
      <c r="A18" s="25" t="s">
        <v>32</v>
      </c>
      <c r="B18" s="26" t="s">
        <v>339</v>
      </c>
      <c r="C18" s="27" t="s">
        <v>34</v>
      </c>
      <c r="D18" s="27" t="s">
        <v>340</v>
      </c>
      <c r="E18" s="27" t="s">
        <v>36</v>
      </c>
      <c r="F18" s="27" t="s">
        <v>37</v>
      </c>
      <c r="G18" s="27" t="str">
        <f>Table228910[[#This Row],[District
Code]]</f>
        <v>61176</v>
      </c>
      <c r="H18" s="52" t="s">
        <v>341</v>
      </c>
      <c r="I18" s="29" t="s">
        <v>6701</v>
      </c>
      <c r="J18" s="30">
        <v>173884</v>
      </c>
      <c r="K18" s="29" t="s">
        <v>6701</v>
      </c>
      <c r="L18" s="28">
        <v>42323</v>
      </c>
      <c r="M18" s="28">
        <v>42323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52316</v>
      </c>
      <c r="T18" s="28">
        <v>135</v>
      </c>
      <c r="U18" s="28">
        <v>36787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31">
        <f t="shared" si="1"/>
        <v>173884</v>
      </c>
      <c r="AB18" s="31">
        <f t="shared" si="0"/>
        <v>0</v>
      </c>
    </row>
    <row r="19" spans="1:28" s="1" customFormat="1" x14ac:dyDescent="0.35">
      <c r="A19" s="25" t="s">
        <v>32</v>
      </c>
      <c r="B19" s="26" t="s">
        <v>342</v>
      </c>
      <c r="C19" s="27" t="s">
        <v>34</v>
      </c>
      <c r="D19" s="27" t="s">
        <v>343</v>
      </c>
      <c r="E19" s="27" t="s">
        <v>36</v>
      </c>
      <c r="F19" s="27" t="s">
        <v>37</v>
      </c>
      <c r="G19" s="27" t="str">
        <f>Table228910[[#This Row],[District
Code]]</f>
        <v>61192</v>
      </c>
      <c r="H19" s="52" t="s">
        <v>344</v>
      </c>
      <c r="I19" s="29" t="s">
        <v>6701</v>
      </c>
      <c r="J19" s="30">
        <v>355020</v>
      </c>
      <c r="K19" s="29" t="s">
        <v>6708</v>
      </c>
      <c r="L19" s="28">
        <v>86410</v>
      </c>
      <c r="M19" s="28">
        <v>0</v>
      </c>
      <c r="N19" s="28">
        <v>181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229776</v>
      </c>
      <c r="W19" s="28">
        <v>38653</v>
      </c>
      <c r="X19" s="28">
        <v>0</v>
      </c>
      <c r="Y19" s="28">
        <v>0</v>
      </c>
      <c r="Z19" s="28">
        <v>0</v>
      </c>
      <c r="AA19" s="31">
        <f t="shared" si="1"/>
        <v>355020</v>
      </c>
      <c r="AB19" s="31">
        <f t="shared" si="0"/>
        <v>0</v>
      </c>
    </row>
    <row r="20" spans="1:28" s="1" customFormat="1" x14ac:dyDescent="0.35">
      <c r="A20" s="25" t="s">
        <v>32</v>
      </c>
      <c r="B20" s="26" t="s">
        <v>345</v>
      </c>
      <c r="C20" s="27" t="s">
        <v>34</v>
      </c>
      <c r="D20" s="27" t="s">
        <v>346</v>
      </c>
      <c r="E20" s="27" t="s">
        <v>36</v>
      </c>
      <c r="F20" s="27" t="s">
        <v>37</v>
      </c>
      <c r="G20" s="27" t="str">
        <f>Table228910[[#This Row],[District
Code]]</f>
        <v>61200</v>
      </c>
      <c r="H20" s="52" t="s">
        <v>347</v>
      </c>
      <c r="I20" s="29" t="s">
        <v>6701</v>
      </c>
      <c r="J20" s="30">
        <v>66591</v>
      </c>
      <c r="K20" s="29" t="s">
        <v>6701</v>
      </c>
      <c r="L20" s="28">
        <v>0</v>
      </c>
      <c r="M20" s="28">
        <v>0</v>
      </c>
      <c r="N20" s="28">
        <v>0</v>
      </c>
      <c r="O20" s="28">
        <v>16648</v>
      </c>
      <c r="P20" s="28">
        <v>16648</v>
      </c>
      <c r="Q20" s="28">
        <v>33295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31">
        <f t="shared" si="1"/>
        <v>66591</v>
      </c>
      <c r="AB20" s="31">
        <f t="shared" si="0"/>
        <v>0</v>
      </c>
    </row>
    <row r="21" spans="1:28" s="1" customFormat="1" x14ac:dyDescent="0.35">
      <c r="A21" s="25" t="s">
        <v>32</v>
      </c>
      <c r="B21" s="26" t="s">
        <v>348</v>
      </c>
      <c r="C21" s="27" t="s">
        <v>34</v>
      </c>
      <c r="D21" s="27" t="s">
        <v>349</v>
      </c>
      <c r="E21" s="27" t="s">
        <v>36</v>
      </c>
      <c r="F21" s="27" t="s">
        <v>37</v>
      </c>
      <c r="G21" s="27" t="str">
        <f>Table228910[[#This Row],[District
Code]]</f>
        <v>61218</v>
      </c>
      <c r="H21" s="52" t="s">
        <v>350</v>
      </c>
      <c r="I21" s="29" t="s">
        <v>6700</v>
      </c>
      <c r="J21" s="30">
        <v>0</v>
      </c>
      <c r="K21" s="29" t="s">
        <v>6701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31">
        <f t="shared" si="1"/>
        <v>0</v>
      </c>
      <c r="AB21" s="31">
        <f t="shared" si="0"/>
        <v>0</v>
      </c>
    </row>
    <row r="22" spans="1:28" s="1" customFormat="1" x14ac:dyDescent="0.35">
      <c r="A22" s="25" t="s">
        <v>32</v>
      </c>
      <c r="B22" s="26" t="s">
        <v>351</v>
      </c>
      <c r="C22" s="27" t="s">
        <v>34</v>
      </c>
      <c r="D22" s="27" t="s">
        <v>352</v>
      </c>
      <c r="E22" s="27" t="s">
        <v>36</v>
      </c>
      <c r="F22" s="27" t="s">
        <v>37</v>
      </c>
      <c r="G22" s="27" t="str">
        <f>Table228910[[#This Row],[District
Code]]</f>
        <v>61234</v>
      </c>
      <c r="H22" s="52" t="s">
        <v>353</v>
      </c>
      <c r="I22" s="29" t="s">
        <v>6701</v>
      </c>
      <c r="J22" s="30">
        <v>45854</v>
      </c>
      <c r="K22" s="29" t="s">
        <v>6701</v>
      </c>
      <c r="L22" s="28">
        <v>0</v>
      </c>
      <c r="M22" s="28">
        <v>0</v>
      </c>
      <c r="N22" s="28">
        <v>0</v>
      </c>
      <c r="O22" s="28">
        <v>11464</v>
      </c>
      <c r="P22" s="28">
        <v>11464</v>
      </c>
      <c r="Q22" s="28">
        <v>0</v>
      </c>
      <c r="R22" s="28">
        <v>0</v>
      </c>
      <c r="S22" s="28">
        <v>0</v>
      </c>
      <c r="T22" s="28">
        <v>0</v>
      </c>
      <c r="U22" s="28">
        <v>22926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31">
        <f t="shared" si="1"/>
        <v>45854</v>
      </c>
      <c r="AB22" s="31">
        <f t="shared" si="0"/>
        <v>0</v>
      </c>
    </row>
    <row r="23" spans="1:28" s="1" customFormat="1" x14ac:dyDescent="0.35">
      <c r="A23" s="25" t="s">
        <v>32</v>
      </c>
      <c r="B23" s="26" t="s">
        <v>354</v>
      </c>
      <c r="C23" s="27" t="s">
        <v>34</v>
      </c>
      <c r="D23" s="27" t="s">
        <v>355</v>
      </c>
      <c r="E23" s="27" t="s">
        <v>36</v>
      </c>
      <c r="F23" s="27" t="s">
        <v>37</v>
      </c>
      <c r="G23" s="27" t="str">
        <f>Table228910[[#This Row],[District
Code]]</f>
        <v>61242</v>
      </c>
      <c r="H23" s="52" t="s">
        <v>356</v>
      </c>
      <c r="I23" s="29" t="s">
        <v>6701</v>
      </c>
      <c r="J23" s="30">
        <v>89381</v>
      </c>
      <c r="K23" s="29" t="s">
        <v>6701</v>
      </c>
      <c r="L23" s="28">
        <v>21755</v>
      </c>
      <c r="M23" s="28">
        <v>21755</v>
      </c>
      <c r="N23" s="28">
        <v>0</v>
      </c>
      <c r="O23" s="28">
        <v>0</v>
      </c>
      <c r="P23" s="28">
        <v>0</v>
      </c>
      <c r="Q23" s="28">
        <v>0</v>
      </c>
      <c r="R23" s="28">
        <v>8125</v>
      </c>
      <c r="S23" s="28">
        <v>18111</v>
      </c>
      <c r="T23" s="28">
        <v>11157</v>
      </c>
      <c r="U23" s="28">
        <v>8478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31">
        <f t="shared" si="1"/>
        <v>89381</v>
      </c>
      <c r="AB23" s="31">
        <f t="shared" si="0"/>
        <v>0</v>
      </c>
    </row>
    <row r="24" spans="1:28" s="1" customFormat="1" x14ac:dyDescent="0.35">
      <c r="A24" s="25" t="s">
        <v>32</v>
      </c>
      <c r="B24" s="26" t="s">
        <v>357</v>
      </c>
      <c r="C24" s="27" t="s">
        <v>34</v>
      </c>
      <c r="D24" s="27" t="s">
        <v>358</v>
      </c>
      <c r="E24" s="27" t="s">
        <v>36</v>
      </c>
      <c r="F24" s="27" t="s">
        <v>37</v>
      </c>
      <c r="G24" s="27" t="str">
        <f>Table228910[[#This Row],[District
Code]]</f>
        <v>61259</v>
      </c>
      <c r="H24" s="52" t="s">
        <v>359</v>
      </c>
      <c r="I24" s="29" t="s">
        <v>6701</v>
      </c>
      <c r="J24" s="30">
        <v>1226385</v>
      </c>
      <c r="K24" s="29" t="s">
        <v>6701</v>
      </c>
      <c r="L24" s="28">
        <v>298496</v>
      </c>
      <c r="M24" s="28">
        <v>298496</v>
      </c>
      <c r="N24" s="28">
        <v>0</v>
      </c>
      <c r="O24" s="28">
        <v>0</v>
      </c>
      <c r="P24" s="28">
        <v>539666</v>
      </c>
      <c r="Q24" s="28">
        <v>401</v>
      </c>
      <c r="R24" s="28">
        <v>89326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31">
        <f t="shared" si="1"/>
        <v>1226385</v>
      </c>
      <c r="AB24" s="31">
        <f t="shared" si="0"/>
        <v>0</v>
      </c>
    </row>
    <row r="25" spans="1:28" s="1" customFormat="1" x14ac:dyDescent="0.35">
      <c r="A25" s="25" t="s">
        <v>32</v>
      </c>
      <c r="B25" s="26" t="s">
        <v>360</v>
      </c>
      <c r="C25" s="27" t="s">
        <v>34</v>
      </c>
      <c r="D25" s="27" t="s">
        <v>361</v>
      </c>
      <c r="E25" s="27" t="s">
        <v>36</v>
      </c>
      <c r="F25" s="27" t="s">
        <v>37</v>
      </c>
      <c r="G25" s="27" t="str">
        <f>Table228910[[#This Row],[District
Code]]</f>
        <v>61275</v>
      </c>
      <c r="H25" s="52" t="s">
        <v>362</v>
      </c>
      <c r="I25" s="29" t="s">
        <v>6701</v>
      </c>
      <c r="J25" s="30">
        <v>10000</v>
      </c>
      <c r="K25" s="29" t="s">
        <v>6701</v>
      </c>
      <c r="L25" s="28">
        <v>2500</v>
      </c>
      <c r="M25" s="28">
        <v>2500</v>
      </c>
      <c r="N25" s="28">
        <v>0</v>
      </c>
      <c r="O25" s="28">
        <v>0</v>
      </c>
      <c r="P25" s="28">
        <v>0</v>
      </c>
      <c r="Q25" s="28">
        <v>1277</v>
      </c>
      <c r="R25" s="28">
        <v>3723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31">
        <f t="shared" si="1"/>
        <v>10000</v>
      </c>
      <c r="AB25" s="31">
        <f t="shared" si="0"/>
        <v>0</v>
      </c>
    </row>
    <row r="26" spans="1:28" s="1" customFormat="1" x14ac:dyDescent="0.35">
      <c r="A26" s="25" t="s">
        <v>32</v>
      </c>
      <c r="B26" s="26" t="s">
        <v>363</v>
      </c>
      <c r="C26" s="27" t="s">
        <v>34</v>
      </c>
      <c r="D26" s="27" t="s">
        <v>364</v>
      </c>
      <c r="E26" s="27" t="s">
        <v>36</v>
      </c>
      <c r="F26" s="27" t="s">
        <v>37</v>
      </c>
      <c r="G26" s="27" t="str">
        <f>Table228910[[#This Row],[District
Code]]</f>
        <v>61291</v>
      </c>
      <c r="H26" s="52" t="s">
        <v>365</v>
      </c>
      <c r="I26" s="29" t="s">
        <v>6701</v>
      </c>
      <c r="J26" s="30">
        <v>115966</v>
      </c>
      <c r="K26" s="29" t="s">
        <v>6701</v>
      </c>
      <c r="L26" s="28">
        <v>28226</v>
      </c>
      <c r="M26" s="28">
        <v>28226</v>
      </c>
      <c r="N26" s="28">
        <v>53388</v>
      </c>
      <c r="O26" s="28">
        <v>0</v>
      </c>
      <c r="P26" s="28">
        <v>6126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31">
        <f t="shared" si="1"/>
        <v>115966</v>
      </c>
      <c r="AB26" s="31">
        <f t="shared" si="0"/>
        <v>0</v>
      </c>
    </row>
    <row r="27" spans="1:28" s="1" customFormat="1" x14ac:dyDescent="0.35">
      <c r="A27" s="25" t="s">
        <v>32</v>
      </c>
      <c r="B27" s="26" t="s">
        <v>366</v>
      </c>
      <c r="C27" s="27" t="s">
        <v>34</v>
      </c>
      <c r="D27" s="27" t="s">
        <v>367</v>
      </c>
      <c r="E27" s="27" t="s">
        <v>36</v>
      </c>
      <c r="F27" s="27" t="s">
        <v>37</v>
      </c>
      <c r="G27" s="27" t="str">
        <f>Table228910[[#This Row],[District
Code]]</f>
        <v>61309</v>
      </c>
      <c r="H27" s="52" t="s">
        <v>368</v>
      </c>
      <c r="I27" s="29" t="s">
        <v>6701</v>
      </c>
      <c r="J27" s="30">
        <v>149404</v>
      </c>
      <c r="K27" s="29" t="s">
        <v>6701</v>
      </c>
      <c r="L27" s="28">
        <v>0</v>
      </c>
      <c r="M27" s="28">
        <v>0</v>
      </c>
      <c r="N27" s="28">
        <v>0</v>
      </c>
      <c r="O27" s="28">
        <v>149404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31">
        <f t="shared" si="1"/>
        <v>149404</v>
      </c>
      <c r="AB27" s="31">
        <f t="shared" si="0"/>
        <v>0</v>
      </c>
    </row>
    <row r="28" spans="1:28" s="1" customFormat="1" x14ac:dyDescent="0.35">
      <c r="A28" s="25" t="s">
        <v>32</v>
      </c>
      <c r="B28" s="26" t="s">
        <v>2941</v>
      </c>
      <c r="C28" s="27" t="s">
        <v>34</v>
      </c>
      <c r="D28" s="27" t="s">
        <v>2942</v>
      </c>
      <c r="E28" s="27" t="s">
        <v>36</v>
      </c>
      <c r="F28" s="27" t="s">
        <v>37</v>
      </c>
      <c r="G28" s="27" t="str">
        <f>Table228910[[#This Row],[District
Code]]</f>
        <v>75093</v>
      </c>
      <c r="H28" s="52" t="s">
        <v>2943</v>
      </c>
      <c r="I28" s="29" t="s">
        <v>6701</v>
      </c>
      <c r="J28" s="30">
        <v>11815</v>
      </c>
      <c r="K28" s="29" t="s">
        <v>6701</v>
      </c>
      <c r="L28" s="28">
        <v>2876</v>
      </c>
      <c r="M28" s="28">
        <v>2876</v>
      </c>
      <c r="N28" s="28">
        <v>0</v>
      </c>
      <c r="O28" s="28">
        <v>0</v>
      </c>
      <c r="P28" s="28">
        <v>0</v>
      </c>
      <c r="Q28" s="28">
        <v>2954</v>
      </c>
      <c r="R28" s="28">
        <v>3109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31">
        <f t="shared" si="1"/>
        <v>11815</v>
      </c>
      <c r="AB28" s="31">
        <f t="shared" si="0"/>
        <v>0</v>
      </c>
    </row>
    <row r="29" spans="1:28" s="1" customFormat="1" x14ac:dyDescent="0.35">
      <c r="A29" s="25" t="s">
        <v>32</v>
      </c>
      <c r="B29" s="26" t="s">
        <v>2944</v>
      </c>
      <c r="C29" s="27" t="s">
        <v>34</v>
      </c>
      <c r="D29" s="27" t="s">
        <v>2945</v>
      </c>
      <c r="E29" s="27" t="s">
        <v>36</v>
      </c>
      <c r="F29" s="27" t="s">
        <v>37</v>
      </c>
      <c r="G29" s="27" t="str">
        <f>Table228910[[#This Row],[District
Code]]</f>
        <v>75101</v>
      </c>
      <c r="H29" s="52" t="s">
        <v>2946</v>
      </c>
      <c r="I29" s="29" t="s">
        <v>6701</v>
      </c>
      <c r="J29" s="30">
        <v>18773</v>
      </c>
      <c r="K29" s="29" t="s">
        <v>6701</v>
      </c>
      <c r="L29" s="28">
        <v>4569</v>
      </c>
      <c r="M29" s="28">
        <v>4569</v>
      </c>
      <c r="N29" s="28">
        <v>0</v>
      </c>
      <c r="O29" s="28">
        <v>0</v>
      </c>
      <c r="P29" s="28">
        <v>8611</v>
      </c>
      <c r="Q29" s="28">
        <v>0</v>
      </c>
      <c r="R29" s="28">
        <v>1</v>
      </c>
      <c r="S29" s="28">
        <v>0</v>
      </c>
      <c r="T29" s="28">
        <v>1023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31">
        <f t="shared" si="1"/>
        <v>18773</v>
      </c>
      <c r="AB29" s="31">
        <f t="shared" si="0"/>
        <v>0</v>
      </c>
    </row>
    <row r="30" spans="1:28" s="1" customFormat="1" x14ac:dyDescent="0.35">
      <c r="A30" s="25" t="s">
        <v>32</v>
      </c>
      <c r="B30" s="26" t="s">
        <v>2947</v>
      </c>
      <c r="C30" s="27" t="s">
        <v>34</v>
      </c>
      <c r="D30" s="27" t="s">
        <v>2948</v>
      </c>
      <c r="E30" s="27" t="s">
        <v>36</v>
      </c>
      <c r="F30" s="27" t="s">
        <v>37</v>
      </c>
      <c r="G30" s="27" t="str">
        <f>Table228910[[#This Row],[District
Code]]</f>
        <v>75119</v>
      </c>
      <c r="H30" s="52" t="s">
        <v>2949</v>
      </c>
      <c r="I30" s="29" t="s">
        <v>6701</v>
      </c>
      <c r="J30" s="30">
        <v>10000</v>
      </c>
      <c r="K30" s="29" t="s">
        <v>6701</v>
      </c>
      <c r="L30" s="28">
        <v>0</v>
      </c>
      <c r="M30" s="28">
        <v>0</v>
      </c>
      <c r="N30" s="28">
        <v>2500</v>
      </c>
      <c r="O30" s="28">
        <v>0</v>
      </c>
      <c r="P30" s="28">
        <v>7500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31">
        <f t="shared" si="1"/>
        <v>10000</v>
      </c>
      <c r="AB30" s="31">
        <f t="shared" si="0"/>
        <v>0</v>
      </c>
    </row>
    <row r="31" spans="1:28" s="1" customFormat="1" x14ac:dyDescent="0.35">
      <c r="A31" s="25" t="s">
        <v>32</v>
      </c>
      <c r="B31" s="26" t="s">
        <v>3774</v>
      </c>
      <c r="C31" s="27" t="s">
        <v>34</v>
      </c>
      <c r="D31" s="27" t="s">
        <v>358</v>
      </c>
      <c r="E31" s="27" t="s">
        <v>3775</v>
      </c>
      <c r="F31" s="27" t="s">
        <v>3776</v>
      </c>
      <c r="G31" s="27" t="str">
        <f>"C"&amp;Table228910[[#This Row],[Direct
Funded
Charter School
Number]]</f>
        <v>C0510</v>
      </c>
      <c r="H31" s="52" t="s">
        <v>3777</v>
      </c>
      <c r="I31" s="29" t="s">
        <v>6701</v>
      </c>
      <c r="J31" s="30">
        <v>10000</v>
      </c>
      <c r="K31" s="29" t="s">
        <v>6701</v>
      </c>
      <c r="L31" s="28">
        <v>2500</v>
      </c>
      <c r="M31" s="28">
        <v>4500</v>
      </c>
      <c r="N31" s="28">
        <v>3000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31">
        <f t="shared" si="1"/>
        <v>10000</v>
      </c>
      <c r="AB31" s="31">
        <f t="shared" si="0"/>
        <v>0</v>
      </c>
    </row>
    <row r="32" spans="1:28" s="1" customFormat="1" x14ac:dyDescent="0.35">
      <c r="A32" s="25" t="s">
        <v>32</v>
      </c>
      <c r="B32" s="26" t="s">
        <v>3786</v>
      </c>
      <c r="C32" s="27" t="s">
        <v>34</v>
      </c>
      <c r="D32" s="27" t="s">
        <v>367</v>
      </c>
      <c r="E32" s="27" t="s">
        <v>3787</v>
      </c>
      <c r="F32" s="27" t="s">
        <v>3788</v>
      </c>
      <c r="G32" s="27" t="str">
        <f>"C"&amp;Table228910[[#This Row],[Direct
Funded
Charter School
Number]]</f>
        <v>C0524</v>
      </c>
      <c r="H32" s="52" t="s">
        <v>3789</v>
      </c>
      <c r="I32" s="29" t="s">
        <v>6701</v>
      </c>
      <c r="J32" s="30">
        <v>10000</v>
      </c>
      <c r="K32" s="29" t="s">
        <v>6701</v>
      </c>
      <c r="L32" s="28">
        <v>2500</v>
      </c>
      <c r="M32" s="28">
        <v>2500</v>
      </c>
      <c r="N32" s="28">
        <v>3333</v>
      </c>
      <c r="O32" s="28">
        <v>1667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31">
        <f t="shared" si="1"/>
        <v>10000</v>
      </c>
      <c r="AB32" s="31">
        <f t="shared" si="0"/>
        <v>0</v>
      </c>
    </row>
    <row r="33" spans="1:30" s="1" customFormat="1" x14ac:dyDescent="0.35">
      <c r="A33" s="25" t="s">
        <v>32</v>
      </c>
      <c r="B33" s="26" t="s">
        <v>4046</v>
      </c>
      <c r="C33" s="27" t="s">
        <v>34</v>
      </c>
      <c r="D33" s="27" t="s">
        <v>358</v>
      </c>
      <c r="E33" s="27" t="s">
        <v>4047</v>
      </c>
      <c r="F33" s="27" t="s">
        <v>4048</v>
      </c>
      <c r="G33" s="27" t="str">
        <f>"C"&amp;Table228910[[#This Row],[Direct
Funded
Charter School
Number]]</f>
        <v>C0661</v>
      </c>
      <c r="H33" s="52" t="s">
        <v>4049</v>
      </c>
      <c r="I33" s="29" t="s">
        <v>6701</v>
      </c>
      <c r="J33" s="30">
        <v>10017</v>
      </c>
      <c r="K33" s="29" t="s">
        <v>6701</v>
      </c>
      <c r="L33" s="28">
        <v>2500</v>
      </c>
      <c r="M33" s="28">
        <v>4315</v>
      </c>
      <c r="N33" s="28">
        <v>0</v>
      </c>
      <c r="O33" s="28">
        <v>3202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31">
        <f t="shared" si="1"/>
        <v>10017</v>
      </c>
      <c r="AB33" s="31">
        <f t="shared" si="0"/>
        <v>0</v>
      </c>
    </row>
    <row r="34" spans="1:30" s="1" customFormat="1" x14ac:dyDescent="0.35">
      <c r="A34" s="25" t="s">
        <v>32</v>
      </c>
      <c r="B34" s="26" t="s">
        <v>4098</v>
      </c>
      <c r="C34" s="27" t="s">
        <v>34</v>
      </c>
      <c r="D34" s="27" t="s">
        <v>343</v>
      </c>
      <c r="E34" s="27" t="s">
        <v>4099</v>
      </c>
      <c r="F34" s="27" t="s">
        <v>4100</v>
      </c>
      <c r="G34" s="27" t="str">
        <f>"C"&amp;Table228910[[#This Row],[Direct
Funded
Charter School
Number]]</f>
        <v>C0684</v>
      </c>
      <c r="H34" s="52" t="s">
        <v>4101</v>
      </c>
      <c r="I34" s="29" t="s">
        <v>6701</v>
      </c>
      <c r="J34" s="30">
        <v>10000</v>
      </c>
      <c r="K34" s="29" t="s">
        <v>6701</v>
      </c>
      <c r="L34" s="28">
        <v>2500</v>
      </c>
      <c r="M34" s="28">
        <v>5590</v>
      </c>
      <c r="N34" s="28">
        <v>1910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31">
        <f t="shared" si="1"/>
        <v>10000</v>
      </c>
      <c r="AB34" s="31">
        <f t="shared" si="0"/>
        <v>0</v>
      </c>
    </row>
    <row r="35" spans="1:30" s="1" customFormat="1" x14ac:dyDescent="0.35">
      <c r="A35" s="25" t="s">
        <v>32</v>
      </c>
      <c r="B35" s="26" t="s">
        <v>4126</v>
      </c>
      <c r="C35" s="27" t="s">
        <v>34</v>
      </c>
      <c r="D35" s="27" t="s">
        <v>358</v>
      </c>
      <c r="E35" s="27" t="s">
        <v>4127</v>
      </c>
      <c r="F35" s="27" t="s">
        <v>4128</v>
      </c>
      <c r="G35" s="27" t="str">
        <f>"C"&amp;Table228910[[#This Row],[Direct
Funded
Charter School
Number]]</f>
        <v>C0700</v>
      </c>
      <c r="H35" s="52" t="s">
        <v>4129</v>
      </c>
      <c r="I35" s="29" t="s">
        <v>6701</v>
      </c>
      <c r="J35" s="30">
        <v>10000</v>
      </c>
      <c r="K35" s="29" t="s">
        <v>6701</v>
      </c>
      <c r="L35" s="28">
        <v>2500</v>
      </c>
      <c r="M35" s="28">
        <v>2500</v>
      </c>
      <c r="N35" s="28">
        <v>2500</v>
      </c>
      <c r="O35" s="28">
        <v>2500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31">
        <f t="shared" si="1"/>
        <v>10000</v>
      </c>
      <c r="AB35" s="31">
        <f t="shared" si="0"/>
        <v>0</v>
      </c>
    </row>
    <row r="36" spans="1:30" s="1" customFormat="1" x14ac:dyDescent="0.35">
      <c r="A36" s="25" t="s">
        <v>32</v>
      </c>
      <c r="B36" s="26" t="s">
        <v>4174</v>
      </c>
      <c r="C36" s="27" t="s">
        <v>34</v>
      </c>
      <c r="D36" s="27" t="s">
        <v>358</v>
      </c>
      <c r="E36" s="27" t="s">
        <v>4175</v>
      </c>
      <c r="F36" s="27" t="s">
        <v>4176</v>
      </c>
      <c r="G36" s="27" t="str">
        <f>"C"&amp;Table228910[[#This Row],[Direct
Funded
Charter School
Number]]</f>
        <v>C0726</v>
      </c>
      <c r="H36" s="52" t="s">
        <v>4177</v>
      </c>
      <c r="I36" s="29" t="s">
        <v>6701</v>
      </c>
      <c r="J36" s="30">
        <v>12669</v>
      </c>
      <c r="K36" s="29" t="s">
        <v>6708</v>
      </c>
      <c r="L36" s="28">
        <v>3084</v>
      </c>
      <c r="M36" s="28">
        <v>6006</v>
      </c>
      <c r="N36" s="28">
        <v>0</v>
      </c>
      <c r="O36" s="28">
        <v>0</v>
      </c>
      <c r="P36" s="28">
        <v>0</v>
      </c>
      <c r="Q36" s="28">
        <v>3579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31">
        <f t="shared" si="1"/>
        <v>12669</v>
      </c>
      <c r="AB36" s="31">
        <f t="shared" si="0"/>
        <v>0</v>
      </c>
    </row>
    <row r="37" spans="1:30" s="1" customFormat="1" x14ac:dyDescent="0.35">
      <c r="A37" s="25" t="s">
        <v>32</v>
      </c>
      <c r="B37" s="26" t="s">
        <v>4302</v>
      </c>
      <c r="C37" s="27" t="s">
        <v>34</v>
      </c>
      <c r="D37" s="27" t="s">
        <v>358</v>
      </c>
      <c r="E37" s="27" t="s">
        <v>4303</v>
      </c>
      <c r="F37" s="27" t="s">
        <v>4304</v>
      </c>
      <c r="G37" s="27" t="str">
        <f>"C"&amp;Table228910[[#This Row],[Direct
Funded
Charter School
Number]]</f>
        <v>C0780</v>
      </c>
      <c r="H37" s="52" t="s">
        <v>4305</v>
      </c>
      <c r="I37" s="29" t="s">
        <v>6701</v>
      </c>
      <c r="J37" s="30">
        <v>20559</v>
      </c>
      <c r="K37" s="29" t="s">
        <v>6701</v>
      </c>
      <c r="L37" s="28">
        <v>5004</v>
      </c>
      <c r="M37" s="28">
        <v>5004</v>
      </c>
      <c r="N37" s="28">
        <v>5004</v>
      </c>
      <c r="O37" s="28">
        <v>5547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31">
        <f t="shared" si="1"/>
        <v>20559</v>
      </c>
      <c r="AB37" s="31">
        <f t="shared" si="0"/>
        <v>0</v>
      </c>
    </row>
    <row r="38" spans="1:30" s="1" customFormat="1" x14ac:dyDescent="0.35">
      <c r="A38" s="25" t="s">
        <v>32</v>
      </c>
      <c r="B38" s="35" t="s">
        <v>4259</v>
      </c>
      <c r="C38" s="33" t="s">
        <v>34</v>
      </c>
      <c r="D38" s="33" t="s">
        <v>358</v>
      </c>
      <c r="E38" s="33" t="s">
        <v>4260</v>
      </c>
      <c r="F38" s="3" t="s">
        <v>4261</v>
      </c>
      <c r="G38" s="27" t="str">
        <f>"C"&amp;Table228910[[#This Row],[Direct
Funded
Charter School
Number]]</f>
        <v>C0765</v>
      </c>
      <c r="H38" s="53" t="s">
        <v>4262</v>
      </c>
      <c r="I38" s="29" t="s">
        <v>6701</v>
      </c>
      <c r="J38" s="30">
        <v>10000</v>
      </c>
      <c r="K38" s="29" t="s">
        <v>6701</v>
      </c>
      <c r="L38" s="28">
        <v>2500</v>
      </c>
      <c r="M38" s="28">
        <v>2500</v>
      </c>
      <c r="N38" s="28">
        <v>0</v>
      </c>
      <c r="O38" s="28">
        <v>0</v>
      </c>
      <c r="P38" s="28">
        <v>5000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31">
        <f t="shared" si="1"/>
        <v>10000</v>
      </c>
      <c r="AB38" s="31">
        <f t="shared" si="0"/>
        <v>0</v>
      </c>
    </row>
    <row r="39" spans="1:30" s="1" customFormat="1" x14ac:dyDescent="0.35">
      <c r="A39" s="25" t="s">
        <v>32</v>
      </c>
      <c r="B39" s="26" t="s">
        <v>4378</v>
      </c>
      <c r="C39" s="27" t="s">
        <v>34</v>
      </c>
      <c r="D39" s="27" t="s">
        <v>35</v>
      </c>
      <c r="E39" s="27" t="s">
        <v>4379</v>
      </c>
      <c r="F39" s="27" t="s">
        <v>4380</v>
      </c>
      <c r="G39" s="27" t="str">
        <f>"C"&amp;Table228910[[#This Row],[Direct
Funded
Charter School
Number]]</f>
        <v>C0811</v>
      </c>
      <c r="H39" s="52" t="s">
        <v>4381</v>
      </c>
      <c r="I39" s="29" t="s">
        <v>6701</v>
      </c>
      <c r="J39" s="30">
        <v>10000</v>
      </c>
      <c r="K39" s="29" t="s">
        <v>6701</v>
      </c>
      <c r="L39" s="28">
        <v>0</v>
      </c>
      <c r="M39" s="28">
        <v>0</v>
      </c>
      <c r="N39" s="28">
        <v>0</v>
      </c>
      <c r="O39" s="28">
        <v>2500</v>
      </c>
      <c r="P39" s="28">
        <v>2500</v>
      </c>
      <c r="Q39" s="28">
        <v>0</v>
      </c>
      <c r="R39" s="28">
        <v>2500</v>
      </c>
      <c r="S39" s="28">
        <v>2500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31">
        <f t="shared" si="1"/>
        <v>10000</v>
      </c>
      <c r="AB39" s="31">
        <f t="shared" si="0"/>
        <v>0</v>
      </c>
    </row>
    <row r="40" spans="1:30" s="1" customFormat="1" x14ac:dyDescent="0.35">
      <c r="A40" s="25" t="s">
        <v>32</v>
      </c>
      <c r="B40" s="26" t="s">
        <v>4482</v>
      </c>
      <c r="C40" s="27" t="s">
        <v>34</v>
      </c>
      <c r="D40" s="27" t="s">
        <v>358</v>
      </c>
      <c r="E40" s="27" t="s">
        <v>4483</v>
      </c>
      <c r="F40" s="27" t="s">
        <v>4484</v>
      </c>
      <c r="G40" s="27" t="str">
        <f>"C"&amp;Table228910[[#This Row],[Direct
Funded
Charter School
Number]]</f>
        <v>C0882</v>
      </c>
      <c r="H40" s="52" t="s">
        <v>4485</v>
      </c>
      <c r="I40" s="29" t="s">
        <v>6701</v>
      </c>
      <c r="J40" s="30">
        <v>12325</v>
      </c>
      <c r="K40" s="29" t="s">
        <v>6701</v>
      </c>
      <c r="L40" s="28">
        <v>3000</v>
      </c>
      <c r="M40" s="28">
        <v>3000</v>
      </c>
      <c r="N40" s="28">
        <v>0</v>
      </c>
      <c r="O40" s="28">
        <v>0</v>
      </c>
      <c r="P40" s="28">
        <v>6325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31">
        <f t="shared" si="1"/>
        <v>12325</v>
      </c>
      <c r="AB40" s="31">
        <f t="shared" si="0"/>
        <v>0</v>
      </c>
    </row>
    <row r="41" spans="1:30" s="1" customFormat="1" x14ac:dyDescent="0.35">
      <c r="A41" s="25" t="s">
        <v>32</v>
      </c>
      <c r="B41" s="26" t="s">
        <v>4478</v>
      </c>
      <c r="C41" s="27" t="s">
        <v>34</v>
      </c>
      <c r="D41" s="27" t="s">
        <v>367</v>
      </c>
      <c r="E41" s="27" t="s">
        <v>4479</v>
      </c>
      <c r="F41" s="27" t="s">
        <v>4480</v>
      </c>
      <c r="G41" s="27" t="str">
        <f>"C"&amp;Table228910[[#This Row],[Direct
Funded
Charter School
Number]]</f>
        <v>C0880</v>
      </c>
      <c r="H41" s="52" t="s">
        <v>4481</v>
      </c>
      <c r="I41" s="29" t="s">
        <v>6701</v>
      </c>
      <c r="J41" s="30">
        <v>10195</v>
      </c>
      <c r="K41" s="29" t="s">
        <v>6701</v>
      </c>
      <c r="L41" s="28">
        <v>2500</v>
      </c>
      <c r="M41" s="28">
        <v>2500</v>
      </c>
      <c r="N41" s="28">
        <v>3333</v>
      </c>
      <c r="O41" s="28">
        <v>1862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31">
        <f t="shared" si="1"/>
        <v>10195</v>
      </c>
      <c r="AB41" s="31">
        <f t="shared" si="0"/>
        <v>0</v>
      </c>
    </row>
    <row r="42" spans="1:30" s="1" customFormat="1" x14ac:dyDescent="0.35">
      <c r="A42" s="25" t="s">
        <v>32</v>
      </c>
      <c r="B42" s="26" t="s">
        <v>4486</v>
      </c>
      <c r="C42" s="27" t="s">
        <v>34</v>
      </c>
      <c r="D42" s="27" t="s">
        <v>358</v>
      </c>
      <c r="E42" s="27" t="s">
        <v>4487</v>
      </c>
      <c r="F42" s="27" t="s">
        <v>4488</v>
      </c>
      <c r="G42" s="27" t="str">
        <f>"C"&amp;Table228910[[#This Row],[Direct
Funded
Charter School
Number]]</f>
        <v>C0883</v>
      </c>
      <c r="H42" s="52" t="s">
        <v>4489</v>
      </c>
      <c r="I42" s="29" t="s">
        <v>6701</v>
      </c>
      <c r="J42" s="30">
        <v>10404</v>
      </c>
      <c r="K42" s="29" t="s">
        <v>6701</v>
      </c>
      <c r="L42" s="28">
        <v>2532</v>
      </c>
      <c r="M42" s="28">
        <v>2532</v>
      </c>
      <c r="N42" s="28">
        <v>0</v>
      </c>
      <c r="O42" s="28">
        <v>0</v>
      </c>
      <c r="P42" s="28">
        <v>5340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31">
        <f t="shared" si="1"/>
        <v>10404</v>
      </c>
      <c r="AB42" s="31">
        <f t="shared" si="0"/>
        <v>0</v>
      </c>
    </row>
    <row r="43" spans="1:30" s="1" customFormat="1" x14ac:dyDescent="0.35">
      <c r="A43" s="25" t="s">
        <v>32</v>
      </c>
      <c r="B43" s="26" t="s">
        <v>4586</v>
      </c>
      <c r="C43" s="27" t="s">
        <v>34</v>
      </c>
      <c r="D43" s="27" t="s">
        <v>358</v>
      </c>
      <c r="E43" s="27" t="s">
        <v>4587</v>
      </c>
      <c r="F43" s="27" t="s">
        <v>4588</v>
      </c>
      <c r="G43" s="27" t="str">
        <f>"C"&amp;Table228910[[#This Row],[Direct
Funded
Charter School
Number]]</f>
        <v>C0938</v>
      </c>
      <c r="H43" s="52" t="s">
        <v>4589</v>
      </c>
      <c r="I43" s="29" t="s">
        <v>6701</v>
      </c>
      <c r="J43" s="30">
        <v>12985</v>
      </c>
      <c r="K43" s="29" t="s">
        <v>6701</v>
      </c>
      <c r="L43" s="28">
        <v>3161</v>
      </c>
      <c r="M43" s="28">
        <v>3161</v>
      </c>
      <c r="N43" s="28">
        <v>4214</v>
      </c>
      <c r="O43" s="28">
        <v>2449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31">
        <f t="shared" si="1"/>
        <v>12985</v>
      </c>
      <c r="AB43" s="31">
        <f t="shared" si="0"/>
        <v>0</v>
      </c>
    </row>
    <row r="44" spans="1:30" s="1" customFormat="1" x14ac:dyDescent="0.35">
      <c r="A44" s="25" t="s">
        <v>32</v>
      </c>
      <c r="B44" s="26" t="s">
        <v>4406</v>
      </c>
      <c r="C44" s="27" t="s">
        <v>34</v>
      </c>
      <c r="D44" s="27" t="s">
        <v>358</v>
      </c>
      <c r="E44" s="27" t="s">
        <v>4407</v>
      </c>
      <c r="F44" s="27" t="s">
        <v>4408</v>
      </c>
      <c r="G44" s="27" t="str">
        <f>"C"&amp;Table228910[[#This Row],[Direct
Funded
Charter School
Number]]</f>
        <v>C0837</v>
      </c>
      <c r="H44" s="52" t="s">
        <v>4409</v>
      </c>
      <c r="I44" s="29" t="s">
        <v>6701</v>
      </c>
      <c r="J44" s="30">
        <v>10000</v>
      </c>
      <c r="K44" s="29" t="s">
        <v>6701</v>
      </c>
      <c r="L44" s="28">
        <v>0</v>
      </c>
      <c r="M44" s="28">
        <v>0</v>
      </c>
      <c r="N44" s="28">
        <v>0</v>
      </c>
      <c r="O44" s="28">
        <v>2500</v>
      </c>
      <c r="P44" s="28">
        <v>2500</v>
      </c>
      <c r="Q44" s="28">
        <v>0</v>
      </c>
      <c r="R44" s="28">
        <v>0</v>
      </c>
      <c r="S44" s="28">
        <v>0</v>
      </c>
      <c r="T44" s="28">
        <v>5000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31">
        <f t="shared" si="1"/>
        <v>10000</v>
      </c>
      <c r="AB44" s="31">
        <f t="shared" si="0"/>
        <v>0</v>
      </c>
    </row>
    <row r="45" spans="1:30" s="1" customFormat="1" x14ac:dyDescent="0.35">
      <c r="A45" s="25" t="s">
        <v>32</v>
      </c>
      <c r="B45" s="35" t="s">
        <v>4606</v>
      </c>
      <c r="C45" s="33" t="s">
        <v>34</v>
      </c>
      <c r="D45" s="33" t="s">
        <v>358</v>
      </c>
      <c r="E45" s="33" t="s">
        <v>4607</v>
      </c>
      <c r="F45" s="3" t="s">
        <v>4608</v>
      </c>
      <c r="G45" s="27" t="str">
        <f>"C"&amp;Table228910[[#This Row],[Direct
Funded
Charter School
Number]]</f>
        <v>C0948</v>
      </c>
      <c r="H45" s="53" t="s">
        <v>4609</v>
      </c>
      <c r="I45" s="29" t="s">
        <v>6700</v>
      </c>
      <c r="J45" s="30">
        <v>0</v>
      </c>
      <c r="K45" s="29" t="s">
        <v>6708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31">
        <f t="shared" si="1"/>
        <v>0</v>
      </c>
      <c r="AB45" s="31">
        <f t="shared" si="0"/>
        <v>0</v>
      </c>
    </row>
    <row r="46" spans="1:30" x14ac:dyDescent="0.35">
      <c r="A46" s="25" t="s">
        <v>32</v>
      </c>
      <c r="B46" s="26" t="s">
        <v>5551</v>
      </c>
      <c r="C46" s="27" t="s">
        <v>34</v>
      </c>
      <c r="D46" s="27" t="s">
        <v>358</v>
      </c>
      <c r="E46" s="27" t="s">
        <v>5552</v>
      </c>
      <c r="F46" s="27" t="s">
        <v>5553</v>
      </c>
      <c r="G46" s="27" t="str">
        <f>"C"&amp;Table228910[[#This Row],[Direct
Funded
Charter School
Number]]</f>
        <v>C1442</v>
      </c>
      <c r="H46" s="52" t="s">
        <v>5554</v>
      </c>
      <c r="I46" s="29" t="s">
        <v>6701</v>
      </c>
      <c r="J46" s="30">
        <v>10818</v>
      </c>
      <c r="K46" s="29" t="s">
        <v>6701</v>
      </c>
      <c r="L46" s="28">
        <v>2633</v>
      </c>
      <c r="M46" s="28">
        <v>2633</v>
      </c>
      <c r="N46" s="28">
        <v>2633</v>
      </c>
      <c r="O46" s="28">
        <v>2919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31">
        <f t="shared" si="1"/>
        <v>10818</v>
      </c>
      <c r="AB46" s="31">
        <f t="shared" si="0"/>
        <v>0</v>
      </c>
      <c r="AC46" s="6"/>
      <c r="AD46" s="6"/>
    </row>
    <row r="47" spans="1:30" x14ac:dyDescent="0.35">
      <c r="A47" s="25" t="s">
        <v>32</v>
      </c>
      <c r="B47" s="26" t="s">
        <v>4726</v>
      </c>
      <c r="C47" s="27" t="s">
        <v>34</v>
      </c>
      <c r="D47" s="27" t="s">
        <v>358</v>
      </c>
      <c r="E47" s="27" t="s">
        <v>4727</v>
      </c>
      <c r="F47" s="27" t="s">
        <v>4728</v>
      </c>
      <c r="G47" s="27" t="str">
        <f>"C"&amp;Table228910[[#This Row],[Direct
Funded
Charter School
Number]]</f>
        <v>C1023</v>
      </c>
      <c r="H47" s="52" t="s">
        <v>4729</v>
      </c>
      <c r="I47" s="29" t="s">
        <v>6701</v>
      </c>
      <c r="J47" s="30">
        <v>17094</v>
      </c>
      <c r="K47" s="29" t="s">
        <v>6708</v>
      </c>
      <c r="L47" s="28">
        <v>4161</v>
      </c>
      <c r="M47" s="28">
        <v>7150</v>
      </c>
      <c r="N47" s="28">
        <v>5331</v>
      </c>
      <c r="O47" s="28">
        <v>452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31">
        <f t="shared" si="1"/>
        <v>17094</v>
      </c>
      <c r="AB47" s="31">
        <f t="shared" si="0"/>
        <v>0</v>
      </c>
      <c r="AC47" s="6"/>
      <c r="AD47" s="6"/>
    </row>
    <row r="48" spans="1:30" x14ac:dyDescent="0.35">
      <c r="A48" s="25" t="s">
        <v>32</v>
      </c>
      <c r="B48" s="26" t="s">
        <v>4811</v>
      </c>
      <c r="C48" s="27" t="s">
        <v>34</v>
      </c>
      <c r="D48" s="27" t="s">
        <v>325</v>
      </c>
      <c r="E48" s="27" t="s">
        <v>4812</v>
      </c>
      <c r="F48" s="27" t="s">
        <v>4813</v>
      </c>
      <c r="G48" s="27" t="str">
        <f>"C"&amp;Table228910[[#This Row],[Direct
Funded
Charter School
Number]]</f>
        <v>C1066</v>
      </c>
      <c r="H48" s="52" t="s">
        <v>4814</v>
      </c>
      <c r="I48" s="29" t="s">
        <v>6701</v>
      </c>
      <c r="J48" s="30">
        <v>10000</v>
      </c>
      <c r="K48" s="29" t="s">
        <v>6708</v>
      </c>
      <c r="L48" s="28">
        <v>2500</v>
      </c>
      <c r="M48" s="28">
        <v>2500</v>
      </c>
      <c r="N48" s="28">
        <v>2500</v>
      </c>
      <c r="O48" s="28">
        <v>2500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31">
        <f t="shared" si="1"/>
        <v>10000</v>
      </c>
      <c r="AB48" s="31">
        <f t="shared" si="0"/>
        <v>0</v>
      </c>
      <c r="AC48" s="6"/>
      <c r="AD48" s="6"/>
    </row>
    <row r="49" spans="1:30" x14ac:dyDescent="0.35">
      <c r="A49" s="25" t="s">
        <v>32</v>
      </c>
      <c r="B49" s="26" t="s">
        <v>4815</v>
      </c>
      <c r="C49" s="27" t="s">
        <v>34</v>
      </c>
      <c r="D49" s="27" t="s">
        <v>343</v>
      </c>
      <c r="E49" s="27" t="s">
        <v>4816</v>
      </c>
      <c r="F49" s="27" t="s">
        <v>4817</v>
      </c>
      <c r="G49" s="27" t="str">
        <f>"C"&amp;Table228910[[#This Row],[Direct
Funded
Charter School
Number]]</f>
        <v>C1067</v>
      </c>
      <c r="H49" s="52" t="s">
        <v>4818</v>
      </c>
      <c r="I49" s="29" t="s">
        <v>6701</v>
      </c>
      <c r="J49" s="30">
        <v>10000</v>
      </c>
      <c r="K49" s="29" t="s">
        <v>6708</v>
      </c>
      <c r="L49" s="28">
        <v>2500</v>
      </c>
      <c r="M49" s="28">
        <v>2500</v>
      </c>
      <c r="N49" s="28">
        <v>2500</v>
      </c>
      <c r="O49" s="28">
        <v>0</v>
      </c>
      <c r="P49" s="28">
        <v>2500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31">
        <f t="shared" si="1"/>
        <v>10000</v>
      </c>
      <c r="AB49" s="31">
        <f t="shared" si="0"/>
        <v>0</v>
      </c>
      <c r="AC49" s="6"/>
      <c r="AD49" s="6"/>
    </row>
    <row r="50" spans="1:30" x14ac:dyDescent="0.35">
      <c r="A50" s="25" t="s">
        <v>32</v>
      </c>
      <c r="B50" s="26" t="s">
        <v>4911</v>
      </c>
      <c r="C50" s="27" t="s">
        <v>34</v>
      </c>
      <c r="D50" s="27" t="s">
        <v>358</v>
      </c>
      <c r="E50" s="27" t="s">
        <v>4912</v>
      </c>
      <c r="F50" s="27" t="s">
        <v>4913</v>
      </c>
      <c r="G50" s="27" t="str">
        <f>"C"&amp;Table228910[[#This Row],[Direct
Funded
Charter School
Number]]</f>
        <v>C1115</v>
      </c>
      <c r="H50" s="52" t="s">
        <v>4914</v>
      </c>
      <c r="I50" s="29" t="s">
        <v>6701</v>
      </c>
      <c r="J50" s="30">
        <v>10000</v>
      </c>
      <c r="K50" s="29" t="s">
        <v>6708</v>
      </c>
      <c r="L50" s="28">
        <v>2500</v>
      </c>
      <c r="M50" s="28">
        <v>5128</v>
      </c>
      <c r="N50" s="28">
        <v>2372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31">
        <f t="shared" si="1"/>
        <v>10000</v>
      </c>
      <c r="AB50" s="31">
        <f t="shared" si="0"/>
        <v>0</v>
      </c>
      <c r="AC50" s="6"/>
      <c r="AD50" s="6"/>
    </row>
    <row r="51" spans="1:30" x14ac:dyDescent="0.35">
      <c r="A51" s="25" t="s">
        <v>32</v>
      </c>
      <c r="B51" s="35" t="s">
        <v>5039</v>
      </c>
      <c r="C51" s="33" t="s">
        <v>34</v>
      </c>
      <c r="D51" s="33" t="s">
        <v>325</v>
      </c>
      <c r="E51" s="33" t="s">
        <v>5040</v>
      </c>
      <c r="F51" s="3" t="s">
        <v>5041</v>
      </c>
      <c r="G51" s="27" t="str">
        <f>"C"&amp;Table228910[[#This Row],[Direct
Funded
Charter School
Number]]</f>
        <v>C1181</v>
      </c>
      <c r="H51" s="53" t="s">
        <v>5042</v>
      </c>
      <c r="I51" s="29" t="s">
        <v>6701</v>
      </c>
      <c r="J51" s="30">
        <v>10000</v>
      </c>
      <c r="K51" s="29" t="s">
        <v>6701</v>
      </c>
      <c r="L51" s="28">
        <v>2500</v>
      </c>
      <c r="M51" s="28">
        <v>2500</v>
      </c>
      <c r="N51" s="28">
        <v>2500</v>
      </c>
      <c r="O51" s="28">
        <v>0</v>
      </c>
      <c r="P51" s="28">
        <v>2500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31">
        <f t="shared" si="1"/>
        <v>10000</v>
      </c>
      <c r="AB51" s="31">
        <f t="shared" si="0"/>
        <v>0</v>
      </c>
      <c r="AC51" s="6"/>
      <c r="AD51" s="6"/>
    </row>
    <row r="52" spans="1:30" x14ac:dyDescent="0.35">
      <c r="A52" s="25" t="s">
        <v>32</v>
      </c>
      <c r="B52" s="26" t="s">
        <v>5215</v>
      </c>
      <c r="C52" s="27" t="s">
        <v>34</v>
      </c>
      <c r="D52" s="27" t="s">
        <v>358</v>
      </c>
      <c r="E52" s="27" t="s">
        <v>5216</v>
      </c>
      <c r="F52" s="27" t="s">
        <v>5217</v>
      </c>
      <c r="G52" s="27" t="str">
        <f>"C"&amp;Table228910[[#This Row],[Direct
Funded
Charter School
Number]]</f>
        <v>C1271</v>
      </c>
      <c r="H52" s="52" t="s">
        <v>5218</v>
      </c>
      <c r="I52" s="29" t="s">
        <v>6701</v>
      </c>
      <c r="J52" s="30">
        <v>10000</v>
      </c>
      <c r="K52" s="29" t="s">
        <v>6708</v>
      </c>
      <c r="L52" s="28">
        <v>2500</v>
      </c>
      <c r="M52" s="28">
        <v>2500</v>
      </c>
      <c r="N52" s="28">
        <v>0</v>
      </c>
      <c r="O52" s="28">
        <v>0</v>
      </c>
      <c r="P52" s="28">
        <v>5000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31">
        <f t="shared" si="1"/>
        <v>10000</v>
      </c>
      <c r="AB52" s="31">
        <f t="shared" si="0"/>
        <v>0</v>
      </c>
      <c r="AC52" s="6"/>
      <c r="AD52" s="6"/>
    </row>
    <row r="53" spans="1:30" x14ac:dyDescent="0.35">
      <c r="A53" s="25" t="s">
        <v>32</v>
      </c>
      <c r="B53" s="26" t="s">
        <v>5255</v>
      </c>
      <c r="C53" s="27" t="s">
        <v>34</v>
      </c>
      <c r="D53" s="27" t="s">
        <v>35</v>
      </c>
      <c r="E53" s="27" t="s">
        <v>5256</v>
      </c>
      <c r="F53" s="27" t="s">
        <v>5257</v>
      </c>
      <c r="G53" s="27" t="str">
        <f>"C"&amp;Table228910[[#This Row],[Direct
Funded
Charter School
Number]]</f>
        <v>C1284</v>
      </c>
      <c r="H53" s="52" t="s">
        <v>5258</v>
      </c>
      <c r="I53" s="29" t="s">
        <v>6701</v>
      </c>
      <c r="J53" s="30">
        <v>10000</v>
      </c>
      <c r="K53" s="29" t="s">
        <v>6701</v>
      </c>
      <c r="L53" s="28">
        <v>2500</v>
      </c>
      <c r="M53" s="28">
        <v>2500</v>
      </c>
      <c r="N53" s="28">
        <v>0</v>
      </c>
      <c r="O53" s="28">
        <v>0</v>
      </c>
      <c r="P53" s="28">
        <v>2500</v>
      </c>
      <c r="Q53" s="28">
        <v>2500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31">
        <f t="shared" si="1"/>
        <v>10000</v>
      </c>
      <c r="AB53" s="31">
        <f t="shared" si="0"/>
        <v>0</v>
      </c>
      <c r="AC53" s="6"/>
      <c r="AD53" s="6"/>
    </row>
    <row r="54" spans="1:30" x14ac:dyDescent="0.35">
      <c r="A54" s="25" t="s">
        <v>32</v>
      </c>
      <c r="B54" s="26" t="s">
        <v>5291</v>
      </c>
      <c r="C54" s="27" t="s">
        <v>34</v>
      </c>
      <c r="D54" s="27" t="s">
        <v>35</v>
      </c>
      <c r="E54" s="27" t="s">
        <v>5292</v>
      </c>
      <c r="F54" s="27" t="s">
        <v>5293</v>
      </c>
      <c r="G54" s="27" t="str">
        <f>"C"&amp;Table228910[[#This Row],[Direct
Funded
Charter School
Number]]</f>
        <v>C1296</v>
      </c>
      <c r="H54" s="52" t="s">
        <v>5294</v>
      </c>
      <c r="I54" s="29" t="s">
        <v>6700</v>
      </c>
      <c r="J54" s="30">
        <v>0</v>
      </c>
      <c r="K54" s="29" t="s">
        <v>6701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31">
        <f t="shared" si="1"/>
        <v>0</v>
      </c>
      <c r="AB54" s="31">
        <f t="shared" si="0"/>
        <v>0</v>
      </c>
      <c r="AC54" s="6"/>
      <c r="AD54" s="6"/>
    </row>
    <row r="55" spans="1:30" x14ac:dyDescent="0.35">
      <c r="A55" s="25" t="s">
        <v>32</v>
      </c>
      <c r="B55" s="26" t="s">
        <v>5451</v>
      </c>
      <c r="C55" s="27" t="s">
        <v>34</v>
      </c>
      <c r="D55" s="27" t="s">
        <v>35</v>
      </c>
      <c r="E55" s="27" t="s">
        <v>5452</v>
      </c>
      <c r="F55" s="27" t="s">
        <v>5453</v>
      </c>
      <c r="G55" s="27" t="str">
        <f>"C"&amp;Table228910[[#This Row],[Direct
Funded
Charter School
Number]]</f>
        <v>C1383</v>
      </c>
      <c r="H55" s="52" t="s">
        <v>5454</v>
      </c>
      <c r="I55" s="29" t="s">
        <v>6701</v>
      </c>
      <c r="J55" s="30">
        <v>10000</v>
      </c>
      <c r="K55" s="29" t="s">
        <v>6701</v>
      </c>
      <c r="L55" s="28">
        <v>2500</v>
      </c>
      <c r="M55" s="28">
        <v>2500</v>
      </c>
      <c r="N55" s="28">
        <v>2500</v>
      </c>
      <c r="O55" s="28">
        <v>2500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31">
        <f t="shared" si="1"/>
        <v>10000</v>
      </c>
      <c r="AB55" s="31">
        <f t="shared" si="0"/>
        <v>0</v>
      </c>
      <c r="AC55" s="6"/>
      <c r="AD55" s="6"/>
    </row>
    <row r="56" spans="1:30" x14ac:dyDescent="0.35">
      <c r="A56" s="25" t="s">
        <v>32</v>
      </c>
      <c r="B56" s="26" t="s">
        <v>5571</v>
      </c>
      <c r="C56" s="27" t="s">
        <v>34</v>
      </c>
      <c r="D56" s="27" t="s">
        <v>358</v>
      </c>
      <c r="E56" s="27" t="s">
        <v>5572</v>
      </c>
      <c r="F56" s="27" t="s">
        <v>5573</v>
      </c>
      <c r="G56" s="27" t="str">
        <f>"C"&amp;Table228910[[#This Row],[Direct
Funded
Charter School
Number]]</f>
        <v>C1449</v>
      </c>
      <c r="H56" s="52" t="s">
        <v>5574</v>
      </c>
      <c r="I56" s="29" t="s">
        <v>6701</v>
      </c>
      <c r="J56" s="30">
        <v>10101</v>
      </c>
      <c r="K56" s="29" t="s">
        <v>6701</v>
      </c>
      <c r="L56" s="28">
        <v>2500</v>
      </c>
      <c r="M56" s="28">
        <v>5402</v>
      </c>
      <c r="N56" s="28">
        <v>2098</v>
      </c>
      <c r="O56" s="28">
        <v>101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31">
        <f t="shared" si="1"/>
        <v>10101</v>
      </c>
      <c r="AB56" s="31">
        <f t="shared" si="0"/>
        <v>0</v>
      </c>
      <c r="AC56" s="6"/>
      <c r="AD56" s="6"/>
    </row>
    <row r="57" spans="1:30" x14ac:dyDescent="0.35">
      <c r="A57" s="25" t="s">
        <v>32</v>
      </c>
      <c r="B57" s="26" t="s">
        <v>5658</v>
      </c>
      <c r="C57" s="27" t="s">
        <v>34</v>
      </c>
      <c r="D57" s="27" t="s">
        <v>343</v>
      </c>
      <c r="E57" s="27" t="s">
        <v>5659</v>
      </c>
      <c r="F57" s="27" t="s">
        <v>5660</v>
      </c>
      <c r="G57" s="27" t="str">
        <f>"C"&amp;Table228910[[#This Row],[Direct
Funded
Charter School
Number]]</f>
        <v>C1514</v>
      </c>
      <c r="H57" s="52" t="s">
        <v>5661</v>
      </c>
      <c r="I57" s="29" t="s">
        <v>6701</v>
      </c>
      <c r="J57" s="30">
        <v>10055</v>
      </c>
      <c r="K57" s="29" t="s">
        <v>6701</v>
      </c>
      <c r="L57" s="28">
        <v>2500</v>
      </c>
      <c r="M57" s="28">
        <v>2500</v>
      </c>
      <c r="N57" s="28">
        <v>2500</v>
      </c>
      <c r="O57" s="28">
        <v>2514</v>
      </c>
      <c r="P57" s="28">
        <v>41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31">
        <f t="shared" si="1"/>
        <v>10055</v>
      </c>
      <c r="AB57" s="31">
        <f t="shared" si="0"/>
        <v>0</v>
      </c>
      <c r="AC57" s="6"/>
      <c r="AD57" s="6"/>
    </row>
    <row r="58" spans="1:30" x14ac:dyDescent="0.35">
      <c r="A58" s="25" t="s">
        <v>32</v>
      </c>
      <c r="B58" s="26" t="s">
        <v>5730</v>
      </c>
      <c r="C58" s="27" t="s">
        <v>34</v>
      </c>
      <c r="D58" s="27" t="s">
        <v>343</v>
      </c>
      <c r="E58" s="27" t="s">
        <v>5731</v>
      </c>
      <c r="F58" s="27" t="s">
        <v>5732</v>
      </c>
      <c r="G58" s="27" t="str">
        <f>"C"&amp;Table228910[[#This Row],[Direct
Funded
Charter School
Number]]</f>
        <v>C1543</v>
      </c>
      <c r="H58" s="52" t="s">
        <v>5733</v>
      </c>
      <c r="I58" s="29" t="s">
        <v>6701</v>
      </c>
      <c r="J58" s="30">
        <v>10000</v>
      </c>
      <c r="K58" s="29" t="s">
        <v>6701</v>
      </c>
      <c r="L58" s="28">
        <v>2500</v>
      </c>
      <c r="M58" s="28">
        <v>2500</v>
      </c>
      <c r="N58" s="28">
        <v>0</v>
      </c>
      <c r="O58" s="28">
        <v>5000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31">
        <f t="shared" si="1"/>
        <v>10000</v>
      </c>
      <c r="AB58" s="31">
        <f t="shared" si="0"/>
        <v>0</v>
      </c>
      <c r="AC58" s="6"/>
      <c r="AD58" s="6"/>
    </row>
    <row r="59" spans="1:30" x14ac:dyDescent="0.35">
      <c r="A59" s="25" t="s">
        <v>32</v>
      </c>
      <c r="B59" s="26" t="s">
        <v>5806</v>
      </c>
      <c r="C59" s="27" t="s">
        <v>34</v>
      </c>
      <c r="D59" s="27" t="s">
        <v>358</v>
      </c>
      <c r="E59" s="27" t="s">
        <v>5807</v>
      </c>
      <c r="F59" s="27" t="s">
        <v>5808</v>
      </c>
      <c r="G59" s="27" t="str">
        <f>"C"&amp;Table228910[[#This Row],[Direct
Funded
Charter School
Number]]</f>
        <v>C1577</v>
      </c>
      <c r="H59" s="52" t="s">
        <v>5809</v>
      </c>
      <c r="I59" s="29" t="s">
        <v>6701</v>
      </c>
      <c r="J59" s="30">
        <v>10000</v>
      </c>
      <c r="K59" s="29" t="s">
        <v>6708</v>
      </c>
      <c r="L59" s="28">
        <v>2500</v>
      </c>
      <c r="M59" s="28">
        <v>5509</v>
      </c>
      <c r="N59" s="28">
        <v>1991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31">
        <f t="shared" si="1"/>
        <v>10000</v>
      </c>
      <c r="AB59" s="31">
        <f t="shared" si="0"/>
        <v>0</v>
      </c>
      <c r="AC59" s="6"/>
      <c r="AD59" s="6"/>
    </row>
    <row r="60" spans="1:30" x14ac:dyDescent="0.35">
      <c r="A60" s="25" t="s">
        <v>32</v>
      </c>
      <c r="B60" s="26" t="s">
        <v>5926</v>
      </c>
      <c r="C60" s="27" t="s">
        <v>34</v>
      </c>
      <c r="D60" s="27" t="s">
        <v>35</v>
      </c>
      <c r="E60" s="27" t="s">
        <v>5927</v>
      </c>
      <c r="F60" s="27" t="s">
        <v>5928</v>
      </c>
      <c r="G60" s="27" t="str">
        <f>"C"&amp;Table228910[[#This Row],[Direct
Funded
Charter School
Number]]</f>
        <v>C1632</v>
      </c>
      <c r="H60" s="52" t="s">
        <v>5929</v>
      </c>
      <c r="I60" s="29" t="s">
        <v>6701</v>
      </c>
      <c r="J60" s="30">
        <v>13981</v>
      </c>
      <c r="K60" s="29" t="s">
        <v>6708</v>
      </c>
      <c r="L60" s="28">
        <v>3403</v>
      </c>
      <c r="M60" s="28">
        <v>3403</v>
      </c>
      <c r="N60" s="28">
        <v>3403</v>
      </c>
      <c r="O60" s="28">
        <v>3772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31">
        <f t="shared" si="1"/>
        <v>13981</v>
      </c>
      <c r="AB60" s="31">
        <f t="shared" si="0"/>
        <v>0</v>
      </c>
      <c r="AC60" s="6"/>
      <c r="AD60" s="6"/>
    </row>
    <row r="61" spans="1:30" x14ac:dyDescent="0.35">
      <c r="A61" s="25" t="s">
        <v>32</v>
      </c>
      <c r="B61" s="26" t="s">
        <v>6014</v>
      </c>
      <c r="C61" s="27" t="s">
        <v>34</v>
      </c>
      <c r="D61" s="27" t="s">
        <v>358</v>
      </c>
      <c r="E61" s="27" t="s">
        <v>6015</v>
      </c>
      <c r="F61" s="27" t="s">
        <v>6016</v>
      </c>
      <c r="G61" s="27" t="str">
        <f>"C"&amp;Table228910[[#This Row],[Direct
Funded
Charter School
Number]]</f>
        <v>C1661</v>
      </c>
      <c r="H61" s="52" t="s">
        <v>6017</v>
      </c>
      <c r="I61" s="29" t="s">
        <v>6701</v>
      </c>
      <c r="J61" s="30">
        <v>10000</v>
      </c>
      <c r="K61" s="29" t="s">
        <v>6701</v>
      </c>
      <c r="L61" s="28">
        <v>2500</v>
      </c>
      <c r="M61" s="28">
        <v>2500</v>
      </c>
      <c r="N61" s="28">
        <v>0</v>
      </c>
      <c r="O61" s="28">
        <v>0</v>
      </c>
      <c r="P61" s="28">
        <v>5000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31">
        <f t="shared" si="1"/>
        <v>10000</v>
      </c>
      <c r="AB61" s="31">
        <f t="shared" si="0"/>
        <v>0</v>
      </c>
      <c r="AC61" s="6"/>
      <c r="AD61" s="6"/>
    </row>
    <row r="62" spans="1:30" x14ac:dyDescent="0.35">
      <c r="A62" s="25" t="s">
        <v>32</v>
      </c>
      <c r="B62" s="35" t="s">
        <v>5894</v>
      </c>
      <c r="C62" s="33" t="s">
        <v>34</v>
      </c>
      <c r="D62" s="33" t="s">
        <v>358</v>
      </c>
      <c r="E62" s="33" t="s">
        <v>5895</v>
      </c>
      <c r="F62" s="3" t="s">
        <v>5896</v>
      </c>
      <c r="G62" s="27" t="str">
        <f>"C"&amp;Table228910[[#This Row],[Direct
Funded
Charter School
Number]]</f>
        <v>C1620</v>
      </c>
      <c r="H62" s="53" t="s">
        <v>5897</v>
      </c>
      <c r="I62" s="29" t="s">
        <v>6700</v>
      </c>
      <c r="J62" s="30">
        <v>0</v>
      </c>
      <c r="K62" s="29" t="s">
        <v>6708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31">
        <f t="shared" si="1"/>
        <v>0</v>
      </c>
      <c r="AB62" s="31">
        <f t="shared" si="0"/>
        <v>0</v>
      </c>
      <c r="AC62" s="6"/>
      <c r="AD62" s="6"/>
    </row>
    <row r="63" spans="1:30" x14ac:dyDescent="0.35">
      <c r="A63" s="25" t="s">
        <v>32</v>
      </c>
      <c r="B63" s="26" t="s">
        <v>3549</v>
      </c>
      <c r="C63" s="27" t="s">
        <v>34</v>
      </c>
      <c r="D63" s="27" t="s">
        <v>325</v>
      </c>
      <c r="E63" s="27" t="s">
        <v>3550</v>
      </c>
      <c r="F63" s="27" t="s">
        <v>3551</v>
      </c>
      <c r="G63" s="27" t="str">
        <f>"C"&amp;Table228910[[#This Row],[Direct
Funded
Charter School
Number]]</f>
        <v>C0352</v>
      </c>
      <c r="H63" s="52" t="s">
        <v>3552</v>
      </c>
      <c r="I63" s="29" t="s">
        <v>6700</v>
      </c>
      <c r="J63" s="30">
        <v>0</v>
      </c>
      <c r="K63" s="29" t="s">
        <v>6708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31">
        <f t="shared" si="1"/>
        <v>0</v>
      </c>
      <c r="AB63" s="31">
        <f t="shared" si="0"/>
        <v>0</v>
      </c>
      <c r="AC63" s="6"/>
      <c r="AD63" s="6"/>
    </row>
    <row r="64" spans="1:30" x14ac:dyDescent="0.35">
      <c r="A64" s="25" t="s">
        <v>32</v>
      </c>
      <c r="B64" s="26" t="s">
        <v>3536</v>
      </c>
      <c r="C64" s="27" t="s">
        <v>34</v>
      </c>
      <c r="D64" s="27" t="s">
        <v>358</v>
      </c>
      <c r="E64" s="27" t="s">
        <v>3537</v>
      </c>
      <c r="F64" s="27" t="s">
        <v>3538</v>
      </c>
      <c r="G64" s="27" t="str">
        <f>"C"&amp;Table228910[[#This Row],[Direct
Funded
Charter School
Number]]</f>
        <v>C0349</v>
      </c>
      <c r="H64" s="52" t="s">
        <v>3539</v>
      </c>
      <c r="I64" s="29" t="s">
        <v>6701</v>
      </c>
      <c r="J64" s="30">
        <v>14377</v>
      </c>
      <c r="K64" s="29" t="s">
        <v>6708</v>
      </c>
      <c r="L64" s="28">
        <v>0</v>
      </c>
      <c r="M64" s="28">
        <v>0</v>
      </c>
      <c r="N64" s="28">
        <v>0</v>
      </c>
      <c r="O64" s="28">
        <v>3594</v>
      </c>
      <c r="P64" s="28">
        <v>3594</v>
      </c>
      <c r="Q64" s="28">
        <v>3594</v>
      </c>
      <c r="R64" s="28">
        <v>3595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31">
        <f t="shared" si="1"/>
        <v>14377</v>
      </c>
      <c r="AB64" s="31">
        <f t="shared" si="0"/>
        <v>0</v>
      </c>
      <c r="AC64" s="6"/>
      <c r="AD64" s="6"/>
    </row>
    <row r="65" spans="1:30" x14ac:dyDescent="0.35">
      <c r="A65" s="25" t="s">
        <v>32</v>
      </c>
      <c r="B65" s="26" t="s">
        <v>3604</v>
      </c>
      <c r="C65" s="27" t="s">
        <v>34</v>
      </c>
      <c r="D65" s="27" t="s">
        <v>325</v>
      </c>
      <c r="E65" s="27" t="s">
        <v>3605</v>
      </c>
      <c r="F65" s="27" t="s">
        <v>3606</v>
      </c>
      <c r="G65" s="27" t="str">
        <f>"C"&amp;Table228910[[#This Row],[Direct
Funded
Charter School
Number]]</f>
        <v>C0398</v>
      </c>
      <c r="H65" s="52" t="s">
        <v>3607</v>
      </c>
      <c r="I65" s="29" t="s">
        <v>6700</v>
      </c>
      <c r="J65" s="30">
        <v>0</v>
      </c>
      <c r="K65" s="29" t="s">
        <v>6701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31">
        <f t="shared" si="1"/>
        <v>0</v>
      </c>
      <c r="AB65" s="31">
        <f t="shared" si="0"/>
        <v>0</v>
      </c>
      <c r="AC65" s="6"/>
      <c r="AD65" s="6"/>
    </row>
    <row r="66" spans="1:30" x14ac:dyDescent="0.35">
      <c r="A66" s="25" t="s">
        <v>32</v>
      </c>
      <c r="B66" s="26" t="s">
        <v>3628</v>
      </c>
      <c r="C66" s="27" t="s">
        <v>34</v>
      </c>
      <c r="D66" s="27" t="s">
        <v>358</v>
      </c>
      <c r="E66" s="27" t="s">
        <v>3629</v>
      </c>
      <c r="F66" s="27" t="s">
        <v>3630</v>
      </c>
      <c r="G66" s="27" t="str">
        <f>"C"&amp;Table228910[[#This Row],[Direct
Funded
Charter School
Number]]</f>
        <v>C0413</v>
      </c>
      <c r="H66" s="52" t="s">
        <v>3631</v>
      </c>
      <c r="I66" s="29" t="s">
        <v>6701</v>
      </c>
      <c r="J66" s="30">
        <v>11379</v>
      </c>
      <c r="K66" s="29" t="s">
        <v>6701</v>
      </c>
      <c r="L66" s="28">
        <v>2770</v>
      </c>
      <c r="M66" s="28">
        <v>2770</v>
      </c>
      <c r="N66" s="28">
        <v>2770</v>
      </c>
      <c r="O66" s="28">
        <v>3069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31">
        <f t="shared" si="1"/>
        <v>11379</v>
      </c>
      <c r="AB66" s="31">
        <f t="shared" si="0"/>
        <v>0</v>
      </c>
      <c r="AC66" s="6"/>
      <c r="AD66" s="6"/>
    </row>
    <row r="67" spans="1:30" x14ac:dyDescent="0.35">
      <c r="A67" s="25" t="s">
        <v>32</v>
      </c>
      <c r="B67" s="26" t="s">
        <v>3701</v>
      </c>
      <c r="C67" s="27" t="s">
        <v>34</v>
      </c>
      <c r="D67" s="27" t="s">
        <v>358</v>
      </c>
      <c r="E67" s="27" t="s">
        <v>3702</v>
      </c>
      <c r="F67" s="27" t="s">
        <v>3703</v>
      </c>
      <c r="G67" s="27" t="str">
        <f>"C"&amp;Table228910[[#This Row],[Direct
Funded
Charter School
Number]]</f>
        <v>C0465</v>
      </c>
      <c r="H67" s="52" t="s">
        <v>3704</v>
      </c>
      <c r="I67" s="29" t="s">
        <v>6701</v>
      </c>
      <c r="J67" s="30">
        <v>15513</v>
      </c>
      <c r="K67" s="29" t="s">
        <v>6708</v>
      </c>
      <c r="L67" s="28">
        <v>3776</v>
      </c>
      <c r="M67" s="28">
        <v>6113</v>
      </c>
      <c r="N67" s="28">
        <v>4656</v>
      </c>
      <c r="O67" s="28">
        <v>968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31">
        <f t="shared" si="1"/>
        <v>15513</v>
      </c>
      <c r="AB67" s="31">
        <f t="shared" si="0"/>
        <v>0</v>
      </c>
      <c r="AC67" s="6"/>
      <c r="AD67" s="6"/>
    </row>
    <row r="68" spans="1:30" x14ac:dyDescent="0.35">
      <c r="A68" s="25" t="s">
        <v>32</v>
      </c>
      <c r="B68" s="26" t="s">
        <v>6018</v>
      </c>
      <c r="C68" s="27" t="s">
        <v>34</v>
      </c>
      <c r="D68" s="27" t="s">
        <v>358</v>
      </c>
      <c r="E68" s="27" t="s">
        <v>6019</v>
      </c>
      <c r="F68" s="27" t="s">
        <v>6020</v>
      </c>
      <c r="G68" s="27" t="str">
        <f>"C"&amp;Table228910[[#This Row],[Direct
Funded
Charter School
Number]]</f>
        <v>C1663</v>
      </c>
      <c r="H68" s="52" t="s">
        <v>6021</v>
      </c>
      <c r="I68" s="29" t="s">
        <v>6701</v>
      </c>
      <c r="J68" s="30">
        <v>10000</v>
      </c>
      <c r="K68" s="29" t="s">
        <v>6708</v>
      </c>
      <c r="L68" s="28">
        <v>2500</v>
      </c>
      <c r="M68" s="28">
        <v>5651</v>
      </c>
      <c r="N68" s="28">
        <v>1849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31">
        <f t="shared" si="1"/>
        <v>10000</v>
      </c>
      <c r="AB68" s="31">
        <f t="shared" si="0"/>
        <v>0</v>
      </c>
      <c r="AC68" s="6"/>
      <c r="AD68" s="6"/>
    </row>
    <row r="69" spans="1:30" x14ac:dyDescent="0.35">
      <c r="A69" s="25" t="s">
        <v>32</v>
      </c>
      <c r="B69" s="26" t="s">
        <v>6112</v>
      </c>
      <c r="C69" s="27" t="s">
        <v>34</v>
      </c>
      <c r="D69" s="27" t="s">
        <v>35</v>
      </c>
      <c r="E69" s="27" t="s">
        <v>6113</v>
      </c>
      <c r="F69" s="27" t="s">
        <v>6114</v>
      </c>
      <c r="G69" s="27" t="str">
        <f>"C"&amp;Table228910[[#This Row],[Direct
Funded
Charter School
Number]]</f>
        <v>C1707</v>
      </c>
      <c r="H69" s="52" t="s">
        <v>6115</v>
      </c>
      <c r="I69" s="29" t="s">
        <v>6701</v>
      </c>
      <c r="J69" s="30">
        <v>10000</v>
      </c>
      <c r="K69" s="29" t="s">
        <v>6701</v>
      </c>
      <c r="L69" s="28">
        <v>2500</v>
      </c>
      <c r="M69" s="28">
        <v>4500</v>
      </c>
      <c r="N69" s="28">
        <v>3000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31">
        <f t="shared" si="1"/>
        <v>10000</v>
      </c>
      <c r="AB69" s="31">
        <f t="shared" si="0"/>
        <v>0</v>
      </c>
      <c r="AC69" s="6"/>
      <c r="AD69" s="6"/>
    </row>
    <row r="70" spans="1:30" x14ac:dyDescent="0.35">
      <c r="A70" s="25" t="s">
        <v>32</v>
      </c>
      <c r="B70" s="26" t="s">
        <v>6144</v>
      </c>
      <c r="C70" s="27" t="s">
        <v>34</v>
      </c>
      <c r="D70" s="27" t="s">
        <v>325</v>
      </c>
      <c r="E70" s="27" t="s">
        <v>6145</v>
      </c>
      <c r="F70" s="27" t="s">
        <v>6146</v>
      </c>
      <c r="G70" s="27" t="str">
        <f>"C"&amp;Table228910[[#This Row],[Direct
Funded
Charter School
Number]]</f>
        <v>C1718</v>
      </c>
      <c r="H70" s="52" t="s">
        <v>6147</v>
      </c>
      <c r="I70" s="29" t="s">
        <v>6701</v>
      </c>
      <c r="J70" s="30">
        <v>10000</v>
      </c>
      <c r="K70" s="29" t="s">
        <v>6701</v>
      </c>
      <c r="L70" s="28">
        <v>2500</v>
      </c>
      <c r="M70" s="28">
        <v>2500</v>
      </c>
      <c r="N70" s="28">
        <v>2500</v>
      </c>
      <c r="O70" s="28">
        <v>0</v>
      </c>
      <c r="P70" s="28">
        <v>2500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31">
        <f t="shared" si="1"/>
        <v>10000</v>
      </c>
      <c r="AB70" s="31">
        <f t="shared" si="0"/>
        <v>0</v>
      </c>
      <c r="AC70" s="6"/>
      <c r="AD70" s="6"/>
    </row>
    <row r="71" spans="1:30" x14ac:dyDescent="0.35">
      <c r="A71" s="25" t="s">
        <v>32</v>
      </c>
      <c r="B71" s="26" t="s">
        <v>6132</v>
      </c>
      <c r="C71" s="27" t="s">
        <v>34</v>
      </c>
      <c r="D71" s="27" t="s">
        <v>358</v>
      </c>
      <c r="E71" s="27" t="s">
        <v>6133</v>
      </c>
      <c r="F71" s="27" t="s">
        <v>6134</v>
      </c>
      <c r="G71" s="27" t="str">
        <f>"C"&amp;Table228910[[#This Row],[Direct
Funded
Charter School
Number]]</f>
        <v>C1713</v>
      </c>
      <c r="H71" s="52" t="s">
        <v>6135</v>
      </c>
      <c r="I71" s="29" t="s">
        <v>6701</v>
      </c>
      <c r="J71" s="30">
        <v>10000</v>
      </c>
      <c r="K71" s="29" t="s">
        <v>6708</v>
      </c>
      <c r="L71" s="28">
        <v>0</v>
      </c>
      <c r="M71" s="28">
        <v>0</v>
      </c>
      <c r="N71" s="28">
        <v>0</v>
      </c>
      <c r="O71" s="28">
        <v>10000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31">
        <f t="shared" si="1"/>
        <v>10000</v>
      </c>
      <c r="AB71" s="31">
        <f t="shared" si="0"/>
        <v>0</v>
      </c>
      <c r="AC71" s="6"/>
      <c r="AD71" s="6"/>
    </row>
    <row r="72" spans="1:30" x14ac:dyDescent="0.35">
      <c r="A72" s="25" t="s">
        <v>32</v>
      </c>
      <c r="B72" s="26" t="s">
        <v>6116</v>
      </c>
      <c r="C72" s="27" t="s">
        <v>34</v>
      </c>
      <c r="D72" s="27" t="s">
        <v>358</v>
      </c>
      <c r="E72" s="27" t="s">
        <v>6117</v>
      </c>
      <c r="F72" s="37" t="s">
        <v>6118</v>
      </c>
      <c r="G72" s="27" t="str">
        <f>"C"&amp;Table228910[[#This Row],[Direct
Funded
Charter School
Number]]</f>
        <v>C1708</v>
      </c>
      <c r="H72" s="52" t="s">
        <v>6119</v>
      </c>
      <c r="I72" s="29" t="s">
        <v>6701</v>
      </c>
      <c r="J72" s="30">
        <v>10000</v>
      </c>
      <c r="K72" s="29" t="s">
        <v>6701</v>
      </c>
      <c r="L72" s="28">
        <v>2500</v>
      </c>
      <c r="M72" s="28">
        <v>2500</v>
      </c>
      <c r="N72" s="28">
        <v>2500</v>
      </c>
      <c r="O72" s="28">
        <v>2500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31">
        <f t="shared" si="1"/>
        <v>10000</v>
      </c>
      <c r="AB72" s="31">
        <f t="shared" si="0"/>
        <v>0</v>
      </c>
      <c r="AC72" s="6"/>
      <c r="AD72" s="6"/>
    </row>
    <row r="73" spans="1:30" x14ac:dyDescent="0.35">
      <c r="A73" s="25" t="s">
        <v>32</v>
      </c>
      <c r="B73" s="26" t="s">
        <v>6226</v>
      </c>
      <c r="C73" s="27" t="s">
        <v>34</v>
      </c>
      <c r="D73" s="27" t="s">
        <v>358</v>
      </c>
      <c r="E73" s="27" t="s">
        <v>6227</v>
      </c>
      <c r="F73" s="27" t="s">
        <v>6228</v>
      </c>
      <c r="G73" s="27" t="str">
        <f>"C"&amp;Table228910[[#This Row],[Direct
Funded
Charter School
Number]]</f>
        <v>C1745</v>
      </c>
      <c r="H73" s="52" t="s">
        <v>6229</v>
      </c>
      <c r="I73" s="29" t="s">
        <v>6701</v>
      </c>
      <c r="J73" s="30">
        <v>10000</v>
      </c>
      <c r="K73" s="29" t="s">
        <v>6708</v>
      </c>
      <c r="L73" s="28">
        <v>2500</v>
      </c>
      <c r="M73" s="28">
        <v>2500</v>
      </c>
      <c r="N73" s="28">
        <v>0</v>
      </c>
      <c r="O73" s="28">
        <v>2500</v>
      </c>
      <c r="P73" s="28">
        <v>2500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31">
        <f t="shared" si="1"/>
        <v>10000</v>
      </c>
      <c r="AB73" s="31">
        <f t="shared" si="0"/>
        <v>0</v>
      </c>
      <c r="AC73" s="6"/>
      <c r="AD73" s="6"/>
    </row>
    <row r="74" spans="1:30" x14ac:dyDescent="0.35">
      <c r="A74" s="25" t="s">
        <v>32</v>
      </c>
      <c r="B74" s="26" t="s">
        <v>6319</v>
      </c>
      <c r="C74" s="27" t="s">
        <v>34</v>
      </c>
      <c r="D74" s="27" t="s">
        <v>358</v>
      </c>
      <c r="E74" s="27" t="s">
        <v>6320</v>
      </c>
      <c r="F74" s="27" t="s">
        <v>6321</v>
      </c>
      <c r="G74" s="27" t="str">
        <f>"C"&amp;Table228910[[#This Row],[Direct
Funded
Charter School
Number]]</f>
        <v>C1783</v>
      </c>
      <c r="H74" s="52" t="s">
        <v>6322</v>
      </c>
      <c r="I74" s="29" t="s">
        <v>6701</v>
      </c>
      <c r="J74" s="30">
        <v>10000</v>
      </c>
      <c r="K74" s="29" t="s">
        <v>6701</v>
      </c>
      <c r="L74" s="28">
        <v>2500</v>
      </c>
      <c r="M74" s="28">
        <v>2500</v>
      </c>
      <c r="N74" s="28">
        <v>2500</v>
      </c>
      <c r="O74" s="28">
        <v>2500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31">
        <f t="shared" si="1"/>
        <v>10000</v>
      </c>
      <c r="AB74" s="31">
        <f t="shared" si="0"/>
        <v>0</v>
      </c>
      <c r="AC74" s="6"/>
      <c r="AD74" s="6"/>
    </row>
    <row r="75" spans="1:30" x14ac:dyDescent="0.35">
      <c r="A75" s="25" t="s">
        <v>32</v>
      </c>
      <c r="B75" s="26" t="s">
        <v>6591</v>
      </c>
      <c r="C75" s="27" t="s">
        <v>34</v>
      </c>
      <c r="D75" s="27" t="s">
        <v>35</v>
      </c>
      <c r="E75" s="27" t="s">
        <v>6592</v>
      </c>
      <c r="F75" s="27" t="s">
        <v>6593</v>
      </c>
      <c r="G75" s="27" t="str">
        <f>"C"&amp;Table228910[[#This Row],[Direct
Funded
Charter School
Number]]</f>
        <v>C1881</v>
      </c>
      <c r="H75" s="52" t="s">
        <v>6594</v>
      </c>
      <c r="I75" s="29" t="s">
        <v>6700</v>
      </c>
      <c r="J75" s="30">
        <v>0</v>
      </c>
      <c r="K75" s="29" t="s">
        <v>6708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31">
        <f t="shared" si="1"/>
        <v>0</v>
      </c>
      <c r="AB75" s="31">
        <f t="shared" si="0"/>
        <v>0</v>
      </c>
      <c r="AC75" s="6"/>
      <c r="AD75" s="6"/>
    </row>
    <row r="76" spans="1:30" x14ac:dyDescent="0.35">
      <c r="A76" s="25" t="s">
        <v>32</v>
      </c>
      <c r="B76" s="26" t="s">
        <v>4402</v>
      </c>
      <c r="C76" s="27" t="s">
        <v>34</v>
      </c>
      <c r="D76" s="27" t="s">
        <v>343</v>
      </c>
      <c r="E76" s="27" t="s">
        <v>4403</v>
      </c>
      <c r="F76" s="27" t="s">
        <v>4404</v>
      </c>
      <c r="G76" s="27" t="str">
        <f>"C"&amp;Table228910[[#This Row],[Direct
Funded
Charter School
Number]]</f>
        <v>C0836</v>
      </c>
      <c r="H76" s="52" t="s">
        <v>4405</v>
      </c>
      <c r="I76" s="29" t="s">
        <v>6701</v>
      </c>
      <c r="J76" s="30">
        <v>10000</v>
      </c>
      <c r="K76" s="29" t="s">
        <v>6701</v>
      </c>
      <c r="L76" s="28">
        <v>0</v>
      </c>
      <c r="M76" s="28">
        <v>0</v>
      </c>
      <c r="N76" s="28">
        <v>0</v>
      </c>
      <c r="O76" s="28">
        <v>2500</v>
      </c>
      <c r="P76" s="28">
        <v>2500</v>
      </c>
      <c r="Q76" s="28">
        <v>0</v>
      </c>
      <c r="R76" s="28">
        <v>2500</v>
      </c>
      <c r="S76" s="28">
        <v>2500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31">
        <f t="shared" si="1"/>
        <v>10000</v>
      </c>
      <c r="AB76" s="31">
        <f t="shared" ref="AB76:AB139" si="2">J76-AA76</f>
        <v>0</v>
      </c>
      <c r="AC76" s="6"/>
      <c r="AD76" s="6"/>
    </row>
    <row r="77" spans="1:30" x14ac:dyDescent="0.35">
      <c r="A77" s="25" t="s">
        <v>32</v>
      </c>
      <c r="B77" s="26" t="s">
        <v>5187</v>
      </c>
      <c r="C77" s="27" t="s">
        <v>34</v>
      </c>
      <c r="D77" s="27" t="s">
        <v>331</v>
      </c>
      <c r="E77" s="27" t="s">
        <v>5188</v>
      </c>
      <c r="F77" s="27" t="s">
        <v>5189</v>
      </c>
      <c r="G77" s="27" t="str">
        <f>"C"&amp;Table228910[[#This Row],[Direct
Funded
Charter School
Number]]</f>
        <v>C1255</v>
      </c>
      <c r="H77" s="52" t="s">
        <v>5190</v>
      </c>
      <c r="I77" s="29" t="s">
        <v>6700</v>
      </c>
      <c r="J77" s="30">
        <v>0</v>
      </c>
      <c r="K77" s="29" t="s">
        <v>6708</v>
      </c>
      <c r="L77" s="28">
        <v>2500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31">
        <f t="shared" ref="AA77:AA140" si="3">SUM(L77:Z77)</f>
        <v>2500</v>
      </c>
      <c r="AB77" s="31">
        <f t="shared" si="2"/>
        <v>-2500</v>
      </c>
      <c r="AC77" s="6"/>
      <c r="AD77" s="6"/>
    </row>
    <row r="78" spans="1:30" x14ac:dyDescent="0.35">
      <c r="A78" s="25" t="s">
        <v>32</v>
      </c>
      <c r="B78" s="26" t="s">
        <v>3532</v>
      </c>
      <c r="C78" s="27" t="s">
        <v>34</v>
      </c>
      <c r="D78" s="27" t="s">
        <v>358</v>
      </c>
      <c r="E78" s="27" t="s">
        <v>3533</v>
      </c>
      <c r="F78" s="27" t="s">
        <v>3534</v>
      </c>
      <c r="G78" s="27" t="str">
        <f>"C"&amp;Table228910[[#This Row],[Direct
Funded
Charter School
Number]]</f>
        <v>C0340</v>
      </c>
      <c r="H78" s="52" t="s">
        <v>3535</v>
      </c>
      <c r="I78" s="29" t="s">
        <v>6701</v>
      </c>
      <c r="J78" s="30">
        <v>10000</v>
      </c>
      <c r="K78" s="29" t="s">
        <v>6701</v>
      </c>
      <c r="L78" s="28">
        <v>2500</v>
      </c>
      <c r="M78" s="28">
        <v>2500</v>
      </c>
      <c r="N78" s="28">
        <v>0</v>
      </c>
      <c r="O78" s="28">
        <v>0</v>
      </c>
      <c r="P78" s="28">
        <v>2500</v>
      </c>
      <c r="Q78" s="28">
        <v>2500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31">
        <f t="shared" si="3"/>
        <v>10000</v>
      </c>
      <c r="AB78" s="31">
        <f t="shared" si="2"/>
        <v>0</v>
      </c>
      <c r="AC78" s="6"/>
      <c r="AD78" s="6"/>
    </row>
    <row r="79" spans="1:30" x14ac:dyDescent="0.35">
      <c r="A79" s="25" t="s">
        <v>32</v>
      </c>
      <c r="B79" s="26" t="s">
        <v>4207</v>
      </c>
      <c r="C79" s="27" t="s">
        <v>34</v>
      </c>
      <c r="D79" s="27" t="s">
        <v>35</v>
      </c>
      <c r="E79" s="27" t="s">
        <v>4208</v>
      </c>
      <c r="F79" s="27" t="s">
        <v>4209</v>
      </c>
      <c r="G79" s="27" t="str">
        <f>"C"&amp;Table228910[[#This Row],[Direct
Funded
Charter School
Number]]</f>
        <v>C0740</v>
      </c>
      <c r="H79" s="52" t="s">
        <v>4210</v>
      </c>
      <c r="I79" s="29" t="s">
        <v>6701</v>
      </c>
      <c r="J79" s="30">
        <v>14020</v>
      </c>
      <c r="K79" s="29" t="s">
        <v>6701</v>
      </c>
      <c r="L79" s="28">
        <v>3413</v>
      </c>
      <c r="M79" s="28">
        <v>3413</v>
      </c>
      <c r="N79" s="28">
        <v>3413</v>
      </c>
      <c r="O79" s="28">
        <v>3781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31">
        <f t="shared" si="3"/>
        <v>14020</v>
      </c>
      <c r="AB79" s="31">
        <f t="shared" si="2"/>
        <v>0</v>
      </c>
      <c r="AC79" s="6"/>
      <c r="AD79" s="6"/>
    </row>
    <row r="80" spans="1:30" x14ac:dyDescent="0.35">
      <c r="A80" s="25" t="s">
        <v>32</v>
      </c>
      <c r="B80" s="26" t="s">
        <v>5591</v>
      </c>
      <c r="C80" s="27" t="s">
        <v>34</v>
      </c>
      <c r="D80" s="27" t="s">
        <v>35</v>
      </c>
      <c r="E80" s="27" t="s">
        <v>5592</v>
      </c>
      <c r="F80" s="27" t="s">
        <v>5593</v>
      </c>
      <c r="G80" s="27" t="str">
        <f>"C"&amp;Table228910[[#This Row],[Direct
Funded
Charter School
Number]]</f>
        <v>C1464</v>
      </c>
      <c r="H80" s="52" t="s">
        <v>5594</v>
      </c>
      <c r="I80" s="29" t="s">
        <v>6701</v>
      </c>
      <c r="J80" s="30">
        <v>11984</v>
      </c>
      <c r="K80" s="29" t="s">
        <v>6701</v>
      </c>
      <c r="L80" s="28">
        <v>2917</v>
      </c>
      <c r="M80" s="28">
        <v>2917</v>
      </c>
      <c r="N80" s="28">
        <v>2917</v>
      </c>
      <c r="O80" s="28">
        <v>3233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31">
        <f t="shared" si="3"/>
        <v>11984</v>
      </c>
      <c r="AB80" s="31">
        <f t="shared" si="2"/>
        <v>0</v>
      </c>
      <c r="AC80" s="6"/>
      <c r="AD80" s="6"/>
    </row>
    <row r="81" spans="1:30" x14ac:dyDescent="0.35">
      <c r="A81" s="25" t="s">
        <v>32</v>
      </c>
      <c r="B81" s="26" t="s">
        <v>3156</v>
      </c>
      <c r="C81" s="27" t="s">
        <v>34</v>
      </c>
      <c r="D81" s="27" t="s">
        <v>358</v>
      </c>
      <c r="E81" s="27" t="s">
        <v>3157</v>
      </c>
      <c r="F81" s="27" t="s">
        <v>3158</v>
      </c>
      <c r="G81" s="27" t="str">
        <f>"C"&amp;Table228910[[#This Row],[Direct
Funded
Charter School
Number]]</f>
        <v>C0014</v>
      </c>
      <c r="H81" s="52" t="s">
        <v>3159</v>
      </c>
      <c r="I81" s="29" t="s">
        <v>6701</v>
      </c>
      <c r="J81" s="30">
        <v>10343</v>
      </c>
      <c r="K81" s="29" t="s">
        <v>6701</v>
      </c>
      <c r="L81" s="28">
        <v>2517</v>
      </c>
      <c r="M81" s="28">
        <v>2517</v>
      </c>
      <c r="N81" s="28">
        <v>0</v>
      </c>
      <c r="O81" s="28">
        <v>0</v>
      </c>
      <c r="P81" s="28">
        <v>5309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31">
        <f t="shared" si="3"/>
        <v>10343</v>
      </c>
      <c r="AB81" s="31">
        <f t="shared" si="2"/>
        <v>0</v>
      </c>
      <c r="AC81" s="6"/>
      <c r="AD81" s="6"/>
    </row>
    <row r="82" spans="1:30" x14ac:dyDescent="0.35">
      <c r="A82" s="25" t="s">
        <v>32</v>
      </c>
      <c r="B82" s="26" t="s">
        <v>3272</v>
      </c>
      <c r="C82" s="27" t="s">
        <v>34</v>
      </c>
      <c r="D82" s="27" t="s">
        <v>358</v>
      </c>
      <c r="E82" s="27" t="s">
        <v>3273</v>
      </c>
      <c r="F82" s="27" t="s">
        <v>3274</v>
      </c>
      <c r="G82" s="27" t="str">
        <f>"C"&amp;Table228910[[#This Row],[Direct
Funded
Charter School
Number]]</f>
        <v>C0106</v>
      </c>
      <c r="H82" s="52" t="s">
        <v>3275</v>
      </c>
      <c r="I82" s="29" t="s">
        <v>6701</v>
      </c>
      <c r="J82" s="30">
        <v>10000</v>
      </c>
      <c r="K82" s="29" t="s">
        <v>6701</v>
      </c>
      <c r="L82" s="28">
        <v>2500</v>
      </c>
      <c r="M82" s="28">
        <v>2500</v>
      </c>
      <c r="N82" s="28">
        <v>0</v>
      </c>
      <c r="O82" s="28">
        <v>0</v>
      </c>
      <c r="P82" s="28">
        <v>5000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31">
        <f t="shared" si="3"/>
        <v>10000</v>
      </c>
      <c r="AB82" s="31">
        <f t="shared" si="2"/>
        <v>0</v>
      </c>
      <c r="AC82" s="6"/>
      <c r="AD82" s="6"/>
    </row>
    <row r="83" spans="1:30" x14ac:dyDescent="0.35">
      <c r="A83" s="25" t="s">
        <v>32</v>
      </c>
      <c r="B83" s="26" t="s">
        <v>3420</v>
      </c>
      <c r="C83" s="27" t="s">
        <v>34</v>
      </c>
      <c r="D83" s="27" t="s">
        <v>358</v>
      </c>
      <c r="E83" s="27" t="s">
        <v>3421</v>
      </c>
      <c r="F83" s="27" t="s">
        <v>3422</v>
      </c>
      <c r="G83" s="27" t="str">
        <f>"C"&amp;Table228910[[#This Row],[Direct
Funded
Charter School
Number]]</f>
        <v>C0252</v>
      </c>
      <c r="H83" s="52" t="s">
        <v>3423</v>
      </c>
      <c r="I83" s="29" t="s">
        <v>6701</v>
      </c>
      <c r="J83" s="30">
        <v>12471</v>
      </c>
      <c r="K83" s="29" t="s">
        <v>6708</v>
      </c>
      <c r="L83" s="28">
        <v>3036</v>
      </c>
      <c r="M83" s="28">
        <v>5512</v>
      </c>
      <c r="N83" s="28">
        <v>3594</v>
      </c>
      <c r="O83" s="28">
        <v>329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31">
        <f t="shared" si="3"/>
        <v>12471</v>
      </c>
      <c r="AB83" s="31">
        <f t="shared" si="2"/>
        <v>0</v>
      </c>
      <c r="AC83" s="6"/>
      <c r="AD83" s="6"/>
    </row>
    <row r="84" spans="1:30" x14ac:dyDescent="0.35">
      <c r="A84" s="25" t="s">
        <v>32</v>
      </c>
      <c r="B84" s="26" t="s">
        <v>3496</v>
      </c>
      <c r="C84" s="27" t="s">
        <v>34</v>
      </c>
      <c r="D84" s="27" t="s">
        <v>358</v>
      </c>
      <c r="E84" s="27" t="s">
        <v>3497</v>
      </c>
      <c r="F84" s="27" t="s">
        <v>3498</v>
      </c>
      <c r="G84" s="27" t="str">
        <f>"C"&amp;Table228910[[#This Row],[Direct
Funded
Charter School
Number]]</f>
        <v>C0302</v>
      </c>
      <c r="H84" s="52" t="s">
        <v>3499</v>
      </c>
      <c r="I84" s="29" t="s">
        <v>6701</v>
      </c>
      <c r="J84" s="30">
        <v>10000</v>
      </c>
      <c r="K84" s="29" t="s">
        <v>6701</v>
      </c>
      <c r="L84" s="28">
        <v>2500</v>
      </c>
      <c r="M84" s="28">
        <v>2500</v>
      </c>
      <c r="N84" s="28">
        <v>2500</v>
      </c>
      <c r="O84" s="28">
        <v>2500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31">
        <f t="shared" si="3"/>
        <v>10000</v>
      </c>
      <c r="AB84" s="31">
        <f t="shared" si="2"/>
        <v>0</v>
      </c>
      <c r="AC84" s="6"/>
      <c r="AD84" s="6"/>
    </row>
    <row r="85" spans="1:30" x14ac:dyDescent="0.35">
      <c r="A85" s="25" t="s">
        <v>32</v>
      </c>
      <c r="B85" s="26" t="s">
        <v>5555</v>
      </c>
      <c r="C85" s="27" t="s">
        <v>34</v>
      </c>
      <c r="D85" s="27" t="s">
        <v>358</v>
      </c>
      <c r="E85" s="27" t="s">
        <v>5556</v>
      </c>
      <c r="F85" s="27" t="s">
        <v>5557</v>
      </c>
      <c r="G85" s="27" t="str">
        <f>"C"&amp;Table228910[[#This Row],[Direct
Funded
Charter School
Number]]</f>
        <v>C1443</v>
      </c>
      <c r="H85" s="52" t="s">
        <v>5558</v>
      </c>
      <c r="I85" s="29" t="s">
        <v>6701</v>
      </c>
      <c r="J85" s="30">
        <v>11588</v>
      </c>
      <c r="K85" s="29" t="s">
        <v>6701</v>
      </c>
      <c r="L85" s="28">
        <v>2821</v>
      </c>
      <c r="M85" s="28">
        <v>2821</v>
      </c>
      <c r="N85" s="28">
        <v>2821</v>
      </c>
      <c r="O85" s="28">
        <v>3125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31">
        <f t="shared" si="3"/>
        <v>11588</v>
      </c>
      <c r="AB85" s="31">
        <f t="shared" si="2"/>
        <v>0</v>
      </c>
      <c r="AC85" s="6"/>
      <c r="AD85" s="6"/>
    </row>
    <row r="86" spans="1:30" x14ac:dyDescent="0.35">
      <c r="A86" s="25" t="s">
        <v>39</v>
      </c>
      <c r="B86" s="32" t="s">
        <v>40</v>
      </c>
      <c r="C86" s="33" t="s">
        <v>41</v>
      </c>
      <c r="D86" s="33" t="s">
        <v>42</v>
      </c>
      <c r="E86" s="33" t="s">
        <v>36</v>
      </c>
      <c r="F86" s="3" t="s">
        <v>37</v>
      </c>
      <c r="G86" s="27" t="str">
        <f>Table228910[[#This Row],[District
Code]]</f>
        <v>10025</v>
      </c>
      <c r="H86" s="53" t="s">
        <v>43</v>
      </c>
      <c r="I86" s="29" t="s">
        <v>6700</v>
      </c>
      <c r="J86" s="30">
        <v>0</v>
      </c>
      <c r="K86" s="29" t="s">
        <v>6708</v>
      </c>
      <c r="L86" s="34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31">
        <f t="shared" si="3"/>
        <v>0</v>
      </c>
      <c r="AB86" s="31">
        <f t="shared" si="2"/>
        <v>0</v>
      </c>
      <c r="AC86" s="6"/>
      <c r="AD86" s="6"/>
    </row>
    <row r="87" spans="1:30" x14ac:dyDescent="0.35">
      <c r="A87" s="25" t="s">
        <v>39</v>
      </c>
      <c r="B87" s="26" t="s">
        <v>369</v>
      </c>
      <c r="C87" s="27" t="s">
        <v>41</v>
      </c>
      <c r="D87" s="27" t="s">
        <v>370</v>
      </c>
      <c r="E87" s="27" t="s">
        <v>36</v>
      </c>
      <c r="F87" s="27" t="s">
        <v>37</v>
      </c>
      <c r="G87" s="27" t="str">
        <f>Table228910[[#This Row],[District
Code]]</f>
        <v>61333</v>
      </c>
      <c r="H87" s="52" t="s">
        <v>371</v>
      </c>
      <c r="I87" s="29" t="s">
        <v>6701</v>
      </c>
      <c r="J87" s="30">
        <v>10000</v>
      </c>
      <c r="K87" s="29" t="s">
        <v>6708</v>
      </c>
      <c r="L87" s="28">
        <v>2500</v>
      </c>
      <c r="M87" s="28">
        <v>0</v>
      </c>
      <c r="N87" s="28">
        <v>0</v>
      </c>
      <c r="O87" s="28">
        <v>0</v>
      </c>
      <c r="P87" s="28">
        <v>2500</v>
      </c>
      <c r="Q87" s="28">
        <v>2500</v>
      </c>
      <c r="R87" s="28">
        <v>2500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31">
        <f t="shared" si="3"/>
        <v>10000</v>
      </c>
      <c r="AB87" s="31">
        <f t="shared" si="2"/>
        <v>0</v>
      </c>
      <c r="AC87" s="6"/>
      <c r="AD87" s="6"/>
    </row>
    <row r="88" spans="1:30" s="36" customFormat="1" x14ac:dyDescent="0.35">
      <c r="A88" s="25" t="s">
        <v>44</v>
      </c>
      <c r="B88" s="32" t="s">
        <v>45</v>
      </c>
      <c r="C88" s="33" t="s">
        <v>46</v>
      </c>
      <c r="D88" s="33" t="s">
        <v>47</v>
      </c>
      <c r="E88" s="33" t="s">
        <v>36</v>
      </c>
      <c r="F88" s="3" t="s">
        <v>37</v>
      </c>
      <c r="G88" s="27" t="str">
        <f>Table228910[[#This Row],[District
Code]]</f>
        <v>10033</v>
      </c>
      <c r="H88" s="53" t="s">
        <v>48</v>
      </c>
      <c r="I88" s="29" t="s">
        <v>6701</v>
      </c>
      <c r="J88" s="30">
        <v>0</v>
      </c>
      <c r="K88" s="29" t="s">
        <v>6701</v>
      </c>
      <c r="L88" s="34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31">
        <f t="shared" si="3"/>
        <v>0</v>
      </c>
      <c r="AB88" s="31">
        <f t="shared" si="2"/>
        <v>0</v>
      </c>
    </row>
    <row r="89" spans="1:30" s="36" customFormat="1" x14ac:dyDescent="0.35">
      <c r="A89" s="25" t="s">
        <v>44</v>
      </c>
      <c r="B89" s="26" t="s">
        <v>2908</v>
      </c>
      <c r="C89" s="27" t="s">
        <v>46</v>
      </c>
      <c r="D89" s="27" t="s">
        <v>2909</v>
      </c>
      <c r="E89" s="27" t="s">
        <v>36</v>
      </c>
      <c r="F89" s="27" t="s">
        <v>37</v>
      </c>
      <c r="G89" s="27" t="str">
        <f>Table228910[[#This Row],[District
Code]]</f>
        <v>73981</v>
      </c>
      <c r="H89" s="52" t="s">
        <v>2910</v>
      </c>
      <c r="I89" s="29" t="s">
        <v>6701</v>
      </c>
      <c r="J89" s="30">
        <v>48885</v>
      </c>
      <c r="K89" s="29" t="s">
        <v>6701</v>
      </c>
      <c r="L89" s="28">
        <v>11898</v>
      </c>
      <c r="M89" s="28">
        <v>11898</v>
      </c>
      <c r="N89" s="28">
        <v>0</v>
      </c>
      <c r="O89" s="28">
        <v>0</v>
      </c>
      <c r="P89" s="28">
        <v>0</v>
      </c>
      <c r="Q89" s="28">
        <v>9463</v>
      </c>
      <c r="R89" s="28">
        <v>0</v>
      </c>
      <c r="S89" s="28">
        <v>0</v>
      </c>
      <c r="T89" s="28">
        <v>15626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31">
        <f t="shared" si="3"/>
        <v>48885</v>
      </c>
      <c r="AB89" s="31">
        <f t="shared" si="2"/>
        <v>0</v>
      </c>
    </row>
    <row r="90" spans="1:30" s="36" customFormat="1" x14ac:dyDescent="0.35">
      <c r="A90" s="25" t="s">
        <v>49</v>
      </c>
      <c r="B90" s="26" t="s">
        <v>50</v>
      </c>
      <c r="C90" s="33" t="s">
        <v>51</v>
      </c>
      <c r="D90" s="33" t="s">
        <v>52</v>
      </c>
      <c r="E90" s="33" t="s">
        <v>36</v>
      </c>
      <c r="F90" s="27" t="s">
        <v>37</v>
      </c>
      <c r="G90" s="27" t="str">
        <f>Table228910[[#This Row],[District
Code]]</f>
        <v>10041</v>
      </c>
      <c r="H90" s="53" t="s">
        <v>53</v>
      </c>
      <c r="I90" s="29" t="s">
        <v>6701</v>
      </c>
      <c r="J90" s="30">
        <v>67273</v>
      </c>
      <c r="K90" s="29" t="s">
        <v>6701</v>
      </c>
      <c r="L90" s="28">
        <v>16374</v>
      </c>
      <c r="M90" s="28">
        <v>0</v>
      </c>
      <c r="N90" s="28">
        <v>30028</v>
      </c>
      <c r="O90" s="28">
        <v>0</v>
      </c>
      <c r="P90" s="28">
        <v>10103</v>
      </c>
      <c r="Q90" s="28">
        <v>10768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31">
        <f t="shared" si="3"/>
        <v>67273</v>
      </c>
      <c r="AB90" s="31">
        <f t="shared" si="2"/>
        <v>0</v>
      </c>
    </row>
    <row r="91" spans="1:30" s="36" customFormat="1" x14ac:dyDescent="0.35">
      <c r="A91" s="25" t="s">
        <v>49</v>
      </c>
      <c r="B91" s="26" t="s">
        <v>372</v>
      </c>
      <c r="C91" s="27" t="s">
        <v>51</v>
      </c>
      <c r="D91" s="27" t="s">
        <v>373</v>
      </c>
      <c r="E91" s="27" t="s">
        <v>36</v>
      </c>
      <c r="F91" s="27" t="s">
        <v>37</v>
      </c>
      <c r="G91" s="27" t="str">
        <f>Table228910[[#This Row],[District
Code]]</f>
        <v>61382</v>
      </c>
      <c r="H91" s="52" t="s">
        <v>374</v>
      </c>
      <c r="I91" s="29" t="s">
        <v>6701</v>
      </c>
      <c r="J91" s="30">
        <v>10000</v>
      </c>
      <c r="K91" s="29" t="s">
        <v>6701</v>
      </c>
      <c r="L91" s="28">
        <v>2500</v>
      </c>
      <c r="M91" s="28">
        <v>0</v>
      </c>
      <c r="N91" s="28">
        <v>0</v>
      </c>
      <c r="O91" s="28">
        <v>155</v>
      </c>
      <c r="P91" s="28">
        <v>1127</v>
      </c>
      <c r="Q91" s="28">
        <v>6218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31">
        <f t="shared" si="3"/>
        <v>10000</v>
      </c>
      <c r="AB91" s="31">
        <f t="shared" si="2"/>
        <v>0</v>
      </c>
    </row>
    <row r="92" spans="1:30" s="36" customFormat="1" x14ac:dyDescent="0.35">
      <c r="A92" s="25" t="s">
        <v>49</v>
      </c>
      <c r="B92" s="26" t="s">
        <v>375</v>
      </c>
      <c r="C92" s="27" t="s">
        <v>51</v>
      </c>
      <c r="D92" s="27" t="s">
        <v>376</v>
      </c>
      <c r="E92" s="27" t="s">
        <v>36</v>
      </c>
      <c r="F92" s="27" t="s">
        <v>37</v>
      </c>
      <c r="G92" s="27" t="str">
        <f>Table228910[[#This Row],[District
Code]]</f>
        <v>61408</v>
      </c>
      <c r="H92" s="52" t="s">
        <v>377</v>
      </c>
      <c r="I92" s="29" t="s">
        <v>6701</v>
      </c>
      <c r="J92" s="30">
        <v>17512</v>
      </c>
      <c r="K92" s="29" t="s">
        <v>6701</v>
      </c>
      <c r="L92" s="28">
        <v>4262</v>
      </c>
      <c r="M92" s="28">
        <v>12787</v>
      </c>
      <c r="N92" s="28">
        <v>0</v>
      </c>
      <c r="O92" s="28">
        <v>0</v>
      </c>
      <c r="P92" s="28">
        <v>0</v>
      </c>
      <c r="Q92" s="28">
        <v>0</v>
      </c>
      <c r="R92" s="28">
        <v>463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31">
        <f t="shared" si="3"/>
        <v>17512</v>
      </c>
      <c r="AB92" s="31">
        <f t="shared" si="2"/>
        <v>0</v>
      </c>
    </row>
    <row r="93" spans="1:30" s="36" customFormat="1" x14ac:dyDescent="0.35">
      <c r="A93" s="25" t="s">
        <v>49</v>
      </c>
      <c r="B93" s="26" t="s">
        <v>378</v>
      </c>
      <c r="C93" s="27" t="s">
        <v>51</v>
      </c>
      <c r="D93" s="27" t="s">
        <v>379</v>
      </c>
      <c r="E93" s="27" t="s">
        <v>36</v>
      </c>
      <c r="F93" s="27" t="s">
        <v>37</v>
      </c>
      <c r="G93" s="27" t="str">
        <f>Table228910[[#This Row],[District
Code]]</f>
        <v>61424</v>
      </c>
      <c r="H93" s="52" t="s">
        <v>380</v>
      </c>
      <c r="I93" s="29" t="s">
        <v>6701</v>
      </c>
      <c r="J93" s="30">
        <v>211209</v>
      </c>
      <c r="K93" s="29" t="s">
        <v>6701</v>
      </c>
      <c r="L93" s="28">
        <v>51407</v>
      </c>
      <c r="M93" s="28">
        <v>51407</v>
      </c>
      <c r="N93" s="28">
        <v>0</v>
      </c>
      <c r="O93" s="28">
        <v>0</v>
      </c>
      <c r="P93" s="28">
        <v>15507</v>
      </c>
      <c r="Q93" s="28">
        <v>24919</v>
      </c>
      <c r="R93" s="28">
        <v>38829</v>
      </c>
      <c r="S93" s="28">
        <v>13394</v>
      </c>
      <c r="T93" s="28">
        <v>15746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31">
        <f t="shared" si="3"/>
        <v>211209</v>
      </c>
      <c r="AB93" s="31">
        <f t="shared" si="2"/>
        <v>0</v>
      </c>
    </row>
    <row r="94" spans="1:30" s="36" customFormat="1" x14ac:dyDescent="0.35">
      <c r="A94" s="25" t="s">
        <v>49</v>
      </c>
      <c r="B94" s="26" t="s">
        <v>381</v>
      </c>
      <c r="C94" s="27" t="s">
        <v>51</v>
      </c>
      <c r="D94" s="27" t="s">
        <v>382</v>
      </c>
      <c r="E94" s="27" t="s">
        <v>36</v>
      </c>
      <c r="F94" s="27" t="s">
        <v>37</v>
      </c>
      <c r="G94" s="27" t="str">
        <f>Table228910[[#This Row],[District
Code]]</f>
        <v>61432</v>
      </c>
      <c r="H94" s="52" t="s">
        <v>383</v>
      </c>
      <c r="I94" s="29" t="s">
        <v>6701</v>
      </c>
      <c r="J94" s="30">
        <v>10000</v>
      </c>
      <c r="K94" s="29" t="s">
        <v>6701</v>
      </c>
      <c r="L94" s="28">
        <v>2500</v>
      </c>
      <c r="M94" s="28">
        <v>2500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5000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31">
        <f t="shared" si="3"/>
        <v>10000</v>
      </c>
      <c r="AB94" s="31">
        <f t="shared" si="2"/>
        <v>0</v>
      </c>
    </row>
    <row r="95" spans="1:30" s="36" customFormat="1" x14ac:dyDescent="0.35">
      <c r="A95" s="25" t="s">
        <v>49</v>
      </c>
      <c r="B95" s="32" t="s">
        <v>384</v>
      </c>
      <c r="C95" s="33" t="s">
        <v>51</v>
      </c>
      <c r="D95" s="33" t="s">
        <v>385</v>
      </c>
      <c r="E95" s="33" t="s">
        <v>36</v>
      </c>
      <c r="F95" s="3" t="s">
        <v>37</v>
      </c>
      <c r="G95" s="27" t="str">
        <f>Table228910[[#This Row],[District
Code]]</f>
        <v>61440</v>
      </c>
      <c r="H95" s="53" t="s">
        <v>386</v>
      </c>
      <c r="I95" s="29" t="s">
        <v>6701</v>
      </c>
      <c r="J95" s="30">
        <v>10000</v>
      </c>
      <c r="K95" s="29" t="s">
        <v>6708</v>
      </c>
      <c r="L95" s="34">
        <v>2500</v>
      </c>
      <c r="M95" s="28">
        <v>0</v>
      </c>
      <c r="N95" s="28">
        <v>4227</v>
      </c>
      <c r="O95" s="28">
        <v>3273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34">
        <v>0</v>
      </c>
      <c r="AA95" s="31">
        <f t="shared" si="3"/>
        <v>10000</v>
      </c>
      <c r="AB95" s="31">
        <f t="shared" si="2"/>
        <v>0</v>
      </c>
    </row>
    <row r="96" spans="1:30" s="36" customFormat="1" x14ac:dyDescent="0.35">
      <c r="A96" s="25" t="s">
        <v>49</v>
      </c>
      <c r="B96" s="26" t="s">
        <v>387</v>
      </c>
      <c r="C96" s="27" t="s">
        <v>51</v>
      </c>
      <c r="D96" s="27" t="s">
        <v>388</v>
      </c>
      <c r="E96" s="27" t="s">
        <v>36</v>
      </c>
      <c r="F96" s="27" t="s">
        <v>37</v>
      </c>
      <c r="G96" s="27" t="str">
        <f>Table228910[[#This Row],[District
Code]]</f>
        <v>61457</v>
      </c>
      <c r="H96" s="52" t="s">
        <v>389</v>
      </c>
      <c r="I96" s="29" t="s">
        <v>6701</v>
      </c>
      <c r="J96" s="30">
        <v>10000</v>
      </c>
      <c r="K96" s="29" t="s">
        <v>6701</v>
      </c>
      <c r="L96" s="28">
        <v>2500</v>
      </c>
      <c r="M96" s="28">
        <v>0</v>
      </c>
      <c r="N96" s="28">
        <v>429</v>
      </c>
      <c r="O96" s="28">
        <v>0</v>
      </c>
      <c r="P96" s="28">
        <v>7071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31">
        <f t="shared" si="3"/>
        <v>10000</v>
      </c>
      <c r="AB96" s="31">
        <f t="shared" si="2"/>
        <v>0</v>
      </c>
    </row>
    <row r="97" spans="1:28" s="36" customFormat="1" x14ac:dyDescent="0.35">
      <c r="A97" s="25" t="s">
        <v>49</v>
      </c>
      <c r="B97" s="32" t="s">
        <v>390</v>
      </c>
      <c r="C97" s="33" t="s">
        <v>51</v>
      </c>
      <c r="D97" s="33" t="s">
        <v>391</v>
      </c>
      <c r="E97" s="33" t="s">
        <v>36</v>
      </c>
      <c r="F97" s="3" t="s">
        <v>37</v>
      </c>
      <c r="G97" s="27" t="str">
        <f>Table228910[[#This Row],[District
Code]]</f>
        <v>61499</v>
      </c>
      <c r="H97" s="53" t="s">
        <v>392</v>
      </c>
      <c r="I97" s="29" t="s">
        <v>6701</v>
      </c>
      <c r="J97" s="30">
        <v>10000</v>
      </c>
      <c r="K97" s="29" t="s">
        <v>6701</v>
      </c>
      <c r="L97" s="34">
        <v>2500</v>
      </c>
      <c r="M97" s="28">
        <v>0</v>
      </c>
      <c r="N97" s="28">
        <v>7500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31">
        <f t="shared" si="3"/>
        <v>10000</v>
      </c>
      <c r="AB97" s="31">
        <f t="shared" si="2"/>
        <v>0</v>
      </c>
    </row>
    <row r="98" spans="1:28" s="36" customFormat="1" x14ac:dyDescent="0.35">
      <c r="A98" s="25" t="s">
        <v>49</v>
      </c>
      <c r="B98" s="26" t="s">
        <v>393</v>
      </c>
      <c r="C98" s="27" t="s">
        <v>51</v>
      </c>
      <c r="D98" s="27" t="s">
        <v>394</v>
      </c>
      <c r="E98" s="27" t="s">
        <v>36</v>
      </c>
      <c r="F98" s="27" t="s">
        <v>37</v>
      </c>
      <c r="G98" s="27" t="str">
        <f>Table228910[[#This Row],[District
Code]]</f>
        <v>61507</v>
      </c>
      <c r="H98" s="52" t="s">
        <v>395</v>
      </c>
      <c r="I98" s="29" t="s">
        <v>6701</v>
      </c>
      <c r="J98" s="30">
        <v>41468</v>
      </c>
      <c r="K98" s="29" t="s">
        <v>6701</v>
      </c>
      <c r="L98" s="28">
        <v>10093</v>
      </c>
      <c r="M98" s="28">
        <v>10093</v>
      </c>
      <c r="N98" s="28">
        <v>0</v>
      </c>
      <c r="O98" s="28">
        <v>0</v>
      </c>
      <c r="P98" s="28">
        <v>0</v>
      </c>
      <c r="Q98" s="28">
        <v>0</v>
      </c>
      <c r="R98" s="28">
        <v>21282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31">
        <f t="shared" si="3"/>
        <v>41468</v>
      </c>
      <c r="AB98" s="31">
        <f t="shared" si="2"/>
        <v>0</v>
      </c>
    </row>
    <row r="99" spans="1:28" s="36" customFormat="1" x14ac:dyDescent="0.35">
      <c r="A99" s="25" t="s">
        <v>49</v>
      </c>
      <c r="B99" s="26" t="s">
        <v>396</v>
      </c>
      <c r="C99" s="27" t="s">
        <v>51</v>
      </c>
      <c r="D99" s="27" t="s">
        <v>397</v>
      </c>
      <c r="E99" s="27" t="s">
        <v>36</v>
      </c>
      <c r="F99" s="27" t="s">
        <v>37</v>
      </c>
      <c r="G99" s="27" t="str">
        <f>Table228910[[#This Row],[District
Code]]</f>
        <v>61515</v>
      </c>
      <c r="H99" s="52" t="s">
        <v>398</v>
      </c>
      <c r="I99" s="29" t="s">
        <v>6701</v>
      </c>
      <c r="J99" s="30">
        <v>54078</v>
      </c>
      <c r="K99" s="29" t="s">
        <v>6701</v>
      </c>
      <c r="L99" s="28">
        <v>13162</v>
      </c>
      <c r="M99" s="28">
        <v>13162</v>
      </c>
      <c r="N99" s="28">
        <v>0</v>
      </c>
      <c r="O99" s="28">
        <v>0</v>
      </c>
      <c r="P99" s="28">
        <v>0</v>
      </c>
      <c r="Q99" s="28">
        <v>23631</v>
      </c>
      <c r="R99" s="28">
        <v>4123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31">
        <f t="shared" si="3"/>
        <v>54078</v>
      </c>
      <c r="AB99" s="31">
        <f t="shared" si="2"/>
        <v>0</v>
      </c>
    </row>
    <row r="100" spans="1:28" s="36" customFormat="1" x14ac:dyDescent="0.35">
      <c r="A100" s="25" t="s">
        <v>49</v>
      </c>
      <c r="B100" s="26" t="s">
        <v>399</v>
      </c>
      <c r="C100" s="27" t="s">
        <v>51</v>
      </c>
      <c r="D100" s="27" t="s">
        <v>400</v>
      </c>
      <c r="E100" s="27" t="s">
        <v>36</v>
      </c>
      <c r="F100" s="27" t="s">
        <v>37</v>
      </c>
      <c r="G100" s="27" t="str">
        <f>Table228910[[#This Row],[District
Code]]</f>
        <v>61523</v>
      </c>
      <c r="H100" s="52" t="s">
        <v>401</v>
      </c>
      <c r="I100" s="29" t="s">
        <v>6701</v>
      </c>
      <c r="J100" s="30">
        <v>23993</v>
      </c>
      <c r="K100" s="29" t="s">
        <v>6701</v>
      </c>
      <c r="L100" s="28">
        <v>5840</v>
      </c>
      <c r="M100" s="28">
        <v>5840</v>
      </c>
      <c r="N100" s="28">
        <v>0</v>
      </c>
      <c r="O100" s="28">
        <v>0</v>
      </c>
      <c r="P100" s="28">
        <v>0</v>
      </c>
      <c r="Q100" s="28">
        <v>0</v>
      </c>
      <c r="R100" s="28">
        <v>0</v>
      </c>
      <c r="S100" s="28">
        <v>0</v>
      </c>
      <c r="T100" s="28">
        <v>0</v>
      </c>
      <c r="U100" s="28">
        <v>12313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31">
        <f t="shared" si="3"/>
        <v>23993</v>
      </c>
      <c r="AB100" s="31">
        <f t="shared" si="2"/>
        <v>0</v>
      </c>
    </row>
    <row r="101" spans="1:28" s="36" customFormat="1" x14ac:dyDescent="0.35">
      <c r="A101" s="25" t="s">
        <v>49</v>
      </c>
      <c r="B101" s="26" t="s">
        <v>402</v>
      </c>
      <c r="C101" s="27" t="s">
        <v>51</v>
      </c>
      <c r="D101" s="27" t="s">
        <v>403</v>
      </c>
      <c r="E101" s="27" t="s">
        <v>36</v>
      </c>
      <c r="F101" s="27" t="s">
        <v>37</v>
      </c>
      <c r="G101" s="27" t="str">
        <f>Table228910[[#This Row],[District
Code]]</f>
        <v>61531</v>
      </c>
      <c r="H101" s="52" t="s">
        <v>404</v>
      </c>
      <c r="I101" s="29" t="s">
        <v>6701</v>
      </c>
      <c r="J101" s="30">
        <v>79768</v>
      </c>
      <c r="K101" s="29" t="s">
        <v>6701</v>
      </c>
      <c r="L101" s="28">
        <v>19415</v>
      </c>
      <c r="M101" s="28">
        <v>19415</v>
      </c>
      <c r="N101" s="28">
        <v>0</v>
      </c>
      <c r="O101" s="28">
        <v>0</v>
      </c>
      <c r="P101" s="28">
        <v>0</v>
      </c>
      <c r="Q101" s="28">
        <v>19942</v>
      </c>
      <c r="R101" s="28">
        <v>0</v>
      </c>
      <c r="S101" s="28">
        <v>0</v>
      </c>
      <c r="T101" s="28">
        <v>0</v>
      </c>
      <c r="U101" s="28">
        <v>19942</v>
      </c>
      <c r="V101" s="28">
        <v>1054</v>
      </c>
      <c r="W101" s="28">
        <v>0</v>
      </c>
      <c r="X101" s="28">
        <v>0</v>
      </c>
      <c r="Y101" s="28">
        <v>0</v>
      </c>
      <c r="Z101" s="28">
        <v>0</v>
      </c>
      <c r="AA101" s="31">
        <f t="shared" si="3"/>
        <v>79768</v>
      </c>
      <c r="AB101" s="31">
        <f t="shared" si="2"/>
        <v>0</v>
      </c>
    </row>
    <row r="102" spans="1:28" s="36" customFormat="1" x14ac:dyDescent="0.35">
      <c r="A102" s="25" t="s">
        <v>49</v>
      </c>
      <c r="B102" s="26" t="s">
        <v>405</v>
      </c>
      <c r="C102" s="27" t="s">
        <v>51</v>
      </c>
      <c r="D102" s="27" t="s">
        <v>406</v>
      </c>
      <c r="E102" s="27" t="s">
        <v>36</v>
      </c>
      <c r="F102" s="27" t="s">
        <v>37</v>
      </c>
      <c r="G102" s="27" t="str">
        <f>Table228910[[#This Row],[District
Code]]</f>
        <v>61549</v>
      </c>
      <c r="H102" s="52" t="s">
        <v>407</v>
      </c>
      <c r="I102" s="29" t="s">
        <v>6701</v>
      </c>
      <c r="J102" s="30">
        <v>78788</v>
      </c>
      <c r="K102" s="29" t="s">
        <v>6701</v>
      </c>
      <c r="L102" s="28">
        <v>19177</v>
      </c>
      <c r="M102" s="28">
        <v>19177</v>
      </c>
      <c r="N102" s="28">
        <v>0</v>
      </c>
      <c r="O102" s="28">
        <v>0</v>
      </c>
      <c r="P102" s="28">
        <v>0</v>
      </c>
      <c r="Q102" s="28">
        <v>40434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31">
        <f t="shared" si="3"/>
        <v>78788</v>
      </c>
      <c r="AB102" s="31">
        <f t="shared" si="2"/>
        <v>0</v>
      </c>
    </row>
    <row r="103" spans="1:28" s="36" customFormat="1" x14ac:dyDescent="0.35">
      <c r="A103" s="25" t="s">
        <v>49</v>
      </c>
      <c r="B103" s="26" t="s">
        <v>2783</v>
      </c>
      <c r="C103" s="27" t="s">
        <v>51</v>
      </c>
      <c r="D103" s="27" t="s">
        <v>2784</v>
      </c>
      <c r="E103" s="27" t="s">
        <v>36</v>
      </c>
      <c r="F103" s="27" t="s">
        <v>37</v>
      </c>
      <c r="G103" s="27" t="str">
        <f>Table228910[[#This Row],[District
Code]]</f>
        <v>73379</v>
      </c>
      <c r="H103" s="52" t="s">
        <v>518</v>
      </c>
      <c r="I103" s="29" t="s">
        <v>6701</v>
      </c>
      <c r="J103" s="30">
        <v>10000</v>
      </c>
      <c r="K103" s="29" t="s">
        <v>6701</v>
      </c>
      <c r="L103" s="28">
        <v>2500</v>
      </c>
      <c r="M103" s="28">
        <v>0</v>
      </c>
      <c r="N103" s="28">
        <v>0</v>
      </c>
      <c r="O103" s="28">
        <v>0</v>
      </c>
      <c r="P103" s="28">
        <v>7500</v>
      </c>
      <c r="Q103" s="28"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31">
        <f t="shared" si="3"/>
        <v>10000</v>
      </c>
      <c r="AB103" s="31">
        <f t="shared" si="2"/>
        <v>0</v>
      </c>
    </row>
    <row r="104" spans="1:28" s="36" customFormat="1" x14ac:dyDescent="0.35">
      <c r="A104" s="25" t="s">
        <v>49</v>
      </c>
      <c r="B104" s="26" t="s">
        <v>3052</v>
      </c>
      <c r="C104" s="27" t="s">
        <v>51</v>
      </c>
      <c r="D104" s="27" t="s">
        <v>3053</v>
      </c>
      <c r="E104" s="27" t="s">
        <v>36</v>
      </c>
      <c r="F104" s="27" t="s">
        <v>37</v>
      </c>
      <c r="G104" s="27" t="str">
        <f>Table228910[[#This Row],[District
Code]]</f>
        <v>75507</v>
      </c>
      <c r="H104" s="52" t="s">
        <v>3054</v>
      </c>
      <c r="I104" s="29" t="s">
        <v>6701</v>
      </c>
      <c r="J104" s="30">
        <v>36029</v>
      </c>
      <c r="K104" s="29" t="s">
        <v>6701</v>
      </c>
      <c r="L104" s="28">
        <v>0</v>
      </c>
      <c r="M104" s="28">
        <v>0</v>
      </c>
      <c r="N104" s="28">
        <v>0</v>
      </c>
      <c r="O104" s="28">
        <v>9007</v>
      </c>
      <c r="P104" s="28">
        <v>9007</v>
      </c>
      <c r="Q104" s="28">
        <v>18015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31">
        <f t="shared" si="3"/>
        <v>36029</v>
      </c>
      <c r="AB104" s="31">
        <f t="shared" si="2"/>
        <v>0</v>
      </c>
    </row>
    <row r="105" spans="1:28" s="36" customFormat="1" x14ac:dyDescent="0.35">
      <c r="A105" s="25" t="s">
        <v>49</v>
      </c>
      <c r="B105" s="26" t="s">
        <v>4227</v>
      </c>
      <c r="C105" s="27" t="s">
        <v>51</v>
      </c>
      <c r="D105" s="27" t="s">
        <v>403</v>
      </c>
      <c r="E105" s="27" t="s">
        <v>4228</v>
      </c>
      <c r="F105" s="27" t="s">
        <v>4229</v>
      </c>
      <c r="G105" s="27" t="str">
        <f>"C"&amp;Table228910[[#This Row],[Direct
Funded
Charter School
Number]]</f>
        <v>C0751</v>
      </c>
      <c r="H105" s="52" t="s">
        <v>4230</v>
      </c>
      <c r="I105" s="29" t="s">
        <v>6700</v>
      </c>
      <c r="J105" s="30">
        <v>0</v>
      </c>
      <c r="K105" s="29" t="s">
        <v>6708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31">
        <f t="shared" si="3"/>
        <v>0</v>
      </c>
      <c r="AB105" s="31">
        <f t="shared" si="2"/>
        <v>0</v>
      </c>
    </row>
    <row r="106" spans="1:28" s="36" customFormat="1" x14ac:dyDescent="0.35">
      <c r="A106" s="25" t="s">
        <v>49</v>
      </c>
      <c r="B106" s="26" t="s">
        <v>4178</v>
      </c>
      <c r="C106" s="27" t="s">
        <v>51</v>
      </c>
      <c r="D106" s="27" t="s">
        <v>379</v>
      </c>
      <c r="E106" s="27" t="s">
        <v>4179</v>
      </c>
      <c r="F106" s="27" t="s">
        <v>4180</v>
      </c>
      <c r="G106" s="27" t="str">
        <f>"C"&amp;Table228910[[#This Row],[Direct
Funded
Charter School
Number]]</f>
        <v>C0729</v>
      </c>
      <c r="H106" s="52" t="s">
        <v>4181</v>
      </c>
      <c r="I106" s="29" t="s">
        <v>6701</v>
      </c>
      <c r="J106" s="30">
        <v>10000</v>
      </c>
      <c r="K106" s="29" t="s">
        <v>6701</v>
      </c>
      <c r="L106" s="28">
        <v>2500</v>
      </c>
      <c r="M106" s="28">
        <v>2500</v>
      </c>
      <c r="N106" s="28">
        <v>0</v>
      </c>
      <c r="O106" s="28">
        <v>3000</v>
      </c>
      <c r="P106" s="28">
        <v>2000</v>
      </c>
      <c r="Q106" s="28"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31">
        <f t="shared" si="3"/>
        <v>10000</v>
      </c>
      <c r="AB106" s="31">
        <f t="shared" si="2"/>
        <v>0</v>
      </c>
    </row>
    <row r="107" spans="1:28" s="36" customFormat="1" x14ac:dyDescent="0.35">
      <c r="A107" s="25" t="s">
        <v>49</v>
      </c>
      <c r="B107" s="26" t="s">
        <v>4594</v>
      </c>
      <c r="C107" s="27" t="s">
        <v>51</v>
      </c>
      <c r="D107" s="27" t="s">
        <v>52</v>
      </c>
      <c r="E107" s="27" t="s">
        <v>4595</v>
      </c>
      <c r="F107" s="27" t="s">
        <v>4596</v>
      </c>
      <c r="G107" s="27" t="str">
        <f>"C"&amp;Table228910[[#This Row],[Direct
Funded
Charter School
Number]]</f>
        <v>C0945</v>
      </c>
      <c r="H107" s="52" t="s">
        <v>4597</v>
      </c>
      <c r="I107" s="29" t="s">
        <v>6700</v>
      </c>
      <c r="J107" s="30">
        <v>0</v>
      </c>
      <c r="K107" s="29" t="s">
        <v>6701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31">
        <f t="shared" si="3"/>
        <v>0</v>
      </c>
      <c r="AB107" s="31">
        <f t="shared" si="2"/>
        <v>0</v>
      </c>
    </row>
    <row r="108" spans="1:28" s="36" customFormat="1" x14ac:dyDescent="0.35">
      <c r="A108" s="25" t="s">
        <v>49</v>
      </c>
      <c r="B108" s="26" t="s">
        <v>4718</v>
      </c>
      <c r="C108" s="27" t="s">
        <v>51</v>
      </c>
      <c r="D108" s="27" t="s">
        <v>379</v>
      </c>
      <c r="E108" s="27" t="s">
        <v>4719</v>
      </c>
      <c r="F108" s="27" t="s">
        <v>4720</v>
      </c>
      <c r="G108" s="27" t="str">
        <f>"C"&amp;Table228910[[#This Row],[Direct
Funded
Charter School
Number]]</f>
        <v>C1019</v>
      </c>
      <c r="H108" s="52" t="s">
        <v>4721</v>
      </c>
      <c r="I108" s="29" t="s">
        <v>6700</v>
      </c>
      <c r="J108" s="30">
        <v>0</v>
      </c>
      <c r="K108" s="29" t="s">
        <v>6708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31">
        <f t="shared" si="3"/>
        <v>0</v>
      </c>
      <c r="AB108" s="31">
        <f t="shared" si="2"/>
        <v>0</v>
      </c>
    </row>
    <row r="109" spans="1:28" s="36" customFormat="1" x14ac:dyDescent="0.35">
      <c r="A109" s="25" t="s">
        <v>49</v>
      </c>
      <c r="B109" s="26" t="s">
        <v>5015</v>
      </c>
      <c r="C109" s="27" t="s">
        <v>51</v>
      </c>
      <c r="D109" s="27" t="s">
        <v>379</v>
      </c>
      <c r="E109" s="27" t="s">
        <v>5016</v>
      </c>
      <c r="F109" s="27" t="s">
        <v>5017</v>
      </c>
      <c r="G109" s="27" t="str">
        <f>"C"&amp;Table228910[[#This Row],[Direct
Funded
Charter School
Number]]</f>
        <v>C1166</v>
      </c>
      <c r="H109" s="52" t="s">
        <v>5018</v>
      </c>
      <c r="I109" s="29" t="s">
        <v>6700</v>
      </c>
      <c r="J109" s="30">
        <v>0</v>
      </c>
      <c r="K109" s="29" t="s">
        <v>6701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31">
        <f t="shared" si="3"/>
        <v>0</v>
      </c>
      <c r="AB109" s="31">
        <f t="shared" si="2"/>
        <v>0</v>
      </c>
    </row>
    <row r="110" spans="1:28" s="36" customFormat="1" x14ac:dyDescent="0.35">
      <c r="A110" s="25" t="s">
        <v>49</v>
      </c>
      <c r="B110" s="26" t="s">
        <v>5027</v>
      </c>
      <c r="C110" s="27" t="s">
        <v>51</v>
      </c>
      <c r="D110" s="27" t="s">
        <v>394</v>
      </c>
      <c r="E110" s="27" t="s">
        <v>5028</v>
      </c>
      <c r="F110" s="27" t="s">
        <v>5029</v>
      </c>
      <c r="G110" s="27" t="str">
        <f>"C"&amp;Table228910[[#This Row],[Direct
Funded
Charter School
Number]]</f>
        <v>C1170</v>
      </c>
      <c r="H110" s="52" t="s">
        <v>5030</v>
      </c>
      <c r="I110" s="29" t="s">
        <v>6700</v>
      </c>
      <c r="J110" s="30">
        <v>0</v>
      </c>
      <c r="K110" s="29" t="s">
        <v>6708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31">
        <f t="shared" si="3"/>
        <v>0</v>
      </c>
      <c r="AB110" s="31">
        <f t="shared" si="2"/>
        <v>0</v>
      </c>
    </row>
    <row r="111" spans="1:28" s="36" customFormat="1" x14ac:dyDescent="0.35">
      <c r="A111" s="25" t="s">
        <v>49</v>
      </c>
      <c r="B111" s="45" t="s">
        <v>5243</v>
      </c>
      <c r="C111" s="46" t="s">
        <v>51</v>
      </c>
      <c r="D111" s="46" t="s">
        <v>379</v>
      </c>
      <c r="E111" s="46" t="s">
        <v>5244</v>
      </c>
      <c r="F111" s="47" t="s">
        <v>5245</v>
      </c>
      <c r="G111" s="27" t="str">
        <f>"C"&amp;Table228910[[#This Row],[Direct
Funded
Charter School
Number]]</f>
        <v>C1280</v>
      </c>
      <c r="H111" s="54" t="s">
        <v>5246</v>
      </c>
      <c r="I111" s="29" t="s">
        <v>6700</v>
      </c>
      <c r="J111" s="30">
        <v>0</v>
      </c>
      <c r="K111" s="29" t="s">
        <v>6708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31">
        <f t="shared" si="3"/>
        <v>0</v>
      </c>
      <c r="AB111" s="31">
        <f t="shared" si="2"/>
        <v>0</v>
      </c>
    </row>
    <row r="112" spans="1:28" s="36" customFormat="1" x14ac:dyDescent="0.35">
      <c r="A112" s="25" t="s">
        <v>49</v>
      </c>
      <c r="B112" s="26" t="s">
        <v>5878</v>
      </c>
      <c r="C112" s="27" t="s">
        <v>51</v>
      </c>
      <c r="D112" s="27" t="s">
        <v>394</v>
      </c>
      <c r="E112" s="27" t="s">
        <v>5879</v>
      </c>
      <c r="F112" s="27" t="s">
        <v>5880</v>
      </c>
      <c r="G112" s="27" t="str">
        <f>"C"&amp;Table228910[[#This Row],[Direct
Funded
Charter School
Number]]</f>
        <v>C1616</v>
      </c>
      <c r="H112" s="52" t="s">
        <v>5881</v>
      </c>
      <c r="I112" s="29" t="s">
        <v>6701</v>
      </c>
      <c r="J112" s="30">
        <v>10000</v>
      </c>
      <c r="K112" s="29" t="s">
        <v>6701</v>
      </c>
      <c r="L112" s="28">
        <v>2500</v>
      </c>
      <c r="M112" s="28">
        <v>2500</v>
      </c>
      <c r="N112" s="28">
        <v>2500</v>
      </c>
      <c r="O112" s="28">
        <v>2500</v>
      </c>
      <c r="P112" s="28">
        <v>0</v>
      </c>
      <c r="Q112" s="28"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31">
        <f t="shared" si="3"/>
        <v>10000</v>
      </c>
      <c r="AB112" s="31">
        <f t="shared" si="2"/>
        <v>0</v>
      </c>
    </row>
    <row r="113" spans="1:28" s="36" customFormat="1" x14ac:dyDescent="0.35">
      <c r="A113" s="25" t="s">
        <v>49</v>
      </c>
      <c r="B113" s="26" t="s">
        <v>3236</v>
      </c>
      <c r="C113" s="27" t="s">
        <v>51</v>
      </c>
      <c r="D113" s="27" t="s">
        <v>403</v>
      </c>
      <c r="E113" s="27" t="s">
        <v>3237</v>
      </c>
      <c r="F113" s="27" t="s">
        <v>3238</v>
      </c>
      <c r="G113" s="27" t="str">
        <f>"C"&amp;Table228910[[#This Row],[Direct
Funded
Charter School
Number]]</f>
        <v>C0067</v>
      </c>
      <c r="H113" s="52" t="s">
        <v>3239</v>
      </c>
      <c r="I113" s="29" t="s">
        <v>6700</v>
      </c>
      <c r="J113" s="30">
        <v>0</v>
      </c>
      <c r="K113" s="29" t="s">
        <v>6708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31">
        <f t="shared" si="3"/>
        <v>0</v>
      </c>
      <c r="AB113" s="31">
        <f t="shared" si="2"/>
        <v>0</v>
      </c>
    </row>
    <row r="114" spans="1:28" s="36" customFormat="1" x14ac:dyDescent="0.35">
      <c r="A114" s="25" t="s">
        <v>49</v>
      </c>
      <c r="B114" s="26" t="s">
        <v>3244</v>
      </c>
      <c r="C114" s="27" t="s">
        <v>51</v>
      </c>
      <c r="D114" s="27" t="s">
        <v>403</v>
      </c>
      <c r="E114" s="27" t="s">
        <v>3245</v>
      </c>
      <c r="F114" s="27" t="s">
        <v>3246</v>
      </c>
      <c r="G114" s="27" t="str">
        <f>"C"&amp;Table228910[[#This Row],[Direct
Funded
Charter School
Number]]</f>
        <v>C0079</v>
      </c>
      <c r="H114" s="52" t="s">
        <v>3247</v>
      </c>
      <c r="I114" s="29" t="s">
        <v>6700</v>
      </c>
      <c r="J114" s="30">
        <v>0</v>
      </c>
      <c r="K114" s="29" t="s">
        <v>6708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31">
        <f t="shared" si="3"/>
        <v>0</v>
      </c>
      <c r="AB114" s="31">
        <f t="shared" si="2"/>
        <v>0</v>
      </c>
    </row>
    <row r="115" spans="1:28" s="36" customFormat="1" x14ac:dyDescent="0.35">
      <c r="A115" s="25" t="s">
        <v>49</v>
      </c>
      <c r="B115" s="26" t="s">
        <v>3260</v>
      </c>
      <c r="C115" s="27" t="s">
        <v>51</v>
      </c>
      <c r="D115" s="27" t="s">
        <v>403</v>
      </c>
      <c r="E115" s="27" t="s">
        <v>3261</v>
      </c>
      <c r="F115" s="27" t="s">
        <v>3262</v>
      </c>
      <c r="G115" s="27" t="str">
        <f>"C"&amp;Table228910[[#This Row],[Direct
Funded
Charter School
Number]]</f>
        <v>C0094</v>
      </c>
      <c r="H115" s="52" t="s">
        <v>3263</v>
      </c>
      <c r="I115" s="29" t="s">
        <v>6700</v>
      </c>
      <c r="J115" s="30">
        <v>0</v>
      </c>
      <c r="K115" s="29" t="s">
        <v>6708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31">
        <f t="shared" si="3"/>
        <v>0</v>
      </c>
      <c r="AB115" s="31">
        <f t="shared" si="2"/>
        <v>0</v>
      </c>
    </row>
    <row r="116" spans="1:28" s="36" customFormat="1" x14ac:dyDescent="0.35">
      <c r="A116" s="25" t="s">
        <v>49</v>
      </c>
      <c r="B116" s="26" t="s">
        <v>3280</v>
      </c>
      <c r="C116" s="27" t="s">
        <v>51</v>
      </c>
      <c r="D116" s="27" t="s">
        <v>379</v>
      </c>
      <c r="E116" s="27" t="s">
        <v>3281</v>
      </c>
      <c r="F116" s="27" t="s">
        <v>3282</v>
      </c>
      <c r="G116" s="27" t="str">
        <f>"C"&amp;Table228910[[#This Row],[Direct
Funded
Charter School
Number]]</f>
        <v>C0112</v>
      </c>
      <c r="H116" s="52" t="s">
        <v>3283</v>
      </c>
      <c r="I116" s="29" t="s">
        <v>6700</v>
      </c>
      <c r="J116" s="30">
        <v>0</v>
      </c>
      <c r="K116" s="29" t="s">
        <v>6708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31">
        <f t="shared" si="3"/>
        <v>0</v>
      </c>
      <c r="AB116" s="31">
        <f t="shared" si="2"/>
        <v>0</v>
      </c>
    </row>
    <row r="117" spans="1:28" s="36" customFormat="1" x14ac:dyDescent="0.35">
      <c r="A117" s="25" t="s">
        <v>49</v>
      </c>
      <c r="B117" s="26" t="s">
        <v>3636</v>
      </c>
      <c r="C117" s="27" t="s">
        <v>51</v>
      </c>
      <c r="D117" s="27" t="s">
        <v>379</v>
      </c>
      <c r="E117" s="27" t="s">
        <v>3637</v>
      </c>
      <c r="F117" s="27" t="s">
        <v>3638</v>
      </c>
      <c r="G117" s="27" t="str">
        <f>"C"&amp;Table228910[[#This Row],[Direct
Funded
Charter School
Number]]</f>
        <v>C0415</v>
      </c>
      <c r="H117" s="52" t="s">
        <v>3639</v>
      </c>
      <c r="I117" s="29" t="s">
        <v>6701</v>
      </c>
      <c r="J117" s="30">
        <v>10000</v>
      </c>
      <c r="K117" s="29" t="s">
        <v>6701</v>
      </c>
      <c r="L117" s="28">
        <v>2500</v>
      </c>
      <c r="M117" s="28">
        <v>2500</v>
      </c>
      <c r="N117" s="28">
        <v>0</v>
      </c>
      <c r="O117" s="28">
        <v>3685</v>
      </c>
      <c r="P117" s="28">
        <v>1315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31">
        <f t="shared" si="3"/>
        <v>10000</v>
      </c>
      <c r="AB117" s="31">
        <f t="shared" si="2"/>
        <v>0</v>
      </c>
    </row>
    <row r="118" spans="1:28" s="36" customFormat="1" x14ac:dyDescent="0.35">
      <c r="A118" s="25" t="s">
        <v>54</v>
      </c>
      <c r="B118" s="26" t="s">
        <v>55</v>
      </c>
      <c r="C118" s="27" t="s">
        <v>56</v>
      </c>
      <c r="D118" s="27" t="s">
        <v>57</v>
      </c>
      <c r="E118" s="27" t="s">
        <v>36</v>
      </c>
      <c r="F118" s="27" t="s">
        <v>37</v>
      </c>
      <c r="G118" s="27" t="str">
        <f>Table228910[[#This Row],[District
Code]]</f>
        <v>10058</v>
      </c>
      <c r="H118" s="52" t="s">
        <v>58</v>
      </c>
      <c r="I118" s="29" t="s">
        <v>6701</v>
      </c>
      <c r="J118" s="30">
        <v>10000</v>
      </c>
      <c r="K118" s="29" t="s">
        <v>6701</v>
      </c>
      <c r="L118" s="28">
        <v>0</v>
      </c>
      <c r="M118" s="28">
        <v>0</v>
      </c>
      <c r="N118" s="28">
        <v>0</v>
      </c>
      <c r="O118" s="28">
        <v>2500</v>
      </c>
      <c r="P118" s="28">
        <v>2500</v>
      </c>
      <c r="Q118" s="28">
        <v>0</v>
      </c>
      <c r="R118" s="28">
        <v>0</v>
      </c>
      <c r="S118" s="28">
        <v>2500</v>
      </c>
      <c r="T118" s="28">
        <v>2500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31">
        <f t="shared" si="3"/>
        <v>10000</v>
      </c>
      <c r="AB118" s="31">
        <f t="shared" si="2"/>
        <v>0</v>
      </c>
    </row>
    <row r="119" spans="1:28" s="36" customFormat="1" x14ac:dyDescent="0.35">
      <c r="A119" s="25" t="s">
        <v>54</v>
      </c>
      <c r="B119" s="26" t="s">
        <v>408</v>
      </c>
      <c r="C119" s="27" t="s">
        <v>56</v>
      </c>
      <c r="D119" s="27" t="s">
        <v>409</v>
      </c>
      <c r="E119" s="27" t="s">
        <v>36</v>
      </c>
      <c r="F119" s="27" t="s">
        <v>37</v>
      </c>
      <c r="G119" s="27" t="str">
        <f>Table228910[[#This Row],[District
Code]]</f>
        <v>61556</v>
      </c>
      <c r="H119" s="52" t="s">
        <v>410</v>
      </c>
      <c r="I119" s="29" t="s">
        <v>6701</v>
      </c>
      <c r="J119" s="30">
        <v>10000</v>
      </c>
      <c r="K119" s="29" t="s">
        <v>6701</v>
      </c>
      <c r="L119" s="28">
        <v>0</v>
      </c>
      <c r="M119" s="28">
        <v>0</v>
      </c>
      <c r="N119" s="28">
        <v>0</v>
      </c>
      <c r="O119" s="28">
        <v>2500</v>
      </c>
      <c r="P119" s="28">
        <v>2500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31">
        <f t="shared" si="3"/>
        <v>5000</v>
      </c>
      <c r="AB119" s="31">
        <f t="shared" si="2"/>
        <v>5000</v>
      </c>
    </row>
    <row r="120" spans="1:28" s="36" customFormat="1" x14ac:dyDescent="0.35">
      <c r="A120" s="25" t="s">
        <v>54</v>
      </c>
      <c r="B120" s="26" t="s">
        <v>411</v>
      </c>
      <c r="C120" s="27" t="s">
        <v>56</v>
      </c>
      <c r="D120" s="27" t="s">
        <v>412</v>
      </c>
      <c r="E120" s="27" t="s">
        <v>36</v>
      </c>
      <c r="F120" s="27" t="s">
        <v>37</v>
      </c>
      <c r="G120" s="27" t="str">
        <f>Table228910[[#This Row],[District
Code]]</f>
        <v>61564</v>
      </c>
      <c r="H120" s="52" t="s">
        <v>413</v>
      </c>
      <c r="I120" s="29" t="s">
        <v>6701</v>
      </c>
      <c r="J120" s="30">
        <v>44547</v>
      </c>
      <c r="K120" s="29" t="s">
        <v>6701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27102</v>
      </c>
      <c r="R120" s="28">
        <v>9510</v>
      </c>
      <c r="S120" s="28">
        <v>0</v>
      </c>
      <c r="T120" s="28">
        <v>391</v>
      </c>
      <c r="U120" s="28">
        <v>7544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31">
        <f t="shared" si="3"/>
        <v>44547</v>
      </c>
      <c r="AB120" s="31">
        <f t="shared" si="2"/>
        <v>0</v>
      </c>
    </row>
    <row r="121" spans="1:28" s="36" customFormat="1" x14ac:dyDescent="0.35">
      <c r="A121" s="25" t="s">
        <v>54</v>
      </c>
      <c r="B121" s="26" t="s">
        <v>414</v>
      </c>
      <c r="C121" s="27" t="s">
        <v>56</v>
      </c>
      <c r="D121" s="27" t="s">
        <v>415</v>
      </c>
      <c r="E121" s="27" t="s">
        <v>36</v>
      </c>
      <c r="F121" s="27" t="s">
        <v>37</v>
      </c>
      <c r="G121" s="27" t="str">
        <f>Table228910[[#This Row],[District
Code]]</f>
        <v>61572</v>
      </c>
      <c r="H121" s="52" t="s">
        <v>416</v>
      </c>
      <c r="I121" s="29" t="s">
        <v>6701</v>
      </c>
      <c r="J121" s="30">
        <v>12192</v>
      </c>
      <c r="K121" s="29" t="s">
        <v>6701</v>
      </c>
      <c r="L121" s="28">
        <v>0</v>
      </c>
      <c r="M121" s="28">
        <v>0</v>
      </c>
      <c r="N121" s="28">
        <v>0</v>
      </c>
      <c r="O121" s="28">
        <v>0</v>
      </c>
      <c r="P121" s="28">
        <v>12192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31">
        <f t="shared" si="3"/>
        <v>12192</v>
      </c>
      <c r="AB121" s="31">
        <f t="shared" si="2"/>
        <v>0</v>
      </c>
    </row>
    <row r="122" spans="1:28" s="36" customFormat="1" x14ac:dyDescent="0.35">
      <c r="A122" s="25" t="s">
        <v>54</v>
      </c>
      <c r="B122" s="26" t="s">
        <v>417</v>
      </c>
      <c r="C122" s="33" t="s">
        <v>56</v>
      </c>
      <c r="D122" s="33" t="s">
        <v>418</v>
      </c>
      <c r="E122" s="33" t="s">
        <v>36</v>
      </c>
      <c r="F122" s="3" t="s">
        <v>37</v>
      </c>
      <c r="G122" s="27" t="str">
        <f>Table228910[[#This Row],[District
Code]]</f>
        <v>61580</v>
      </c>
      <c r="H122" s="53" t="s">
        <v>419</v>
      </c>
      <c r="I122" s="29" t="s">
        <v>6701</v>
      </c>
      <c r="J122" s="30">
        <v>23381</v>
      </c>
      <c r="K122" s="29" t="s">
        <v>6701</v>
      </c>
      <c r="L122" s="28">
        <v>0</v>
      </c>
      <c r="M122" s="28">
        <v>0</v>
      </c>
      <c r="N122" s="28">
        <v>0</v>
      </c>
      <c r="O122" s="28">
        <v>0</v>
      </c>
      <c r="P122" s="28">
        <v>23381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31">
        <f t="shared" si="3"/>
        <v>23381</v>
      </c>
      <c r="AB122" s="31">
        <f t="shared" si="2"/>
        <v>0</v>
      </c>
    </row>
    <row r="123" spans="1:28" s="36" customFormat="1" x14ac:dyDescent="0.35">
      <c r="A123" s="25" t="s">
        <v>59</v>
      </c>
      <c r="B123" s="26" t="s">
        <v>60</v>
      </c>
      <c r="C123" s="27" t="s">
        <v>61</v>
      </c>
      <c r="D123" s="27" t="s">
        <v>62</v>
      </c>
      <c r="E123" s="27" t="s">
        <v>36</v>
      </c>
      <c r="F123" s="27" t="s">
        <v>37</v>
      </c>
      <c r="G123" s="27" t="str">
        <f>Table228910[[#This Row],[District
Code]]</f>
        <v>10066</v>
      </c>
      <c r="H123" s="52" t="s">
        <v>63</v>
      </c>
      <c r="I123" s="29" t="s">
        <v>6700</v>
      </c>
      <c r="J123" s="30">
        <v>0</v>
      </c>
      <c r="K123" s="29" t="s">
        <v>6701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31">
        <f t="shared" si="3"/>
        <v>0</v>
      </c>
      <c r="AB123" s="31">
        <f t="shared" si="2"/>
        <v>0</v>
      </c>
    </row>
    <row r="124" spans="1:28" s="36" customFormat="1" x14ac:dyDescent="0.35">
      <c r="A124" s="25" t="s">
        <v>59</v>
      </c>
      <c r="B124" s="26" t="s">
        <v>420</v>
      </c>
      <c r="C124" s="33" t="s">
        <v>61</v>
      </c>
      <c r="D124" s="33" t="s">
        <v>421</v>
      </c>
      <c r="E124" s="33" t="s">
        <v>36</v>
      </c>
      <c r="F124" s="3" t="s">
        <v>37</v>
      </c>
      <c r="G124" s="27" t="str">
        <f>Table228910[[#This Row],[District
Code]]</f>
        <v>61598</v>
      </c>
      <c r="H124" s="53" t="s">
        <v>422</v>
      </c>
      <c r="I124" s="29" t="s">
        <v>6701</v>
      </c>
      <c r="J124" s="30">
        <v>17416</v>
      </c>
      <c r="K124" s="29" t="s">
        <v>6701</v>
      </c>
      <c r="L124" s="28">
        <v>0</v>
      </c>
      <c r="M124" s="28">
        <v>0</v>
      </c>
      <c r="N124" s="28">
        <v>0</v>
      </c>
      <c r="O124" s="28">
        <v>4354</v>
      </c>
      <c r="P124" s="28">
        <v>13062</v>
      </c>
      <c r="Q124" s="28"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31">
        <f t="shared" si="3"/>
        <v>17416</v>
      </c>
      <c r="AB124" s="31">
        <f t="shared" si="2"/>
        <v>0</v>
      </c>
    </row>
    <row r="125" spans="1:28" s="36" customFormat="1" x14ac:dyDescent="0.35">
      <c r="A125" s="25" t="s">
        <v>59</v>
      </c>
      <c r="B125" s="26" t="s">
        <v>423</v>
      </c>
      <c r="C125" s="27" t="s">
        <v>61</v>
      </c>
      <c r="D125" s="27" t="s">
        <v>424</v>
      </c>
      <c r="E125" s="27" t="s">
        <v>36</v>
      </c>
      <c r="F125" s="27" t="s">
        <v>37</v>
      </c>
      <c r="G125" s="27" t="str">
        <f>Table228910[[#This Row],[District
Code]]</f>
        <v>61606</v>
      </c>
      <c r="H125" s="52" t="s">
        <v>425</v>
      </c>
      <c r="I125" s="29" t="s">
        <v>6701</v>
      </c>
      <c r="J125" s="30">
        <v>10000</v>
      </c>
      <c r="K125" s="29" t="s">
        <v>6701</v>
      </c>
      <c r="L125" s="28">
        <v>2500</v>
      </c>
      <c r="M125" s="28">
        <v>2500</v>
      </c>
      <c r="N125" s="28">
        <v>0</v>
      </c>
      <c r="O125" s="28">
        <v>0</v>
      </c>
      <c r="P125" s="28">
        <v>0</v>
      </c>
      <c r="Q125" s="28">
        <v>4432</v>
      </c>
      <c r="R125" s="28">
        <v>568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31">
        <f t="shared" si="3"/>
        <v>10000</v>
      </c>
      <c r="AB125" s="31">
        <f t="shared" si="2"/>
        <v>0</v>
      </c>
    </row>
    <row r="126" spans="1:28" s="36" customFormat="1" x14ac:dyDescent="0.35">
      <c r="A126" s="25" t="s">
        <v>59</v>
      </c>
      <c r="B126" s="26" t="s">
        <v>426</v>
      </c>
      <c r="C126" s="27" t="s">
        <v>61</v>
      </c>
      <c r="D126" s="27" t="s">
        <v>427</v>
      </c>
      <c r="E126" s="27" t="s">
        <v>36</v>
      </c>
      <c r="F126" s="27" t="s">
        <v>37</v>
      </c>
      <c r="G126" s="27" t="str">
        <f>Table228910[[#This Row],[District
Code]]</f>
        <v>61614</v>
      </c>
      <c r="H126" s="52" t="s">
        <v>428</v>
      </c>
      <c r="I126" s="29" t="s">
        <v>6701</v>
      </c>
      <c r="J126" s="30">
        <v>18989</v>
      </c>
      <c r="K126" s="29" t="s">
        <v>6708</v>
      </c>
      <c r="L126" s="28">
        <v>4622</v>
      </c>
      <c r="M126" s="28">
        <v>4622</v>
      </c>
      <c r="N126" s="28">
        <v>0</v>
      </c>
      <c r="O126" s="28">
        <v>0</v>
      </c>
      <c r="P126" s="28">
        <v>0</v>
      </c>
      <c r="Q126" s="28">
        <v>0</v>
      </c>
      <c r="R126" s="28">
        <v>9745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31">
        <f t="shared" si="3"/>
        <v>18989</v>
      </c>
      <c r="AB126" s="31">
        <f t="shared" si="2"/>
        <v>0</v>
      </c>
    </row>
    <row r="127" spans="1:28" s="36" customFormat="1" x14ac:dyDescent="0.35">
      <c r="A127" s="25" t="s">
        <v>59</v>
      </c>
      <c r="B127" s="35" t="s">
        <v>429</v>
      </c>
      <c r="C127" s="33" t="s">
        <v>61</v>
      </c>
      <c r="D127" s="33" t="s">
        <v>430</v>
      </c>
      <c r="E127" s="33" t="s">
        <v>36</v>
      </c>
      <c r="F127" s="3" t="s">
        <v>37</v>
      </c>
      <c r="G127" s="27" t="str">
        <f>Table228910[[#This Row],[District
Code]]</f>
        <v>61622</v>
      </c>
      <c r="H127" s="53" t="s">
        <v>431</v>
      </c>
      <c r="I127" s="29" t="s">
        <v>6701</v>
      </c>
      <c r="J127" s="30">
        <v>13399</v>
      </c>
      <c r="K127" s="29" t="s">
        <v>6701</v>
      </c>
      <c r="L127" s="28">
        <v>3261</v>
      </c>
      <c r="M127" s="28">
        <v>3261</v>
      </c>
      <c r="N127" s="28">
        <v>546</v>
      </c>
      <c r="O127" s="28">
        <v>795</v>
      </c>
      <c r="P127" s="28">
        <v>1418</v>
      </c>
      <c r="Q127" s="28">
        <v>0</v>
      </c>
      <c r="R127" s="28">
        <v>0</v>
      </c>
      <c r="S127" s="28">
        <v>4118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31">
        <f t="shared" si="3"/>
        <v>13399</v>
      </c>
      <c r="AB127" s="31">
        <f t="shared" si="2"/>
        <v>0</v>
      </c>
    </row>
    <row r="128" spans="1:28" s="36" customFormat="1" x14ac:dyDescent="0.35">
      <c r="A128" s="25" t="s">
        <v>64</v>
      </c>
      <c r="B128" s="26" t="s">
        <v>65</v>
      </c>
      <c r="C128" s="27" t="s">
        <v>66</v>
      </c>
      <c r="D128" s="27" t="s">
        <v>67</v>
      </c>
      <c r="E128" s="27" t="s">
        <v>36</v>
      </c>
      <c r="F128" s="27" t="s">
        <v>37</v>
      </c>
      <c r="G128" s="27" t="str">
        <f>Table228910[[#This Row],[District
Code]]</f>
        <v>10074</v>
      </c>
      <c r="H128" s="52" t="s">
        <v>68</v>
      </c>
      <c r="I128" s="29" t="s">
        <v>6701</v>
      </c>
      <c r="J128" s="30">
        <v>49277</v>
      </c>
      <c r="K128" s="29" t="s">
        <v>6701</v>
      </c>
      <c r="L128" s="28">
        <v>11994</v>
      </c>
      <c r="M128" s="28">
        <v>11994</v>
      </c>
      <c r="N128" s="28">
        <v>0</v>
      </c>
      <c r="O128" s="28">
        <v>0</v>
      </c>
      <c r="P128" s="28">
        <v>0</v>
      </c>
      <c r="Q128" s="28">
        <v>0</v>
      </c>
      <c r="R128" s="28">
        <v>7177</v>
      </c>
      <c r="S128" s="28">
        <v>18112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31">
        <f t="shared" si="3"/>
        <v>49277</v>
      </c>
      <c r="AB128" s="31">
        <f t="shared" si="2"/>
        <v>0</v>
      </c>
    </row>
    <row r="129" spans="1:28" s="36" customFormat="1" x14ac:dyDescent="0.35">
      <c r="A129" s="25" t="s">
        <v>64</v>
      </c>
      <c r="B129" s="26" t="s">
        <v>432</v>
      </c>
      <c r="C129" s="27" t="s">
        <v>66</v>
      </c>
      <c r="D129" s="27" t="s">
        <v>433</v>
      </c>
      <c r="E129" s="27" t="s">
        <v>36</v>
      </c>
      <c r="F129" s="27" t="s">
        <v>37</v>
      </c>
      <c r="G129" s="27" t="str">
        <f>Table228910[[#This Row],[District
Code]]</f>
        <v>61630</v>
      </c>
      <c r="H129" s="52" t="s">
        <v>434</v>
      </c>
      <c r="I129" s="29" t="s">
        <v>6701</v>
      </c>
      <c r="J129" s="30">
        <v>11656</v>
      </c>
      <c r="K129" s="29" t="s">
        <v>6708</v>
      </c>
      <c r="L129" s="28">
        <v>2837</v>
      </c>
      <c r="M129" s="28">
        <v>2837</v>
      </c>
      <c r="N129" s="28">
        <v>2837</v>
      </c>
      <c r="O129" s="28">
        <v>0</v>
      </c>
      <c r="P129" s="28">
        <v>0</v>
      </c>
      <c r="Q129" s="28">
        <v>3145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31">
        <f t="shared" si="3"/>
        <v>11656</v>
      </c>
      <c r="AB129" s="31">
        <f t="shared" si="2"/>
        <v>0</v>
      </c>
    </row>
    <row r="130" spans="1:28" s="36" customFormat="1" x14ac:dyDescent="0.35">
      <c r="A130" s="25" t="s">
        <v>64</v>
      </c>
      <c r="B130" s="26" t="s">
        <v>435</v>
      </c>
      <c r="C130" s="27" t="s">
        <v>66</v>
      </c>
      <c r="D130" s="27" t="s">
        <v>436</v>
      </c>
      <c r="E130" s="27" t="s">
        <v>36</v>
      </c>
      <c r="F130" s="27" t="s">
        <v>37</v>
      </c>
      <c r="G130" s="27" t="str">
        <f>Table228910[[#This Row],[District
Code]]</f>
        <v>61648</v>
      </c>
      <c r="H130" s="52" t="s">
        <v>437</v>
      </c>
      <c r="I130" s="29" t="s">
        <v>6701</v>
      </c>
      <c r="J130" s="30">
        <v>304383</v>
      </c>
      <c r="K130" s="29" t="s">
        <v>6701</v>
      </c>
      <c r="L130" s="28">
        <v>0</v>
      </c>
      <c r="M130" s="28">
        <v>0</v>
      </c>
      <c r="N130" s="28">
        <v>0</v>
      </c>
      <c r="O130" s="28">
        <v>304383</v>
      </c>
      <c r="P130" s="28">
        <v>0</v>
      </c>
      <c r="Q130" s="28"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8">
        <v>0</v>
      </c>
      <c r="Y130" s="28">
        <v>0</v>
      </c>
      <c r="Z130" s="28">
        <v>0</v>
      </c>
      <c r="AA130" s="31">
        <f t="shared" si="3"/>
        <v>304383</v>
      </c>
      <c r="AB130" s="31">
        <f t="shared" si="2"/>
        <v>0</v>
      </c>
    </row>
    <row r="131" spans="1:28" s="36" customFormat="1" x14ac:dyDescent="0.35">
      <c r="A131" s="25" t="s">
        <v>64</v>
      </c>
      <c r="B131" s="26" t="s">
        <v>438</v>
      </c>
      <c r="C131" s="27" t="s">
        <v>66</v>
      </c>
      <c r="D131" s="27" t="s">
        <v>439</v>
      </c>
      <c r="E131" s="27" t="s">
        <v>36</v>
      </c>
      <c r="F131" s="27" t="s">
        <v>37</v>
      </c>
      <c r="G131" s="27" t="str">
        <f>Table228910[[#This Row],[District
Code]]</f>
        <v>61655</v>
      </c>
      <c r="H131" s="52" t="s">
        <v>440</v>
      </c>
      <c r="I131" s="29" t="s">
        <v>6701</v>
      </c>
      <c r="J131" s="30">
        <v>39242</v>
      </c>
      <c r="K131" s="29" t="s">
        <v>6701</v>
      </c>
      <c r="L131" s="28">
        <v>0</v>
      </c>
      <c r="M131" s="28">
        <v>9551</v>
      </c>
      <c r="N131" s="28">
        <v>0</v>
      </c>
      <c r="O131" s="28">
        <v>260</v>
      </c>
      <c r="P131" s="28">
        <v>260</v>
      </c>
      <c r="Q131" s="28">
        <v>29171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31">
        <f t="shared" si="3"/>
        <v>39242</v>
      </c>
      <c r="AB131" s="31">
        <f t="shared" si="2"/>
        <v>0</v>
      </c>
    </row>
    <row r="132" spans="1:28" s="36" customFormat="1" x14ac:dyDescent="0.35">
      <c r="A132" s="25" t="s">
        <v>64</v>
      </c>
      <c r="B132" s="26" t="s">
        <v>441</v>
      </c>
      <c r="C132" s="27" t="s">
        <v>66</v>
      </c>
      <c r="D132" s="27" t="s">
        <v>442</v>
      </c>
      <c r="E132" s="27" t="s">
        <v>36</v>
      </c>
      <c r="F132" s="27" t="s">
        <v>37</v>
      </c>
      <c r="G132" s="27" t="str">
        <f>Table228910[[#This Row],[District
Code]]</f>
        <v>61663</v>
      </c>
      <c r="H132" s="52" t="s">
        <v>443</v>
      </c>
      <c r="I132" s="29" t="s">
        <v>6701</v>
      </c>
      <c r="J132" s="30">
        <v>12047</v>
      </c>
      <c r="K132" s="29" t="s">
        <v>6708</v>
      </c>
      <c r="L132" s="28">
        <v>0</v>
      </c>
      <c r="M132" s="28">
        <v>0</v>
      </c>
      <c r="N132" s="28">
        <v>0</v>
      </c>
      <c r="O132" s="28">
        <v>0</v>
      </c>
      <c r="P132" s="28">
        <v>3012</v>
      </c>
      <c r="Q132" s="28">
        <v>3012</v>
      </c>
      <c r="R132" s="28">
        <v>3012</v>
      </c>
      <c r="S132" s="28">
        <v>0</v>
      </c>
      <c r="T132" s="28">
        <v>3011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31">
        <f t="shared" si="3"/>
        <v>12047</v>
      </c>
      <c r="AB132" s="31">
        <f t="shared" si="2"/>
        <v>0</v>
      </c>
    </row>
    <row r="133" spans="1:28" s="36" customFormat="1" x14ac:dyDescent="0.35">
      <c r="A133" s="25" t="s">
        <v>64</v>
      </c>
      <c r="B133" s="26" t="s">
        <v>444</v>
      </c>
      <c r="C133" s="27" t="s">
        <v>66</v>
      </c>
      <c r="D133" s="27" t="s">
        <v>445</v>
      </c>
      <c r="E133" s="27" t="s">
        <v>36</v>
      </c>
      <c r="F133" s="27" t="s">
        <v>37</v>
      </c>
      <c r="G133" s="27" t="str">
        <f>Table228910[[#This Row],[District
Code]]</f>
        <v>61671</v>
      </c>
      <c r="H133" s="52" t="s">
        <v>446</v>
      </c>
      <c r="I133" s="29" t="s">
        <v>6700</v>
      </c>
      <c r="J133" s="30">
        <v>0</v>
      </c>
      <c r="K133" s="29" t="s">
        <v>6708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31">
        <f t="shared" si="3"/>
        <v>0</v>
      </c>
      <c r="AB133" s="31">
        <f t="shared" si="2"/>
        <v>0</v>
      </c>
    </row>
    <row r="134" spans="1:28" s="36" customFormat="1" x14ac:dyDescent="0.35">
      <c r="A134" s="25" t="s">
        <v>64</v>
      </c>
      <c r="B134" s="26" t="s">
        <v>447</v>
      </c>
      <c r="C134" s="27" t="s">
        <v>66</v>
      </c>
      <c r="D134" s="27" t="s">
        <v>448</v>
      </c>
      <c r="E134" s="27" t="s">
        <v>36</v>
      </c>
      <c r="F134" s="27" t="s">
        <v>37</v>
      </c>
      <c r="G134" s="27" t="str">
        <f>Table228910[[#This Row],[District
Code]]</f>
        <v>61697</v>
      </c>
      <c r="H134" s="52" t="s">
        <v>449</v>
      </c>
      <c r="I134" s="29" t="s">
        <v>6701</v>
      </c>
      <c r="J134" s="30">
        <v>21234</v>
      </c>
      <c r="K134" s="29" t="s">
        <v>6701</v>
      </c>
      <c r="L134" s="28">
        <v>5168</v>
      </c>
      <c r="M134" s="28">
        <v>5168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8874</v>
      </c>
      <c r="T134" s="28">
        <v>2024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31">
        <f t="shared" si="3"/>
        <v>21234</v>
      </c>
      <c r="AB134" s="31">
        <f t="shared" si="2"/>
        <v>0</v>
      </c>
    </row>
    <row r="135" spans="1:28" s="36" customFormat="1" x14ac:dyDescent="0.35">
      <c r="A135" s="25" t="s">
        <v>64</v>
      </c>
      <c r="B135" s="26" t="s">
        <v>450</v>
      </c>
      <c r="C135" s="27" t="s">
        <v>66</v>
      </c>
      <c r="D135" s="27" t="s">
        <v>451</v>
      </c>
      <c r="E135" s="27" t="s">
        <v>36</v>
      </c>
      <c r="F135" s="27" t="s">
        <v>37</v>
      </c>
      <c r="G135" s="27" t="str">
        <f>Table228910[[#This Row],[District
Code]]</f>
        <v>61705</v>
      </c>
      <c r="H135" s="52" t="s">
        <v>452</v>
      </c>
      <c r="I135" s="29" t="s">
        <v>6701</v>
      </c>
      <c r="J135" s="30">
        <v>10000</v>
      </c>
      <c r="K135" s="29" t="s">
        <v>6701</v>
      </c>
      <c r="L135" s="28">
        <v>2500</v>
      </c>
      <c r="M135" s="28">
        <v>2500</v>
      </c>
      <c r="N135" s="28">
        <v>0</v>
      </c>
      <c r="O135" s="28">
        <v>2500</v>
      </c>
      <c r="P135" s="28">
        <v>2500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31">
        <f t="shared" si="3"/>
        <v>10000</v>
      </c>
      <c r="AB135" s="31">
        <f t="shared" si="2"/>
        <v>0</v>
      </c>
    </row>
    <row r="136" spans="1:28" s="36" customFormat="1" x14ac:dyDescent="0.35">
      <c r="A136" s="25" t="s">
        <v>64</v>
      </c>
      <c r="B136" s="26" t="s">
        <v>453</v>
      </c>
      <c r="C136" s="27" t="s">
        <v>66</v>
      </c>
      <c r="D136" s="27" t="s">
        <v>454</v>
      </c>
      <c r="E136" s="27" t="s">
        <v>36</v>
      </c>
      <c r="F136" s="27" t="s">
        <v>37</v>
      </c>
      <c r="G136" s="27" t="str">
        <f>Table228910[[#This Row],[District
Code]]</f>
        <v>61713</v>
      </c>
      <c r="H136" s="52" t="s">
        <v>455</v>
      </c>
      <c r="I136" s="29" t="s">
        <v>6701</v>
      </c>
      <c r="J136" s="30">
        <v>10000</v>
      </c>
      <c r="K136" s="29" t="s">
        <v>6701</v>
      </c>
      <c r="L136" s="28">
        <v>0</v>
      </c>
      <c r="M136" s="28">
        <v>2500</v>
      </c>
      <c r="N136" s="28">
        <v>2500</v>
      </c>
      <c r="O136" s="28">
        <v>0</v>
      </c>
      <c r="P136" s="28">
        <v>5000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31">
        <f t="shared" si="3"/>
        <v>10000</v>
      </c>
      <c r="AB136" s="31">
        <f t="shared" si="2"/>
        <v>0</v>
      </c>
    </row>
    <row r="137" spans="1:28" s="36" customFormat="1" x14ac:dyDescent="0.35">
      <c r="A137" s="25" t="s">
        <v>64</v>
      </c>
      <c r="B137" s="26" t="s">
        <v>456</v>
      </c>
      <c r="C137" s="33" t="s">
        <v>66</v>
      </c>
      <c r="D137" s="33" t="s">
        <v>457</v>
      </c>
      <c r="E137" s="33" t="s">
        <v>36</v>
      </c>
      <c r="F137" s="27" t="s">
        <v>37</v>
      </c>
      <c r="G137" s="27" t="str">
        <f>Table228910[[#This Row],[District
Code]]</f>
        <v>61721</v>
      </c>
      <c r="H137" s="53" t="s">
        <v>458</v>
      </c>
      <c r="I137" s="29" t="s">
        <v>6701</v>
      </c>
      <c r="J137" s="30">
        <v>29909</v>
      </c>
      <c r="K137" s="29" t="s">
        <v>6701</v>
      </c>
      <c r="L137" s="28">
        <v>7280</v>
      </c>
      <c r="M137" s="28">
        <v>7280</v>
      </c>
      <c r="N137" s="28">
        <v>0</v>
      </c>
      <c r="O137" s="28">
        <v>0</v>
      </c>
      <c r="P137" s="28">
        <v>10917</v>
      </c>
      <c r="Q137" s="28">
        <v>4432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31">
        <f t="shared" si="3"/>
        <v>29909</v>
      </c>
      <c r="AB137" s="31">
        <f t="shared" si="2"/>
        <v>0</v>
      </c>
    </row>
    <row r="138" spans="1:28" s="36" customFormat="1" x14ac:dyDescent="0.35">
      <c r="A138" s="25" t="s">
        <v>64</v>
      </c>
      <c r="B138" s="26" t="s">
        <v>459</v>
      </c>
      <c r="C138" s="27" t="s">
        <v>66</v>
      </c>
      <c r="D138" s="27" t="s">
        <v>460</v>
      </c>
      <c r="E138" s="27" t="s">
        <v>36</v>
      </c>
      <c r="F138" s="27" t="s">
        <v>37</v>
      </c>
      <c r="G138" s="27" t="str">
        <f>Table228910[[#This Row],[District
Code]]</f>
        <v>61739</v>
      </c>
      <c r="H138" s="52" t="s">
        <v>461</v>
      </c>
      <c r="I138" s="29" t="s">
        <v>6701</v>
      </c>
      <c r="J138" s="30">
        <v>21495</v>
      </c>
      <c r="K138" s="29" t="s">
        <v>6701</v>
      </c>
      <c r="L138" s="28">
        <v>5232</v>
      </c>
      <c r="M138" s="28">
        <v>5232</v>
      </c>
      <c r="N138" s="28">
        <v>0</v>
      </c>
      <c r="O138" s="28">
        <v>0</v>
      </c>
      <c r="P138" s="28">
        <v>0</v>
      </c>
      <c r="Q138" s="28">
        <v>3626</v>
      </c>
      <c r="R138" s="28">
        <v>3626</v>
      </c>
      <c r="S138" s="28">
        <v>0</v>
      </c>
      <c r="T138" s="28">
        <v>3779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31">
        <f t="shared" si="3"/>
        <v>21495</v>
      </c>
      <c r="AB138" s="31">
        <f t="shared" si="2"/>
        <v>0</v>
      </c>
    </row>
    <row r="139" spans="1:28" s="36" customFormat="1" x14ac:dyDescent="0.35">
      <c r="A139" s="25" t="s">
        <v>64</v>
      </c>
      <c r="B139" s="26" t="s">
        <v>462</v>
      </c>
      <c r="C139" s="27" t="s">
        <v>66</v>
      </c>
      <c r="D139" s="27" t="s">
        <v>463</v>
      </c>
      <c r="E139" s="27" t="s">
        <v>36</v>
      </c>
      <c r="F139" s="27" t="s">
        <v>37</v>
      </c>
      <c r="G139" s="27" t="str">
        <f>Table228910[[#This Row],[District
Code]]</f>
        <v>61747</v>
      </c>
      <c r="H139" s="52" t="s">
        <v>464</v>
      </c>
      <c r="I139" s="29" t="s">
        <v>6701</v>
      </c>
      <c r="J139" s="30">
        <v>10000</v>
      </c>
      <c r="K139" s="29" t="s">
        <v>6701</v>
      </c>
      <c r="L139" s="28">
        <v>2500</v>
      </c>
      <c r="M139" s="28">
        <v>0</v>
      </c>
      <c r="N139" s="28">
        <v>2500</v>
      </c>
      <c r="O139" s="28">
        <v>2500</v>
      </c>
      <c r="P139" s="28">
        <v>0</v>
      </c>
      <c r="Q139" s="28">
        <v>0</v>
      </c>
      <c r="R139" s="28">
        <v>2500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31">
        <f t="shared" si="3"/>
        <v>10000</v>
      </c>
      <c r="AB139" s="31">
        <f t="shared" si="2"/>
        <v>0</v>
      </c>
    </row>
    <row r="140" spans="1:28" s="36" customFormat="1" x14ac:dyDescent="0.35">
      <c r="A140" s="25" t="s">
        <v>64</v>
      </c>
      <c r="B140" s="35" t="s">
        <v>465</v>
      </c>
      <c r="C140" s="33" t="s">
        <v>66</v>
      </c>
      <c r="D140" s="33" t="s">
        <v>466</v>
      </c>
      <c r="E140" s="33" t="s">
        <v>36</v>
      </c>
      <c r="F140" s="3" t="s">
        <v>37</v>
      </c>
      <c r="G140" s="27" t="str">
        <f>Table228910[[#This Row],[District
Code]]</f>
        <v>61754</v>
      </c>
      <c r="H140" s="53" t="s">
        <v>467</v>
      </c>
      <c r="I140" s="29" t="s">
        <v>6701</v>
      </c>
      <c r="J140" s="30">
        <v>400782</v>
      </c>
      <c r="K140" s="29" t="s">
        <v>6701</v>
      </c>
      <c r="L140" s="28">
        <v>97549</v>
      </c>
      <c r="M140" s="28">
        <v>97549</v>
      </c>
      <c r="N140" s="28">
        <v>24407</v>
      </c>
      <c r="O140" s="28">
        <v>0</v>
      </c>
      <c r="P140" s="28">
        <v>112192</v>
      </c>
      <c r="Q140" s="28">
        <v>69085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31">
        <f t="shared" si="3"/>
        <v>400782</v>
      </c>
      <c r="AB140" s="31">
        <f t="shared" ref="AB140:AB203" si="4">J140-AA140</f>
        <v>0</v>
      </c>
    </row>
    <row r="141" spans="1:28" s="36" customFormat="1" x14ac:dyDescent="0.35">
      <c r="A141" s="25" t="s">
        <v>64</v>
      </c>
      <c r="B141" s="26" t="s">
        <v>468</v>
      </c>
      <c r="C141" s="27" t="s">
        <v>66</v>
      </c>
      <c r="D141" s="27" t="s">
        <v>469</v>
      </c>
      <c r="E141" s="27" t="s">
        <v>36</v>
      </c>
      <c r="F141" s="27" t="s">
        <v>37</v>
      </c>
      <c r="G141" s="27" t="str">
        <f>Table228910[[#This Row],[District
Code]]</f>
        <v>61762</v>
      </c>
      <c r="H141" s="52" t="s">
        <v>470</v>
      </c>
      <c r="I141" s="29" t="s">
        <v>6701</v>
      </c>
      <c r="J141" s="30">
        <v>28498</v>
      </c>
      <c r="K141" s="29" t="s">
        <v>6701</v>
      </c>
      <c r="L141" s="28">
        <v>6936</v>
      </c>
      <c r="M141" s="28">
        <v>6936</v>
      </c>
      <c r="N141" s="28">
        <v>0</v>
      </c>
      <c r="O141" s="28">
        <v>0</v>
      </c>
      <c r="P141" s="28">
        <v>14626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31">
        <f t="shared" ref="AA141:AA204" si="5">SUM(L141:Z141)</f>
        <v>28498</v>
      </c>
      <c r="AB141" s="31">
        <f t="shared" si="4"/>
        <v>0</v>
      </c>
    </row>
    <row r="142" spans="1:28" s="36" customFormat="1" x14ac:dyDescent="0.35">
      <c r="A142" s="25" t="s">
        <v>64</v>
      </c>
      <c r="B142" s="26" t="s">
        <v>471</v>
      </c>
      <c r="C142" s="27" t="s">
        <v>66</v>
      </c>
      <c r="D142" s="27" t="s">
        <v>472</v>
      </c>
      <c r="E142" s="27" t="s">
        <v>36</v>
      </c>
      <c r="F142" s="27" t="s">
        <v>37</v>
      </c>
      <c r="G142" s="27" t="str">
        <f>Table228910[[#This Row],[District
Code]]</f>
        <v>61770</v>
      </c>
      <c r="H142" s="52" t="s">
        <v>473</v>
      </c>
      <c r="I142" s="29" t="s">
        <v>6700</v>
      </c>
      <c r="J142" s="30">
        <v>0</v>
      </c>
      <c r="K142" s="29" t="s">
        <v>6708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31">
        <f t="shared" si="5"/>
        <v>0</v>
      </c>
      <c r="AB142" s="31">
        <f t="shared" si="4"/>
        <v>0</v>
      </c>
    </row>
    <row r="143" spans="1:28" s="36" customFormat="1" x14ac:dyDescent="0.35">
      <c r="A143" s="25" t="s">
        <v>64</v>
      </c>
      <c r="B143" s="26" t="s">
        <v>474</v>
      </c>
      <c r="C143" s="27" t="s">
        <v>66</v>
      </c>
      <c r="D143" s="27" t="s">
        <v>475</v>
      </c>
      <c r="E143" s="27" t="s">
        <v>36</v>
      </c>
      <c r="F143" s="27" t="s">
        <v>37</v>
      </c>
      <c r="G143" s="27" t="str">
        <f>Table228910[[#This Row],[District
Code]]</f>
        <v>61788</v>
      </c>
      <c r="H143" s="52" t="s">
        <v>476</v>
      </c>
      <c r="I143" s="29" t="s">
        <v>6701</v>
      </c>
      <c r="J143" s="30">
        <v>186734</v>
      </c>
      <c r="K143" s="29" t="s">
        <v>6701</v>
      </c>
      <c r="L143" s="28">
        <v>0</v>
      </c>
      <c r="M143" s="28">
        <v>0</v>
      </c>
      <c r="N143" s="28">
        <v>0</v>
      </c>
      <c r="O143" s="28">
        <v>46684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140050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31">
        <f t="shared" si="5"/>
        <v>186734</v>
      </c>
      <c r="AB143" s="31">
        <f t="shared" si="4"/>
        <v>0</v>
      </c>
    </row>
    <row r="144" spans="1:28" s="36" customFormat="1" x14ac:dyDescent="0.35">
      <c r="A144" s="25" t="s">
        <v>64</v>
      </c>
      <c r="B144" s="26" t="s">
        <v>477</v>
      </c>
      <c r="C144" s="27" t="s">
        <v>66</v>
      </c>
      <c r="D144" s="27" t="s">
        <v>478</v>
      </c>
      <c r="E144" s="27" t="s">
        <v>36</v>
      </c>
      <c r="F144" s="27" t="s">
        <v>37</v>
      </c>
      <c r="G144" s="27" t="str">
        <f>Table228910[[#This Row],[District
Code]]</f>
        <v>61796</v>
      </c>
      <c r="H144" s="52" t="s">
        <v>479</v>
      </c>
      <c r="I144" s="29" t="s">
        <v>6701</v>
      </c>
      <c r="J144" s="30">
        <v>536303</v>
      </c>
      <c r="K144" s="29" t="s">
        <v>6701</v>
      </c>
      <c r="L144" s="28">
        <v>130534</v>
      </c>
      <c r="M144" s="28">
        <v>130534</v>
      </c>
      <c r="N144" s="28">
        <v>0</v>
      </c>
      <c r="O144" s="28">
        <v>10787</v>
      </c>
      <c r="P144" s="28">
        <v>187657</v>
      </c>
      <c r="Q144" s="28">
        <v>29927</v>
      </c>
      <c r="R144" s="28">
        <v>46864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31">
        <f t="shared" si="5"/>
        <v>536303</v>
      </c>
      <c r="AB144" s="31">
        <f t="shared" si="4"/>
        <v>0</v>
      </c>
    </row>
    <row r="145" spans="1:28" s="36" customFormat="1" x14ac:dyDescent="0.35">
      <c r="A145" s="25" t="s">
        <v>64</v>
      </c>
      <c r="B145" s="26" t="s">
        <v>480</v>
      </c>
      <c r="C145" s="27" t="s">
        <v>66</v>
      </c>
      <c r="D145" s="27" t="s">
        <v>481</v>
      </c>
      <c r="E145" s="27" t="s">
        <v>36</v>
      </c>
      <c r="F145" s="27" t="s">
        <v>37</v>
      </c>
      <c r="G145" s="27" t="str">
        <f>Table228910[[#This Row],[District
Code]]</f>
        <v>61804</v>
      </c>
      <c r="H145" s="52" t="s">
        <v>482</v>
      </c>
      <c r="I145" s="29" t="s">
        <v>6701</v>
      </c>
      <c r="J145" s="30">
        <v>38820</v>
      </c>
      <c r="K145" s="29" t="s">
        <v>6701</v>
      </c>
      <c r="L145" s="28">
        <v>9449</v>
      </c>
      <c r="M145" s="28">
        <v>9449</v>
      </c>
      <c r="N145" s="28">
        <v>0</v>
      </c>
      <c r="O145" s="28">
        <v>19922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31">
        <f t="shared" si="5"/>
        <v>38820</v>
      </c>
      <c r="AB145" s="31">
        <f t="shared" si="4"/>
        <v>0</v>
      </c>
    </row>
    <row r="146" spans="1:28" s="36" customFormat="1" x14ac:dyDescent="0.35">
      <c r="A146" s="25" t="s">
        <v>64</v>
      </c>
      <c r="B146" s="26" t="s">
        <v>483</v>
      </c>
      <c r="C146" s="27" t="s">
        <v>66</v>
      </c>
      <c r="D146" s="27" t="s">
        <v>484</v>
      </c>
      <c r="E146" s="27" t="s">
        <v>36</v>
      </c>
      <c r="F146" s="37" t="s">
        <v>37</v>
      </c>
      <c r="G146" s="27" t="str">
        <f>Table228910[[#This Row],[District
Code]]</f>
        <v>61812</v>
      </c>
      <c r="H146" s="52" t="s">
        <v>485</v>
      </c>
      <c r="I146" s="29" t="s">
        <v>6701</v>
      </c>
      <c r="J146" s="30">
        <v>11236</v>
      </c>
      <c r="K146" s="29" t="s">
        <v>6701</v>
      </c>
      <c r="L146" s="28">
        <v>2735</v>
      </c>
      <c r="M146" s="28">
        <v>0</v>
      </c>
      <c r="N146" s="28">
        <v>0</v>
      </c>
      <c r="O146" s="28">
        <v>8501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31">
        <f t="shared" si="5"/>
        <v>11236</v>
      </c>
      <c r="AB146" s="31">
        <f t="shared" si="4"/>
        <v>0</v>
      </c>
    </row>
    <row r="147" spans="1:28" s="36" customFormat="1" x14ac:dyDescent="0.35">
      <c r="A147" s="25" t="s">
        <v>64</v>
      </c>
      <c r="B147" s="26" t="s">
        <v>3866</v>
      </c>
      <c r="C147" s="27" t="s">
        <v>66</v>
      </c>
      <c r="D147" s="27" t="s">
        <v>478</v>
      </c>
      <c r="E147" s="27" t="s">
        <v>3867</v>
      </c>
      <c r="F147" s="27" t="s">
        <v>3868</v>
      </c>
      <c r="G147" s="27" t="str">
        <f>"C"&amp;Table228910[[#This Row],[Direct
Funded
Charter School
Number]]</f>
        <v>C0557</v>
      </c>
      <c r="H147" s="52" t="s">
        <v>3869</v>
      </c>
      <c r="I147" s="29" t="s">
        <v>6701</v>
      </c>
      <c r="J147" s="30">
        <v>13789</v>
      </c>
      <c r="K147" s="29" t="s">
        <v>6701</v>
      </c>
      <c r="L147" s="28">
        <v>3356</v>
      </c>
      <c r="M147" s="28">
        <v>6187</v>
      </c>
      <c r="N147" s="28">
        <v>3440</v>
      </c>
      <c r="O147" s="28">
        <v>806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31">
        <f t="shared" si="5"/>
        <v>13789</v>
      </c>
      <c r="AB147" s="31">
        <f t="shared" si="4"/>
        <v>0</v>
      </c>
    </row>
    <row r="148" spans="1:28" s="36" customFormat="1" x14ac:dyDescent="0.35">
      <c r="A148" s="25" t="s">
        <v>64</v>
      </c>
      <c r="B148" s="32" t="s">
        <v>4235</v>
      </c>
      <c r="C148" s="33" t="s">
        <v>66</v>
      </c>
      <c r="D148" s="33" t="s">
        <v>478</v>
      </c>
      <c r="E148" s="33" t="s">
        <v>4236</v>
      </c>
      <c r="F148" s="3" t="s">
        <v>4237</v>
      </c>
      <c r="G148" s="27" t="str">
        <f>"C"&amp;Table228910[[#This Row],[Direct
Funded
Charter School
Number]]</f>
        <v>C0755</v>
      </c>
      <c r="H148" s="53" t="s">
        <v>4238</v>
      </c>
      <c r="I148" s="29" t="s">
        <v>6701</v>
      </c>
      <c r="J148" s="30">
        <v>10522</v>
      </c>
      <c r="K148" s="29" t="s">
        <v>6701</v>
      </c>
      <c r="L148" s="34">
        <v>2561</v>
      </c>
      <c r="M148" s="28">
        <v>2561</v>
      </c>
      <c r="N148" s="28">
        <v>2561</v>
      </c>
      <c r="O148" s="28">
        <v>2839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34">
        <v>0</v>
      </c>
      <c r="AA148" s="31">
        <f t="shared" si="5"/>
        <v>10522</v>
      </c>
      <c r="AB148" s="31">
        <f t="shared" si="4"/>
        <v>0</v>
      </c>
    </row>
    <row r="149" spans="1:28" s="36" customFormat="1" x14ac:dyDescent="0.35">
      <c r="A149" s="25" t="s">
        <v>64</v>
      </c>
      <c r="B149" s="35" t="s">
        <v>4462</v>
      </c>
      <c r="C149" s="33" t="s">
        <v>66</v>
      </c>
      <c r="D149" s="33" t="s">
        <v>67</v>
      </c>
      <c r="E149" s="33" t="s">
        <v>4463</v>
      </c>
      <c r="F149" s="3" t="s">
        <v>4464</v>
      </c>
      <c r="G149" s="27" t="str">
        <f>"C"&amp;Table228910[[#This Row],[Direct
Funded
Charter School
Number]]</f>
        <v>C0868</v>
      </c>
      <c r="H149" s="53" t="s">
        <v>4465</v>
      </c>
      <c r="I149" s="29" t="s">
        <v>6701</v>
      </c>
      <c r="J149" s="30">
        <v>20834</v>
      </c>
      <c r="K149" s="29" t="s">
        <v>6701</v>
      </c>
      <c r="L149" s="28">
        <v>5071</v>
      </c>
      <c r="M149" s="28">
        <v>5071</v>
      </c>
      <c r="N149" s="28">
        <v>5071</v>
      </c>
      <c r="O149" s="28">
        <v>5621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31">
        <f t="shared" si="5"/>
        <v>20834</v>
      </c>
      <c r="AB149" s="31">
        <f t="shared" si="4"/>
        <v>0</v>
      </c>
    </row>
    <row r="150" spans="1:28" s="36" customFormat="1" x14ac:dyDescent="0.35">
      <c r="A150" s="25" t="s">
        <v>64</v>
      </c>
      <c r="B150" s="26" t="s">
        <v>4534</v>
      </c>
      <c r="C150" s="27" t="s">
        <v>66</v>
      </c>
      <c r="D150" s="27" t="s">
        <v>436</v>
      </c>
      <c r="E150" s="27" t="s">
        <v>4535</v>
      </c>
      <c r="F150" s="27" t="s">
        <v>4536</v>
      </c>
      <c r="G150" s="27" t="str">
        <f>"C"&amp;Table228910[[#This Row],[Direct
Funded
Charter School
Number]]</f>
        <v>C0909</v>
      </c>
      <c r="H150" s="52" t="s">
        <v>4537</v>
      </c>
      <c r="I150" s="29" t="s">
        <v>6700</v>
      </c>
      <c r="J150" s="30">
        <v>0</v>
      </c>
      <c r="K150" s="29" t="s">
        <v>6708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31">
        <f t="shared" si="5"/>
        <v>0</v>
      </c>
      <c r="AB150" s="31">
        <f t="shared" si="4"/>
        <v>0</v>
      </c>
    </row>
    <row r="151" spans="1:28" s="36" customFormat="1" x14ac:dyDescent="0.35">
      <c r="A151" s="25" t="s">
        <v>64</v>
      </c>
      <c r="B151" s="26" t="s">
        <v>5547</v>
      </c>
      <c r="C151" s="27" t="s">
        <v>66</v>
      </c>
      <c r="D151" s="27" t="s">
        <v>478</v>
      </c>
      <c r="E151" s="27" t="s">
        <v>5548</v>
      </c>
      <c r="F151" s="27" t="s">
        <v>5549</v>
      </c>
      <c r="G151" s="27" t="str">
        <f>"C"&amp;Table228910[[#This Row],[Direct
Funded
Charter School
Number]]</f>
        <v>C1441</v>
      </c>
      <c r="H151" s="52" t="s">
        <v>5550</v>
      </c>
      <c r="I151" s="29" t="s">
        <v>6701</v>
      </c>
      <c r="J151" s="30">
        <v>10000</v>
      </c>
      <c r="K151" s="29" t="s">
        <v>6701</v>
      </c>
      <c r="L151" s="28">
        <v>2500</v>
      </c>
      <c r="M151" s="28">
        <v>2500</v>
      </c>
      <c r="N151" s="28">
        <v>2500</v>
      </c>
      <c r="O151" s="28">
        <v>0</v>
      </c>
      <c r="P151" s="28">
        <v>2500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31">
        <f t="shared" si="5"/>
        <v>10000</v>
      </c>
      <c r="AB151" s="31">
        <f t="shared" si="4"/>
        <v>0</v>
      </c>
    </row>
    <row r="152" spans="1:28" s="36" customFormat="1" x14ac:dyDescent="0.35">
      <c r="A152" s="25" t="s">
        <v>64</v>
      </c>
      <c r="B152" s="26" t="s">
        <v>5898</v>
      </c>
      <c r="C152" s="27" t="s">
        <v>66</v>
      </c>
      <c r="D152" s="27" t="s">
        <v>67</v>
      </c>
      <c r="E152" s="27" t="s">
        <v>5899</v>
      </c>
      <c r="F152" s="27" t="s">
        <v>5900</v>
      </c>
      <c r="G152" s="27" t="str">
        <f>"C"&amp;Table228910[[#This Row],[Direct
Funded
Charter School
Number]]</f>
        <v>C1622</v>
      </c>
      <c r="H152" s="52" t="s">
        <v>5901</v>
      </c>
      <c r="I152" s="29" t="s">
        <v>6701</v>
      </c>
      <c r="J152" s="30">
        <v>21242</v>
      </c>
      <c r="K152" s="29" t="s">
        <v>6701</v>
      </c>
      <c r="L152" s="28">
        <v>5170</v>
      </c>
      <c r="M152" s="28">
        <v>5170</v>
      </c>
      <c r="N152" s="28">
        <v>5680</v>
      </c>
      <c r="O152" s="28">
        <v>5222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31">
        <f t="shared" si="5"/>
        <v>21242</v>
      </c>
      <c r="AB152" s="31">
        <f t="shared" si="4"/>
        <v>0</v>
      </c>
    </row>
    <row r="153" spans="1:28" s="36" customFormat="1" x14ac:dyDescent="0.35">
      <c r="A153" s="25" t="s">
        <v>64</v>
      </c>
      <c r="B153" s="26" t="s">
        <v>6010</v>
      </c>
      <c r="C153" s="27" t="s">
        <v>66</v>
      </c>
      <c r="D153" s="27" t="s">
        <v>478</v>
      </c>
      <c r="E153" s="27" t="s">
        <v>6011</v>
      </c>
      <c r="F153" s="27" t="s">
        <v>6012</v>
      </c>
      <c r="G153" s="27" t="str">
        <f>"C"&amp;Table228910[[#This Row],[Direct
Funded
Charter School
Number]]</f>
        <v>C1660</v>
      </c>
      <c r="H153" s="52" t="s">
        <v>6013</v>
      </c>
      <c r="I153" s="29" t="s">
        <v>6701</v>
      </c>
      <c r="J153" s="30">
        <v>12458</v>
      </c>
      <c r="K153" s="29" t="s">
        <v>6701</v>
      </c>
      <c r="L153" s="28">
        <v>3032</v>
      </c>
      <c r="M153" s="28">
        <v>3032</v>
      </c>
      <c r="N153" s="28">
        <v>3032</v>
      </c>
      <c r="O153" s="28">
        <v>0</v>
      </c>
      <c r="P153" s="28">
        <v>3362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31">
        <f t="shared" si="5"/>
        <v>12458</v>
      </c>
      <c r="AB153" s="31">
        <f t="shared" si="4"/>
        <v>0</v>
      </c>
    </row>
    <row r="154" spans="1:28" s="36" customFormat="1" x14ac:dyDescent="0.35">
      <c r="A154" s="25" t="s">
        <v>64</v>
      </c>
      <c r="B154" s="26" t="s">
        <v>5978</v>
      </c>
      <c r="C154" s="27" t="s">
        <v>66</v>
      </c>
      <c r="D154" s="27" t="s">
        <v>67</v>
      </c>
      <c r="E154" s="27" t="s">
        <v>5979</v>
      </c>
      <c r="F154" s="27" t="s">
        <v>5980</v>
      </c>
      <c r="G154" s="27" t="str">
        <f>"C"&amp;Table228910[[#This Row],[Direct
Funded
Charter School
Number]]</f>
        <v>C1650</v>
      </c>
      <c r="H154" s="52" t="s">
        <v>5981</v>
      </c>
      <c r="I154" s="29" t="s">
        <v>6700</v>
      </c>
      <c r="J154" s="30">
        <v>0</v>
      </c>
      <c r="K154" s="29" t="s">
        <v>6708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31">
        <f t="shared" si="5"/>
        <v>0</v>
      </c>
      <c r="AB154" s="31">
        <f t="shared" si="4"/>
        <v>0</v>
      </c>
    </row>
    <row r="155" spans="1:28" s="36" customFormat="1" x14ac:dyDescent="0.35">
      <c r="A155" s="25" t="s">
        <v>64</v>
      </c>
      <c r="B155" s="26" t="s">
        <v>6054</v>
      </c>
      <c r="C155" s="27" t="s">
        <v>66</v>
      </c>
      <c r="D155" s="27" t="s">
        <v>442</v>
      </c>
      <c r="E155" s="27" t="s">
        <v>6055</v>
      </c>
      <c r="F155" s="27" t="s">
        <v>6056</v>
      </c>
      <c r="G155" s="27" t="str">
        <f>"C"&amp;Table228910[[#This Row],[Direct
Funded
Charter School
Number]]</f>
        <v>C1684</v>
      </c>
      <c r="H155" s="52" t="s">
        <v>6057</v>
      </c>
      <c r="I155" s="29" t="s">
        <v>6701</v>
      </c>
      <c r="J155" s="30">
        <v>10000</v>
      </c>
      <c r="K155" s="29" t="s">
        <v>6701</v>
      </c>
      <c r="L155" s="28">
        <v>2500</v>
      </c>
      <c r="M155" s="28">
        <v>2500</v>
      </c>
      <c r="N155" s="28">
        <v>0</v>
      </c>
      <c r="O155" s="28">
        <v>2533</v>
      </c>
      <c r="P155" s="28">
        <v>2467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31">
        <f t="shared" si="5"/>
        <v>10000</v>
      </c>
      <c r="AB155" s="31">
        <f t="shared" si="4"/>
        <v>0</v>
      </c>
    </row>
    <row r="156" spans="1:28" s="36" customFormat="1" x14ac:dyDescent="0.35">
      <c r="A156" s="25" t="s">
        <v>64</v>
      </c>
      <c r="B156" s="26" t="s">
        <v>6201</v>
      </c>
      <c r="C156" s="27" t="s">
        <v>66</v>
      </c>
      <c r="D156" s="27" t="s">
        <v>478</v>
      </c>
      <c r="E156" s="27" t="s">
        <v>6202</v>
      </c>
      <c r="F156" s="27" t="s">
        <v>6203</v>
      </c>
      <c r="G156" s="27" t="str">
        <f>"C"&amp;Table228910[[#This Row],[Direct
Funded
Charter School
Number]]</f>
        <v>C1739</v>
      </c>
      <c r="H156" s="52" t="s">
        <v>6204</v>
      </c>
      <c r="I156" s="29" t="s">
        <v>6701</v>
      </c>
      <c r="J156" s="30">
        <v>10000</v>
      </c>
      <c r="K156" s="29" t="s">
        <v>6708</v>
      </c>
      <c r="L156" s="28">
        <v>2500</v>
      </c>
      <c r="M156" s="28">
        <v>5392</v>
      </c>
      <c r="N156" s="28">
        <v>2108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31">
        <f t="shared" si="5"/>
        <v>10000</v>
      </c>
      <c r="AB156" s="31">
        <f t="shared" si="4"/>
        <v>0</v>
      </c>
    </row>
    <row r="157" spans="1:28" s="36" customFormat="1" x14ac:dyDescent="0.35">
      <c r="A157" s="25" t="s">
        <v>64</v>
      </c>
      <c r="B157" s="26" t="s">
        <v>6205</v>
      </c>
      <c r="C157" s="27" t="s">
        <v>66</v>
      </c>
      <c r="D157" s="27" t="s">
        <v>478</v>
      </c>
      <c r="E157" s="27" t="s">
        <v>6206</v>
      </c>
      <c r="F157" s="27" t="s">
        <v>6207</v>
      </c>
      <c r="G157" s="27" t="str">
        <f>"C"&amp;Table228910[[#This Row],[Direct
Funded
Charter School
Number]]</f>
        <v>C1740</v>
      </c>
      <c r="H157" s="52" t="s">
        <v>6208</v>
      </c>
      <c r="I157" s="29" t="s">
        <v>6701</v>
      </c>
      <c r="J157" s="30">
        <v>10000</v>
      </c>
      <c r="K157" s="29" t="s">
        <v>6708</v>
      </c>
      <c r="L157" s="28">
        <v>2500</v>
      </c>
      <c r="M157" s="28">
        <v>5013</v>
      </c>
      <c r="N157" s="28">
        <v>2487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31">
        <f t="shared" si="5"/>
        <v>10000</v>
      </c>
      <c r="AB157" s="31">
        <f t="shared" si="4"/>
        <v>0</v>
      </c>
    </row>
    <row r="158" spans="1:28" s="36" customFormat="1" ht="14.25" customHeight="1" x14ac:dyDescent="0.35">
      <c r="A158" s="25" t="s">
        <v>64</v>
      </c>
      <c r="B158" s="26" t="s">
        <v>6209</v>
      </c>
      <c r="C158" s="27" t="s">
        <v>66</v>
      </c>
      <c r="D158" s="27" t="s">
        <v>478</v>
      </c>
      <c r="E158" s="27" t="s">
        <v>6210</v>
      </c>
      <c r="F158" s="27" t="s">
        <v>6211</v>
      </c>
      <c r="G158" s="27" t="str">
        <f>"C"&amp;Table228910[[#This Row],[Direct
Funded
Charter School
Number]]</f>
        <v>C1741</v>
      </c>
      <c r="H158" s="52" t="s">
        <v>6212</v>
      </c>
      <c r="I158" s="29" t="s">
        <v>6701</v>
      </c>
      <c r="J158" s="30">
        <v>10000</v>
      </c>
      <c r="K158" s="29" t="s">
        <v>6701</v>
      </c>
      <c r="L158" s="28">
        <v>2500</v>
      </c>
      <c r="M158" s="28">
        <v>2500</v>
      </c>
      <c r="N158" s="28">
        <v>2500</v>
      </c>
      <c r="O158" s="28">
        <v>0</v>
      </c>
      <c r="P158" s="28">
        <v>2500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31">
        <f t="shared" si="5"/>
        <v>10000</v>
      </c>
      <c r="AB158" s="31">
        <f t="shared" si="4"/>
        <v>0</v>
      </c>
    </row>
    <row r="159" spans="1:28" s="36" customFormat="1" x14ac:dyDescent="0.35">
      <c r="A159" s="25" t="s">
        <v>64</v>
      </c>
      <c r="B159" s="26" t="s">
        <v>6295</v>
      </c>
      <c r="C159" s="27" t="s">
        <v>66</v>
      </c>
      <c r="D159" s="27" t="s">
        <v>478</v>
      </c>
      <c r="E159" s="27" t="s">
        <v>6296</v>
      </c>
      <c r="F159" s="27" t="s">
        <v>6297</v>
      </c>
      <c r="G159" s="27" t="str">
        <f>"C"&amp;Table228910[[#This Row],[Direct
Funded
Charter School
Number]]</f>
        <v>C1774</v>
      </c>
      <c r="H159" s="52" t="s">
        <v>6298</v>
      </c>
      <c r="I159" s="29" t="s">
        <v>6700</v>
      </c>
      <c r="J159" s="30">
        <v>0</v>
      </c>
      <c r="K159" s="29" t="s">
        <v>6708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31">
        <f t="shared" si="5"/>
        <v>0</v>
      </c>
      <c r="AB159" s="31">
        <f t="shared" si="4"/>
        <v>0</v>
      </c>
    </row>
    <row r="160" spans="1:28" s="36" customFormat="1" x14ac:dyDescent="0.35">
      <c r="A160" s="25" t="s">
        <v>64</v>
      </c>
      <c r="B160" s="26" t="s">
        <v>6397</v>
      </c>
      <c r="C160" s="27" t="s">
        <v>66</v>
      </c>
      <c r="D160" s="27" t="s">
        <v>6398</v>
      </c>
      <c r="E160" s="27" t="s">
        <v>6399</v>
      </c>
      <c r="F160" s="27" t="s">
        <v>6400</v>
      </c>
      <c r="G160" s="27" t="str">
        <f>"C"&amp;Table228910[[#This Row],[Direct
Funded
Charter School
Number]]</f>
        <v>C1805</v>
      </c>
      <c r="H160" s="52" t="s">
        <v>6401</v>
      </c>
      <c r="I160" s="29" t="s">
        <v>6701</v>
      </c>
      <c r="J160" s="30">
        <v>10000</v>
      </c>
      <c r="K160" s="29" t="s">
        <v>6708</v>
      </c>
      <c r="L160" s="28">
        <v>2500</v>
      </c>
      <c r="M160" s="28">
        <v>2500</v>
      </c>
      <c r="N160" s="28">
        <v>0</v>
      </c>
      <c r="O160" s="28">
        <v>0</v>
      </c>
      <c r="P160" s="28">
        <v>5000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31">
        <f t="shared" si="5"/>
        <v>10000</v>
      </c>
      <c r="AB160" s="31">
        <f t="shared" si="4"/>
        <v>0</v>
      </c>
    </row>
    <row r="161" spans="1:28" s="36" customFormat="1" x14ac:dyDescent="0.35">
      <c r="A161" s="25" t="s">
        <v>64</v>
      </c>
      <c r="B161" s="26" t="s">
        <v>6291</v>
      </c>
      <c r="C161" s="27" t="s">
        <v>66</v>
      </c>
      <c r="D161" s="27" t="s">
        <v>67</v>
      </c>
      <c r="E161" s="27" t="s">
        <v>6292</v>
      </c>
      <c r="F161" s="27" t="s">
        <v>6293</v>
      </c>
      <c r="G161" s="27" t="str">
        <f>"C"&amp;Table228910[[#This Row],[Direct
Funded
Charter School
Number]]</f>
        <v>C1773</v>
      </c>
      <c r="H161" s="52" t="s">
        <v>6294</v>
      </c>
      <c r="I161" s="29" t="s">
        <v>6700</v>
      </c>
      <c r="J161" s="30">
        <v>0</v>
      </c>
      <c r="K161" s="29" t="s">
        <v>6701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31">
        <f t="shared" si="5"/>
        <v>0</v>
      </c>
      <c r="AB161" s="31">
        <f t="shared" si="4"/>
        <v>0</v>
      </c>
    </row>
    <row r="162" spans="1:28" s="36" customFormat="1" x14ac:dyDescent="0.35">
      <c r="A162" s="25" t="s">
        <v>64</v>
      </c>
      <c r="B162" s="26" t="s">
        <v>6611</v>
      </c>
      <c r="C162" s="27" t="s">
        <v>66</v>
      </c>
      <c r="D162" s="27" t="s">
        <v>67</v>
      </c>
      <c r="E162" s="27" t="s">
        <v>6612</v>
      </c>
      <c r="F162" s="27" t="s">
        <v>6613</v>
      </c>
      <c r="G162" s="27" t="str">
        <f>"C"&amp;Table228910[[#This Row],[Direct
Funded
Charter School
Number]]</f>
        <v>C1887</v>
      </c>
      <c r="H162" s="52" t="s">
        <v>6614</v>
      </c>
      <c r="I162" s="29" t="s">
        <v>6701</v>
      </c>
      <c r="J162" s="30">
        <v>10000</v>
      </c>
      <c r="K162" s="29" t="s">
        <v>6708</v>
      </c>
      <c r="L162" s="28">
        <v>2500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6667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31">
        <f t="shared" si="5"/>
        <v>9167</v>
      </c>
      <c r="AB162" s="31">
        <f t="shared" si="4"/>
        <v>833</v>
      </c>
    </row>
    <row r="163" spans="1:28" s="36" customFormat="1" x14ac:dyDescent="0.35">
      <c r="A163" s="25" t="s">
        <v>64</v>
      </c>
      <c r="B163" s="35" t="s">
        <v>5487</v>
      </c>
      <c r="C163" s="33" t="s">
        <v>66</v>
      </c>
      <c r="D163" s="33" t="s">
        <v>67</v>
      </c>
      <c r="E163" s="33" t="s">
        <v>5488</v>
      </c>
      <c r="F163" s="3" t="s">
        <v>5489</v>
      </c>
      <c r="G163" s="27" t="str">
        <f>"C"&amp;Table228910[[#This Row],[Direct
Funded
Charter School
Number]]</f>
        <v>C1400</v>
      </c>
      <c r="H163" s="53" t="s">
        <v>5490</v>
      </c>
      <c r="I163" s="29" t="s">
        <v>6700</v>
      </c>
      <c r="J163" s="30">
        <v>0</v>
      </c>
      <c r="K163" s="29" t="s">
        <v>6708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31">
        <f t="shared" si="5"/>
        <v>0</v>
      </c>
      <c r="AB163" s="31">
        <f t="shared" si="4"/>
        <v>0</v>
      </c>
    </row>
    <row r="164" spans="1:28" s="36" customFormat="1" x14ac:dyDescent="0.35">
      <c r="A164" s="25" t="s">
        <v>64</v>
      </c>
      <c r="B164" s="32" t="s">
        <v>3332</v>
      </c>
      <c r="C164" s="33" t="s">
        <v>66</v>
      </c>
      <c r="D164" s="33" t="s">
        <v>436</v>
      </c>
      <c r="E164" s="33" t="s">
        <v>3333</v>
      </c>
      <c r="F164" s="3" t="s">
        <v>3334</v>
      </c>
      <c r="G164" s="27" t="str">
        <f>"C"&amp;Table228910[[#This Row],[Direct
Funded
Charter School
Number]]</f>
        <v>C0143</v>
      </c>
      <c r="H164" s="53" t="s">
        <v>3335</v>
      </c>
      <c r="I164" s="29" t="s">
        <v>6700</v>
      </c>
      <c r="J164" s="30">
        <v>0</v>
      </c>
      <c r="K164" s="29" t="s">
        <v>6708</v>
      </c>
      <c r="L164" s="34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31">
        <f t="shared" si="5"/>
        <v>0</v>
      </c>
      <c r="AB164" s="31">
        <f t="shared" si="4"/>
        <v>0</v>
      </c>
    </row>
    <row r="165" spans="1:28" s="36" customFormat="1" x14ac:dyDescent="0.35">
      <c r="A165" s="25" t="s">
        <v>64</v>
      </c>
      <c r="B165" s="26" t="s">
        <v>3520</v>
      </c>
      <c r="C165" s="27" t="s">
        <v>66</v>
      </c>
      <c r="D165" s="27" t="s">
        <v>478</v>
      </c>
      <c r="E165" s="27" t="s">
        <v>3521</v>
      </c>
      <c r="F165" s="27" t="s">
        <v>3522</v>
      </c>
      <c r="G165" s="27" t="str">
        <f>"C"&amp;Table228910[[#This Row],[Direct
Funded
Charter School
Number]]</f>
        <v>C0333</v>
      </c>
      <c r="H165" s="52" t="s">
        <v>3523</v>
      </c>
      <c r="I165" s="29" t="s">
        <v>6701</v>
      </c>
      <c r="J165" s="30">
        <v>10000</v>
      </c>
      <c r="K165" s="29" t="s">
        <v>6701</v>
      </c>
      <c r="L165" s="28">
        <v>0</v>
      </c>
      <c r="M165" s="28">
        <v>0</v>
      </c>
      <c r="N165" s="28">
        <v>0</v>
      </c>
      <c r="O165" s="28">
        <v>0</v>
      </c>
      <c r="P165" s="28">
        <v>2500</v>
      </c>
      <c r="Q165" s="28">
        <v>0</v>
      </c>
      <c r="R165" s="28">
        <v>2500</v>
      </c>
      <c r="S165" s="28">
        <v>2500</v>
      </c>
      <c r="T165" s="28">
        <v>2500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31">
        <f t="shared" si="5"/>
        <v>10000</v>
      </c>
      <c r="AB165" s="31">
        <f t="shared" si="4"/>
        <v>0</v>
      </c>
    </row>
    <row r="166" spans="1:28" s="36" customFormat="1" x14ac:dyDescent="0.35">
      <c r="A166" s="25" t="s">
        <v>69</v>
      </c>
      <c r="B166" s="26" t="s">
        <v>70</v>
      </c>
      <c r="C166" s="27" t="s">
        <v>71</v>
      </c>
      <c r="D166" s="27" t="s">
        <v>72</v>
      </c>
      <c r="E166" s="27" t="s">
        <v>36</v>
      </c>
      <c r="F166" s="27" t="s">
        <v>37</v>
      </c>
      <c r="G166" s="27" t="str">
        <f>Table228910[[#This Row],[District
Code]]</f>
        <v>10082</v>
      </c>
      <c r="H166" s="52" t="s">
        <v>73</v>
      </c>
      <c r="I166" s="29" t="s">
        <v>6701</v>
      </c>
      <c r="J166" s="30">
        <v>10000</v>
      </c>
      <c r="K166" s="29" t="s">
        <v>6701</v>
      </c>
      <c r="L166" s="28">
        <v>2500</v>
      </c>
      <c r="M166" s="28">
        <v>2500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5000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31">
        <f t="shared" si="5"/>
        <v>10000</v>
      </c>
      <c r="AB166" s="31">
        <f t="shared" si="4"/>
        <v>0</v>
      </c>
    </row>
    <row r="167" spans="1:28" s="36" customFormat="1" x14ac:dyDescent="0.35">
      <c r="A167" s="25" t="s">
        <v>69</v>
      </c>
      <c r="B167" s="26" t="s">
        <v>486</v>
      </c>
      <c r="C167" s="27" t="s">
        <v>71</v>
      </c>
      <c r="D167" s="27" t="s">
        <v>487</v>
      </c>
      <c r="E167" s="27" t="s">
        <v>36</v>
      </c>
      <c r="F167" s="27" t="s">
        <v>37</v>
      </c>
      <c r="G167" s="27" t="str">
        <f>Table228910[[#This Row],[District
Code]]</f>
        <v>61820</v>
      </c>
      <c r="H167" s="52" t="s">
        <v>488</v>
      </c>
      <c r="I167" s="29" t="s">
        <v>6701</v>
      </c>
      <c r="J167" s="30">
        <v>103280</v>
      </c>
      <c r="K167" s="29" t="s">
        <v>6701</v>
      </c>
      <c r="L167" s="28">
        <v>25138</v>
      </c>
      <c r="M167" s="28">
        <v>25138</v>
      </c>
      <c r="N167" s="28">
        <v>0</v>
      </c>
      <c r="O167" s="28">
        <v>0</v>
      </c>
      <c r="P167" s="28">
        <v>0</v>
      </c>
      <c r="Q167" s="28">
        <v>0</v>
      </c>
      <c r="R167" s="28">
        <v>13560</v>
      </c>
      <c r="S167" s="28">
        <v>30922</v>
      </c>
      <c r="T167" s="28">
        <v>8522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31">
        <f t="shared" si="5"/>
        <v>103280</v>
      </c>
      <c r="AB167" s="31">
        <f t="shared" si="4"/>
        <v>0</v>
      </c>
    </row>
    <row r="168" spans="1:28" s="36" customFormat="1" x14ac:dyDescent="0.35">
      <c r="A168" s="25" t="s">
        <v>69</v>
      </c>
      <c r="B168" s="26" t="s">
        <v>4454</v>
      </c>
      <c r="C168" s="27" t="s">
        <v>71</v>
      </c>
      <c r="D168" s="27" t="s">
        <v>487</v>
      </c>
      <c r="E168" s="27" t="s">
        <v>4455</v>
      </c>
      <c r="F168" s="27" t="s">
        <v>4456</v>
      </c>
      <c r="G168" s="27" t="str">
        <f>"C"&amp;Table228910[[#This Row],[Direct
Funded
Charter School
Number]]</f>
        <v>C0859</v>
      </c>
      <c r="H168" s="52" t="s">
        <v>4457</v>
      </c>
      <c r="I168" s="29" t="s">
        <v>6701</v>
      </c>
      <c r="J168" s="30">
        <v>0</v>
      </c>
      <c r="K168" s="29" t="s">
        <v>6701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31">
        <f t="shared" si="5"/>
        <v>0</v>
      </c>
      <c r="AB168" s="31">
        <f t="shared" si="4"/>
        <v>0</v>
      </c>
    </row>
    <row r="169" spans="1:28" s="36" customFormat="1" x14ac:dyDescent="0.35">
      <c r="A169" s="25" t="s">
        <v>74</v>
      </c>
      <c r="B169" s="26" t="s">
        <v>75</v>
      </c>
      <c r="C169" s="27" t="s">
        <v>76</v>
      </c>
      <c r="D169" s="27" t="s">
        <v>77</v>
      </c>
      <c r="E169" s="27" t="s">
        <v>36</v>
      </c>
      <c r="F169" s="27" t="s">
        <v>37</v>
      </c>
      <c r="G169" s="27" t="str">
        <f>Table228910[[#This Row],[District
Code]]</f>
        <v>10090</v>
      </c>
      <c r="H169" s="52" t="s">
        <v>78</v>
      </c>
      <c r="I169" s="29" t="s">
        <v>6701</v>
      </c>
      <c r="J169" s="30">
        <v>20237</v>
      </c>
      <c r="K169" s="29" t="s">
        <v>6708</v>
      </c>
      <c r="L169" s="28">
        <v>4926</v>
      </c>
      <c r="M169" s="28">
        <v>4926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10385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31">
        <f t="shared" si="5"/>
        <v>20237</v>
      </c>
      <c r="AB169" s="31">
        <f t="shared" si="4"/>
        <v>0</v>
      </c>
    </row>
    <row r="170" spans="1:28" s="36" customFormat="1" x14ac:dyDescent="0.35">
      <c r="A170" s="25" t="s">
        <v>74</v>
      </c>
      <c r="B170" s="26" t="s">
        <v>489</v>
      </c>
      <c r="C170" s="27" t="s">
        <v>76</v>
      </c>
      <c r="D170" s="27" t="s">
        <v>490</v>
      </c>
      <c r="E170" s="27" t="s">
        <v>36</v>
      </c>
      <c r="F170" s="27" t="s">
        <v>37</v>
      </c>
      <c r="G170" s="27" t="str">
        <f>Table228910[[#This Row],[District
Code]]</f>
        <v>61838</v>
      </c>
      <c r="H170" s="52" t="s">
        <v>491</v>
      </c>
      <c r="I170" s="29" t="s">
        <v>6701</v>
      </c>
      <c r="J170" s="30">
        <v>22144</v>
      </c>
      <c r="K170" s="29" t="s">
        <v>6701</v>
      </c>
      <c r="L170" s="28">
        <v>5390</v>
      </c>
      <c r="M170" s="28">
        <v>5390</v>
      </c>
      <c r="N170" s="28">
        <v>0</v>
      </c>
      <c r="O170" s="28">
        <v>0</v>
      </c>
      <c r="P170" s="28">
        <v>0</v>
      </c>
      <c r="Q170" s="28">
        <v>0</v>
      </c>
      <c r="R170" s="28">
        <v>11364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31">
        <f t="shared" si="5"/>
        <v>22144</v>
      </c>
      <c r="AB170" s="31">
        <f t="shared" si="4"/>
        <v>0</v>
      </c>
    </row>
    <row r="171" spans="1:28" s="36" customFormat="1" x14ac:dyDescent="0.35">
      <c r="A171" s="25" t="s">
        <v>74</v>
      </c>
      <c r="B171" s="26" t="s">
        <v>492</v>
      </c>
      <c r="C171" s="27" t="s">
        <v>76</v>
      </c>
      <c r="D171" s="27" t="s">
        <v>493</v>
      </c>
      <c r="E171" s="27" t="s">
        <v>36</v>
      </c>
      <c r="F171" s="27" t="s">
        <v>37</v>
      </c>
      <c r="G171" s="27" t="str">
        <f>Table228910[[#This Row],[District
Code]]</f>
        <v>61846</v>
      </c>
      <c r="H171" s="52" t="s">
        <v>494</v>
      </c>
      <c r="I171" s="29" t="s">
        <v>6701</v>
      </c>
      <c r="J171" s="30">
        <v>10000</v>
      </c>
      <c r="K171" s="29" t="s">
        <v>6701</v>
      </c>
      <c r="L171" s="28">
        <v>2500</v>
      </c>
      <c r="M171" s="28">
        <v>2500</v>
      </c>
      <c r="N171" s="28">
        <v>0</v>
      </c>
      <c r="O171" s="28">
        <v>5000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31">
        <f t="shared" si="5"/>
        <v>10000</v>
      </c>
      <c r="AB171" s="31">
        <f t="shared" si="4"/>
        <v>0</v>
      </c>
    </row>
    <row r="172" spans="1:28" s="36" customFormat="1" x14ac:dyDescent="0.35">
      <c r="A172" s="25" t="s">
        <v>74</v>
      </c>
      <c r="B172" s="26" t="s">
        <v>495</v>
      </c>
      <c r="C172" s="27" t="s">
        <v>76</v>
      </c>
      <c r="D172" s="27" t="s">
        <v>496</v>
      </c>
      <c r="E172" s="27" t="s">
        <v>36</v>
      </c>
      <c r="F172" s="27" t="s">
        <v>37</v>
      </c>
      <c r="G172" s="27" t="str">
        <f>Table228910[[#This Row],[District
Code]]</f>
        <v>61853</v>
      </c>
      <c r="H172" s="52" t="s">
        <v>497</v>
      </c>
      <c r="I172" s="29" t="s">
        <v>6700</v>
      </c>
      <c r="J172" s="30">
        <v>0</v>
      </c>
      <c r="K172" s="29" t="s">
        <v>6701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31">
        <f t="shared" si="5"/>
        <v>0</v>
      </c>
      <c r="AB172" s="31">
        <f t="shared" si="4"/>
        <v>0</v>
      </c>
    </row>
    <row r="173" spans="1:28" s="36" customFormat="1" x14ac:dyDescent="0.35">
      <c r="A173" s="25" t="s">
        <v>74</v>
      </c>
      <c r="B173" s="26" t="s">
        <v>498</v>
      </c>
      <c r="C173" s="27" t="s">
        <v>76</v>
      </c>
      <c r="D173" s="27" t="s">
        <v>499</v>
      </c>
      <c r="E173" s="27" t="s">
        <v>36</v>
      </c>
      <c r="F173" s="27" t="s">
        <v>37</v>
      </c>
      <c r="G173" s="27" t="str">
        <f>Table228910[[#This Row],[District
Code]]</f>
        <v>61879</v>
      </c>
      <c r="H173" s="52" t="s">
        <v>500</v>
      </c>
      <c r="I173" s="29" t="s">
        <v>6701</v>
      </c>
      <c r="J173" s="30">
        <v>10000</v>
      </c>
      <c r="K173" s="29" t="s">
        <v>6708</v>
      </c>
      <c r="L173" s="28">
        <v>2500</v>
      </c>
      <c r="M173" s="28">
        <v>2500</v>
      </c>
      <c r="N173" s="28">
        <v>0</v>
      </c>
      <c r="O173" s="28">
        <v>3764</v>
      </c>
      <c r="P173" s="28">
        <v>1236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31">
        <f t="shared" si="5"/>
        <v>10000</v>
      </c>
      <c r="AB173" s="31">
        <f t="shared" si="4"/>
        <v>0</v>
      </c>
    </row>
    <row r="174" spans="1:28" s="36" customFormat="1" x14ac:dyDescent="0.35">
      <c r="A174" s="25" t="s">
        <v>74</v>
      </c>
      <c r="B174" s="26" t="s">
        <v>501</v>
      </c>
      <c r="C174" s="27" t="s">
        <v>76</v>
      </c>
      <c r="D174" s="27" t="s">
        <v>502</v>
      </c>
      <c r="E174" s="27" t="s">
        <v>36</v>
      </c>
      <c r="F174" s="27" t="s">
        <v>37</v>
      </c>
      <c r="G174" s="27" t="str">
        <f>Table228910[[#This Row],[District
Code]]</f>
        <v>61887</v>
      </c>
      <c r="H174" s="52" t="s">
        <v>503</v>
      </c>
      <c r="I174" s="29" t="s">
        <v>6701</v>
      </c>
      <c r="J174" s="30">
        <v>10000</v>
      </c>
      <c r="K174" s="29" t="s">
        <v>6701</v>
      </c>
      <c r="L174" s="28">
        <v>2500</v>
      </c>
      <c r="M174" s="28">
        <v>2500</v>
      </c>
      <c r="N174" s="28">
        <v>0</v>
      </c>
      <c r="O174" s="28">
        <v>0</v>
      </c>
      <c r="P174" s="28">
        <v>0</v>
      </c>
      <c r="Q174" s="28">
        <v>5000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31">
        <f t="shared" si="5"/>
        <v>10000</v>
      </c>
      <c r="AB174" s="31">
        <f t="shared" si="4"/>
        <v>0</v>
      </c>
    </row>
    <row r="175" spans="1:28" s="36" customFormat="1" x14ac:dyDescent="0.35">
      <c r="A175" s="25" t="s">
        <v>74</v>
      </c>
      <c r="B175" s="26" t="s">
        <v>504</v>
      </c>
      <c r="C175" s="27" t="s">
        <v>76</v>
      </c>
      <c r="D175" s="27" t="s">
        <v>505</v>
      </c>
      <c r="E175" s="27" t="s">
        <v>36</v>
      </c>
      <c r="F175" s="27" t="s">
        <v>37</v>
      </c>
      <c r="G175" s="27" t="str">
        <f>Table228910[[#This Row],[District
Code]]</f>
        <v>61895</v>
      </c>
      <c r="H175" s="52" t="s">
        <v>506</v>
      </c>
      <c r="I175" s="29" t="s">
        <v>6700</v>
      </c>
      <c r="J175" s="30">
        <v>0</v>
      </c>
      <c r="K175" s="29" t="s">
        <v>6708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31">
        <f t="shared" si="5"/>
        <v>0</v>
      </c>
      <c r="AB175" s="31">
        <f t="shared" si="4"/>
        <v>0</v>
      </c>
    </row>
    <row r="176" spans="1:28" s="36" customFormat="1" x14ac:dyDescent="0.35">
      <c r="A176" s="25" t="s">
        <v>74</v>
      </c>
      <c r="B176" s="26" t="s">
        <v>507</v>
      </c>
      <c r="C176" s="27" t="s">
        <v>76</v>
      </c>
      <c r="D176" s="27" t="s">
        <v>508</v>
      </c>
      <c r="E176" s="27" t="s">
        <v>36</v>
      </c>
      <c r="F176" s="27" t="s">
        <v>37</v>
      </c>
      <c r="G176" s="27" t="str">
        <f>Table228910[[#This Row],[District
Code]]</f>
        <v>61903</v>
      </c>
      <c r="H176" s="52" t="s">
        <v>509</v>
      </c>
      <c r="I176" s="29" t="s">
        <v>6701</v>
      </c>
      <c r="J176" s="30">
        <v>40631</v>
      </c>
      <c r="K176" s="29" t="s">
        <v>6701</v>
      </c>
      <c r="L176" s="28">
        <v>9890</v>
      </c>
      <c r="M176" s="28">
        <v>9890</v>
      </c>
      <c r="N176" s="28">
        <v>0</v>
      </c>
      <c r="O176" s="28">
        <v>0</v>
      </c>
      <c r="P176" s="28">
        <v>0</v>
      </c>
      <c r="Q176" s="28">
        <v>0</v>
      </c>
      <c r="R176" s="28">
        <v>7775</v>
      </c>
      <c r="S176" s="28">
        <v>13076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31">
        <f t="shared" si="5"/>
        <v>40631</v>
      </c>
      <c r="AB176" s="31">
        <f t="shared" si="4"/>
        <v>0</v>
      </c>
    </row>
    <row r="177" spans="1:28" s="36" customFormat="1" x14ac:dyDescent="0.35">
      <c r="A177" s="25" t="s">
        <v>74</v>
      </c>
      <c r="B177" s="26" t="s">
        <v>510</v>
      </c>
      <c r="C177" s="27" t="s">
        <v>76</v>
      </c>
      <c r="D177" s="27" t="s">
        <v>511</v>
      </c>
      <c r="E177" s="27" t="s">
        <v>36</v>
      </c>
      <c r="F177" s="27" t="s">
        <v>37</v>
      </c>
      <c r="G177" s="27" t="str">
        <f>Table228910[[#This Row],[District
Code]]</f>
        <v>61911</v>
      </c>
      <c r="H177" s="52" t="s">
        <v>512</v>
      </c>
      <c r="I177" s="29" t="s">
        <v>6701</v>
      </c>
      <c r="J177" s="30">
        <v>10000</v>
      </c>
      <c r="K177" s="29" t="s">
        <v>6701</v>
      </c>
      <c r="L177" s="28">
        <v>2500</v>
      </c>
      <c r="M177" s="28">
        <v>2500</v>
      </c>
      <c r="N177" s="28">
        <v>0</v>
      </c>
      <c r="O177" s="28">
        <v>0</v>
      </c>
      <c r="P177" s="28">
        <v>0</v>
      </c>
      <c r="Q177" s="28">
        <v>1500</v>
      </c>
      <c r="R177" s="28">
        <v>0</v>
      </c>
      <c r="S177" s="28">
        <v>0</v>
      </c>
      <c r="T177" s="28">
        <v>0</v>
      </c>
      <c r="U177" s="28">
        <v>3500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31">
        <f t="shared" si="5"/>
        <v>10000</v>
      </c>
      <c r="AB177" s="31">
        <f t="shared" si="4"/>
        <v>0</v>
      </c>
    </row>
    <row r="178" spans="1:28" s="36" customFormat="1" x14ac:dyDescent="0.35">
      <c r="A178" s="25" t="s">
        <v>74</v>
      </c>
      <c r="B178" s="26" t="s">
        <v>513</v>
      </c>
      <c r="C178" s="27" t="s">
        <v>76</v>
      </c>
      <c r="D178" s="27" t="s">
        <v>514</v>
      </c>
      <c r="E178" s="27" t="s">
        <v>36</v>
      </c>
      <c r="F178" s="27" t="s">
        <v>37</v>
      </c>
      <c r="G178" s="27" t="str">
        <f>Table228910[[#This Row],[District
Code]]</f>
        <v>61929</v>
      </c>
      <c r="H178" s="52" t="s">
        <v>515</v>
      </c>
      <c r="I178" s="29" t="s">
        <v>6701</v>
      </c>
      <c r="J178" s="30">
        <v>19796</v>
      </c>
      <c r="K178" s="29" t="s">
        <v>6708</v>
      </c>
      <c r="L178" s="28">
        <v>4818</v>
      </c>
      <c r="M178" s="28">
        <v>0</v>
      </c>
      <c r="N178" s="28">
        <v>0</v>
      </c>
      <c r="O178" s="28">
        <v>3230</v>
      </c>
      <c r="P178" s="28">
        <v>11748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31">
        <f t="shared" si="5"/>
        <v>19796</v>
      </c>
      <c r="AB178" s="31">
        <f t="shared" si="4"/>
        <v>0</v>
      </c>
    </row>
    <row r="179" spans="1:28" s="36" customFormat="1" x14ac:dyDescent="0.35">
      <c r="A179" s="25" t="s">
        <v>74</v>
      </c>
      <c r="B179" s="32" t="s">
        <v>516</v>
      </c>
      <c r="C179" s="33" t="s">
        <v>76</v>
      </c>
      <c r="D179" s="33" t="s">
        <v>517</v>
      </c>
      <c r="E179" s="33" t="s">
        <v>36</v>
      </c>
      <c r="F179" s="3" t="s">
        <v>37</v>
      </c>
      <c r="G179" s="27" t="str">
        <f>Table228910[[#This Row],[District
Code]]</f>
        <v>61945</v>
      </c>
      <c r="H179" s="53" t="s">
        <v>518</v>
      </c>
      <c r="I179" s="29" t="s">
        <v>6701</v>
      </c>
      <c r="J179" s="30">
        <v>10000</v>
      </c>
      <c r="K179" s="29" t="s">
        <v>6701</v>
      </c>
      <c r="L179" s="34">
        <v>2500</v>
      </c>
      <c r="M179" s="28">
        <v>3008</v>
      </c>
      <c r="N179" s="28">
        <v>0</v>
      </c>
      <c r="O179" s="28">
        <v>1040</v>
      </c>
      <c r="P179" s="28">
        <v>2500</v>
      </c>
      <c r="Q179" s="28">
        <v>952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34">
        <v>0</v>
      </c>
      <c r="AA179" s="31">
        <f t="shared" si="5"/>
        <v>10000</v>
      </c>
      <c r="AB179" s="31">
        <f t="shared" si="4"/>
        <v>0</v>
      </c>
    </row>
    <row r="180" spans="1:28" s="36" customFormat="1" x14ac:dyDescent="0.35">
      <c r="A180" s="25" t="s">
        <v>74</v>
      </c>
      <c r="B180" s="32" t="s">
        <v>519</v>
      </c>
      <c r="C180" s="33" t="s">
        <v>76</v>
      </c>
      <c r="D180" s="33" t="s">
        <v>520</v>
      </c>
      <c r="E180" s="33" t="s">
        <v>36</v>
      </c>
      <c r="F180" s="3" t="s">
        <v>37</v>
      </c>
      <c r="G180" s="27" t="str">
        <f>Table228910[[#This Row],[District
Code]]</f>
        <v>61952</v>
      </c>
      <c r="H180" s="53" t="s">
        <v>521</v>
      </c>
      <c r="I180" s="29" t="s">
        <v>6701</v>
      </c>
      <c r="J180" s="30">
        <v>19849</v>
      </c>
      <c r="K180" s="29" t="s">
        <v>6701</v>
      </c>
      <c r="L180" s="34">
        <v>4831</v>
      </c>
      <c r="M180" s="28">
        <v>4831</v>
      </c>
      <c r="N180" s="28">
        <v>7875</v>
      </c>
      <c r="O180" s="28">
        <v>2312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31">
        <f t="shared" si="5"/>
        <v>19849</v>
      </c>
      <c r="AB180" s="31">
        <f t="shared" si="4"/>
        <v>0</v>
      </c>
    </row>
    <row r="181" spans="1:28" s="36" customFormat="1" x14ac:dyDescent="0.35">
      <c r="A181" s="25" t="s">
        <v>74</v>
      </c>
      <c r="B181" s="26" t="s">
        <v>522</v>
      </c>
      <c r="C181" s="27" t="s">
        <v>76</v>
      </c>
      <c r="D181" s="27" t="s">
        <v>523</v>
      </c>
      <c r="E181" s="27" t="s">
        <v>36</v>
      </c>
      <c r="F181" s="27" t="s">
        <v>37</v>
      </c>
      <c r="G181" s="27" t="str">
        <f>Table228910[[#This Row],[District
Code]]</f>
        <v>61960</v>
      </c>
      <c r="H181" s="52" t="s">
        <v>524</v>
      </c>
      <c r="I181" s="29" t="s">
        <v>6701</v>
      </c>
      <c r="J181" s="30">
        <v>10000</v>
      </c>
      <c r="K181" s="29" t="s">
        <v>6708</v>
      </c>
      <c r="L181" s="28">
        <v>2500</v>
      </c>
      <c r="M181" s="28">
        <v>0</v>
      </c>
      <c r="N181" s="28">
        <v>0</v>
      </c>
      <c r="O181" s="28">
        <v>0</v>
      </c>
      <c r="P181" s="28">
        <v>0</v>
      </c>
      <c r="Q181" s="28">
        <v>2500</v>
      </c>
      <c r="R181" s="28">
        <v>2500</v>
      </c>
      <c r="S181" s="28">
        <v>0</v>
      </c>
      <c r="T181" s="28">
        <v>0</v>
      </c>
      <c r="U181" s="28">
        <v>2500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31">
        <f t="shared" si="5"/>
        <v>10000</v>
      </c>
      <c r="AB181" s="31">
        <f t="shared" si="4"/>
        <v>0</v>
      </c>
    </row>
    <row r="182" spans="1:28" s="36" customFormat="1" x14ac:dyDescent="0.35">
      <c r="A182" s="25" t="s">
        <v>74</v>
      </c>
      <c r="B182" s="35" t="s">
        <v>525</v>
      </c>
      <c r="C182" s="33" t="s">
        <v>76</v>
      </c>
      <c r="D182" s="33" t="s">
        <v>526</v>
      </c>
      <c r="E182" s="33" t="s">
        <v>36</v>
      </c>
      <c r="F182" s="3" t="s">
        <v>37</v>
      </c>
      <c r="G182" s="27" t="str">
        <f>Table228910[[#This Row],[District
Code]]</f>
        <v>61978</v>
      </c>
      <c r="H182" s="53" t="s">
        <v>527</v>
      </c>
      <c r="I182" s="29" t="s">
        <v>6701</v>
      </c>
      <c r="J182" s="30">
        <v>15362</v>
      </c>
      <c r="K182" s="29" t="s">
        <v>6701</v>
      </c>
      <c r="L182" s="28">
        <v>3739</v>
      </c>
      <c r="M182" s="28">
        <v>3739</v>
      </c>
      <c r="N182" s="28">
        <v>4529</v>
      </c>
      <c r="O182" s="28">
        <v>3355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31">
        <f t="shared" si="5"/>
        <v>15362</v>
      </c>
      <c r="AB182" s="31">
        <f t="shared" si="4"/>
        <v>0</v>
      </c>
    </row>
    <row r="183" spans="1:28" s="36" customFormat="1" x14ac:dyDescent="0.35">
      <c r="A183" s="25" t="s">
        <v>74</v>
      </c>
      <c r="B183" s="26" t="s">
        <v>528</v>
      </c>
      <c r="C183" s="27" t="s">
        <v>76</v>
      </c>
      <c r="D183" s="27" t="s">
        <v>529</v>
      </c>
      <c r="E183" s="27" t="s">
        <v>36</v>
      </c>
      <c r="F183" s="27" t="s">
        <v>37</v>
      </c>
      <c r="G183" s="27" t="str">
        <f>Table228910[[#This Row],[District
Code]]</f>
        <v>61986</v>
      </c>
      <c r="H183" s="52" t="s">
        <v>530</v>
      </c>
      <c r="I183" s="29" t="s">
        <v>6701</v>
      </c>
      <c r="J183" s="30">
        <v>0</v>
      </c>
      <c r="K183" s="29" t="s">
        <v>6708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31">
        <f t="shared" si="5"/>
        <v>0</v>
      </c>
      <c r="AB183" s="31">
        <f t="shared" si="4"/>
        <v>0</v>
      </c>
    </row>
    <row r="184" spans="1:28" s="36" customFormat="1" x14ac:dyDescent="0.35">
      <c r="A184" s="25" t="s">
        <v>74</v>
      </c>
      <c r="B184" s="26" t="s">
        <v>2854</v>
      </c>
      <c r="C184" s="27" t="s">
        <v>76</v>
      </c>
      <c r="D184" s="27" t="s">
        <v>2855</v>
      </c>
      <c r="E184" s="27" t="s">
        <v>36</v>
      </c>
      <c r="F184" s="27" t="s">
        <v>37</v>
      </c>
      <c r="G184" s="27" t="str">
        <f>Table228910[[#This Row],[District
Code]]</f>
        <v>73783</v>
      </c>
      <c r="H184" s="52" t="s">
        <v>2856</v>
      </c>
      <c r="I184" s="29" t="s">
        <v>6701</v>
      </c>
      <c r="J184" s="30">
        <v>10096</v>
      </c>
      <c r="K184" s="29" t="s">
        <v>6701</v>
      </c>
      <c r="L184" s="28">
        <v>2500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28">
        <v>7596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31">
        <f t="shared" si="5"/>
        <v>10096</v>
      </c>
      <c r="AB184" s="31">
        <f t="shared" si="4"/>
        <v>0</v>
      </c>
    </row>
    <row r="185" spans="1:28" s="36" customFormat="1" x14ac:dyDescent="0.35">
      <c r="A185" s="25" t="s">
        <v>74</v>
      </c>
      <c r="B185" s="26" t="s">
        <v>4278</v>
      </c>
      <c r="C185" s="27" t="s">
        <v>76</v>
      </c>
      <c r="D185" s="27" t="s">
        <v>490</v>
      </c>
      <c r="E185" s="27" t="s">
        <v>4279</v>
      </c>
      <c r="F185" s="27" t="s">
        <v>4280</v>
      </c>
      <c r="G185" s="27" t="str">
        <f>"C"&amp;Table228910[[#This Row],[Direct
Funded
Charter School
Number]]</f>
        <v>C0774</v>
      </c>
      <c r="H185" s="52" t="s">
        <v>4281</v>
      </c>
      <c r="I185" s="29" t="s">
        <v>6700</v>
      </c>
      <c r="J185" s="30">
        <v>0</v>
      </c>
      <c r="K185" s="29" t="s">
        <v>6701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31">
        <f t="shared" si="5"/>
        <v>0</v>
      </c>
      <c r="AB185" s="31">
        <f t="shared" si="4"/>
        <v>0</v>
      </c>
    </row>
    <row r="186" spans="1:28" s="36" customFormat="1" x14ac:dyDescent="0.35">
      <c r="A186" s="25" t="s">
        <v>74</v>
      </c>
      <c r="B186" s="26" t="s">
        <v>4979</v>
      </c>
      <c r="C186" s="27" t="s">
        <v>76</v>
      </c>
      <c r="D186" s="27" t="s">
        <v>493</v>
      </c>
      <c r="E186" s="27" t="s">
        <v>4980</v>
      </c>
      <c r="F186" s="27" t="s">
        <v>4981</v>
      </c>
      <c r="G186" s="27" t="str">
        <f>"C"&amp;Table228910[[#This Row],[Direct
Funded
Charter School
Number]]</f>
        <v>C1150</v>
      </c>
      <c r="H186" s="52" t="s">
        <v>4982</v>
      </c>
      <c r="I186" s="29" t="s">
        <v>6701</v>
      </c>
      <c r="J186" s="30">
        <v>0</v>
      </c>
      <c r="K186" s="29" t="s">
        <v>6701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31">
        <f t="shared" si="5"/>
        <v>0</v>
      </c>
      <c r="AB186" s="31">
        <f t="shared" si="4"/>
        <v>0</v>
      </c>
    </row>
    <row r="187" spans="1:28" s="36" customFormat="1" x14ac:dyDescent="0.35">
      <c r="A187" s="25" t="s">
        <v>74</v>
      </c>
      <c r="B187" s="26" t="s">
        <v>5990</v>
      </c>
      <c r="C187" s="27" t="s">
        <v>76</v>
      </c>
      <c r="D187" s="27" t="s">
        <v>490</v>
      </c>
      <c r="E187" s="27" t="s">
        <v>5991</v>
      </c>
      <c r="F187" s="27" t="s">
        <v>5992</v>
      </c>
      <c r="G187" s="27" t="str">
        <f>"C"&amp;Table228910[[#This Row],[Direct
Funded
Charter School
Number]]</f>
        <v>C1655</v>
      </c>
      <c r="H187" s="52" t="s">
        <v>5993</v>
      </c>
      <c r="I187" s="29" t="s">
        <v>6700</v>
      </c>
      <c r="J187" s="30">
        <v>0</v>
      </c>
      <c r="K187" s="29" t="s">
        <v>6708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31">
        <f t="shared" si="5"/>
        <v>0</v>
      </c>
      <c r="AB187" s="31">
        <f t="shared" si="4"/>
        <v>0</v>
      </c>
    </row>
    <row r="188" spans="1:28" s="36" customFormat="1" x14ac:dyDescent="0.35">
      <c r="A188" s="25" t="s">
        <v>74</v>
      </c>
      <c r="B188" s="26" t="s">
        <v>6587</v>
      </c>
      <c r="C188" s="27" t="s">
        <v>76</v>
      </c>
      <c r="D188" s="27" t="s">
        <v>77</v>
      </c>
      <c r="E188" s="27" t="s">
        <v>6588</v>
      </c>
      <c r="F188" s="27" t="s">
        <v>6589</v>
      </c>
      <c r="G188" s="27" t="str">
        <f>"C"&amp;Table228910[[#This Row],[Direct
Funded
Charter School
Number]]</f>
        <v>C1880</v>
      </c>
      <c r="H188" s="52" t="s">
        <v>6590</v>
      </c>
      <c r="I188" s="29" t="s">
        <v>6700</v>
      </c>
      <c r="J188" s="30">
        <v>0</v>
      </c>
      <c r="K188" s="29" t="s">
        <v>6708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31">
        <f t="shared" si="5"/>
        <v>0</v>
      </c>
      <c r="AB188" s="31">
        <f t="shared" si="4"/>
        <v>0</v>
      </c>
    </row>
    <row r="189" spans="1:28" s="36" customFormat="1" x14ac:dyDescent="0.35">
      <c r="A189" s="25" t="s">
        <v>74</v>
      </c>
      <c r="B189" s="26" t="s">
        <v>6624</v>
      </c>
      <c r="C189" s="27" t="s">
        <v>76</v>
      </c>
      <c r="D189" s="27" t="s">
        <v>490</v>
      </c>
      <c r="E189" s="27" t="s">
        <v>6625</v>
      </c>
      <c r="F189" s="27" t="s">
        <v>6626</v>
      </c>
      <c r="G189" s="27" t="str">
        <f>"C"&amp;Table228910[[#This Row],[Direct
Funded
Charter School
Number]]</f>
        <v>C1891</v>
      </c>
      <c r="H189" s="52" t="s">
        <v>6627</v>
      </c>
      <c r="I189" s="29" t="s">
        <v>6700</v>
      </c>
      <c r="J189" s="30">
        <v>0</v>
      </c>
      <c r="K189" s="29" t="s">
        <v>6701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31">
        <f t="shared" si="5"/>
        <v>0</v>
      </c>
      <c r="AB189" s="31">
        <f t="shared" si="4"/>
        <v>0</v>
      </c>
    </row>
    <row r="190" spans="1:28" s="36" customFormat="1" x14ac:dyDescent="0.35">
      <c r="A190" s="25" t="s">
        <v>79</v>
      </c>
      <c r="B190" s="26" t="s">
        <v>80</v>
      </c>
      <c r="C190" s="27" t="s">
        <v>81</v>
      </c>
      <c r="D190" s="27" t="s">
        <v>82</v>
      </c>
      <c r="E190" s="27" t="s">
        <v>36</v>
      </c>
      <c r="F190" s="27" t="s">
        <v>37</v>
      </c>
      <c r="G190" s="27" t="str">
        <f>Table228910[[#This Row],[District
Code]]</f>
        <v>10108</v>
      </c>
      <c r="H190" s="52" t="s">
        <v>83</v>
      </c>
      <c r="I190" s="29" t="s">
        <v>6701</v>
      </c>
      <c r="J190" s="30">
        <v>89973</v>
      </c>
      <c r="K190" s="29" t="s">
        <v>6701</v>
      </c>
      <c r="L190" s="28">
        <v>21899</v>
      </c>
      <c r="M190" s="28">
        <v>21899</v>
      </c>
      <c r="N190" s="28">
        <v>0</v>
      </c>
      <c r="O190" s="28">
        <v>0</v>
      </c>
      <c r="P190" s="28">
        <v>0</v>
      </c>
      <c r="Q190" s="28">
        <v>22493</v>
      </c>
      <c r="R190" s="28">
        <v>22493</v>
      </c>
      <c r="S190" s="28">
        <v>0</v>
      </c>
      <c r="T190" s="28">
        <v>0</v>
      </c>
      <c r="U190" s="28">
        <v>0</v>
      </c>
      <c r="V190" s="28">
        <v>1189</v>
      </c>
      <c r="W190" s="28">
        <v>0</v>
      </c>
      <c r="X190" s="28">
        <v>0</v>
      </c>
      <c r="Y190" s="28">
        <v>0</v>
      </c>
      <c r="Z190" s="28">
        <v>0</v>
      </c>
      <c r="AA190" s="31">
        <f t="shared" si="5"/>
        <v>89973</v>
      </c>
      <c r="AB190" s="31">
        <f t="shared" si="4"/>
        <v>0</v>
      </c>
    </row>
    <row r="191" spans="1:28" s="36" customFormat="1" x14ac:dyDescent="0.35">
      <c r="A191" s="25" t="s">
        <v>79</v>
      </c>
      <c r="B191" s="26" t="s">
        <v>531</v>
      </c>
      <c r="C191" s="27" t="s">
        <v>81</v>
      </c>
      <c r="D191" s="27" t="s">
        <v>532</v>
      </c>
      <c r="E191" s="27" t="s">
        <v>36</v>
      </c>
      <c r="F191" s="27" t="s">
        <v>37</v>
      </c>
      <c r="G191" s="27" t="str">
        <f>Table228910[[#This Row],[District
Code]]</f>
        <v>61994</v>
      </c>
      <c r="H191" s="52" t="s">
        <v>533</v>
      </c>
      <c r="I191" s="29" t="s">
        <v>6701</v>
      </c>
      <c r="J191" s="30">
        <v>10000</v>
      </c>
      <c r="K191" s="29" t="s">
        <v>6701</v>
      </c>
      <c r="L191" s="28">
        <v>2500</v>
      </c>
      <c r="M191" s="28">
        <v>0</v>
      </c>
      <c r="N191" s="28">
        <v>0</v>
      </c>
      <c r="O191" s="28">
        <v>0</v>
      </c>
      <c r="P191" s="28">
        <v>7500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31">
        <f t="shared" si="5"/>
        <v>10000</v>
      </c>
      <c r="AB191" s="31">
        <f t="shared" si="4"/>
        <v>0</v>
      </c>
    </row>
    <row r="192" spans="1:28" s="36" customFormat="1" x14ac:dyDescent="0.35">
      <c r="A192" s="25" t="s">
        <v>79</v>
      </c>
      <c r="B192" s="26" t="s">
        <v>534</v>
      </c>
      <c r="C192" s="27" t="s">
        <v>81</v>
      </c>
      <c r="D192" s="27" t="s">
        <v>535</v>
      </c>
      <c r="E192" s="27" t="s">
        <v>36</v>
      </c>
      <c r="F192" s="27" t="s">
        <v>37</v>
      </c>
      <c r="G192" s="27" t="str">
        <f>Table228910[[#This Row],[District
Code]]</f>
        <v>62026</v>
      </c>
      <c r="H192" s="52" t="s">
        <v>536</v>
      </c>
      <c r="I192" s="29" t="s">
        <v>6701</v>
      </c>
      <c r="J192" s="30">
        <v>10000</v>
      </c>
      <c r="K192" s="29" t="s">
        <v>6708</v>
      </c>
      <c r="L192" s="28">
        <v>0</v>
      </c>
      <c r="M192" s="28">
        <v>0</v>
      </c>
      <c r="N192" s="28">
        <v>0</v>
      </c>
      <c r="O192" s="28">
        <v>0</v>
      </c>
      <c r="P192" s="28">
        <v>10000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31">
        <f t="shared" si="5"/>
        <v>10000</v>
      </c>
      <c r="AB192" s="31">
        <f t="shared" si="4"/>
        <v>0</v>
      </c>
    </row>
    <row r="193" spans="1:28" s="36" customFormat="1" x14ac:dyDescent="0.35">
      <c r="A193" s="25" t="s">
        <v>79</v>
      </c>
      <c r="B193" s="26" t="s">
        <v>537</v>
      </c>
      <c r="C193" s="27" t="s">
        <v>81</v>
      </c>
      <c r="D193" s="27" t="s">
        <v>538</v>
      </c>
      <c r="E193" s="27" t="s">
        <v>36</v>
      </c>
      <c r="F193" s="27" t="s">
        <v>37</v>
      </c>
      <c r="G193" s="27" t="str">
        <f>Table228910[[#This Row],[District
Code]]</f>
        <v>62042</v>
      </c>
      <c r="H193" s="52" t="s">
        <v>539</v>
      </c>
      <c r="I193" s="29" t="s">
        <v>6701</v>
      </c>
      <c r="J193" s="30">
        <v>10000</v>
      </c>
      <c r="K193" s="29" t="s">
        <v>6701</v>
      </c>
      <c r="L193" s="28">
        <v>2500</v>
      </c>
      <c r="M193" s="28">
        <v>2500</v>
      </c>
      <c r="N193" s="28">
        <v>0</v>
      </c>
      <c r="O193" s="28">
        <v>0</v>
      </c>
      <c r="P193" s="28">
        <v>2042</v>
      </c>
      <c r="Q193" s="28">
        <v>2958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31">
        <f t="shared" si="5"/>
        <v>10000</v>
      </c>
      <c r="AB193" s="31">
        <f t="shared" si="4"/>
        <v>0</v>
      </c>
    </row>
    <row r="194" spans="1:28" s="36" customFormat="1" x14ac:dyDescent="0.35">
      <c r="A194" s="25" t="s">
        <v>79</v>
      </c>
      <c r="B194" s="26" t="s">
        <v>540</v>
      </c>
      <c r="C194" s="27" t="s">
        <v>81</v>
      </c>
      <c r="D194" s="27" t="s">
        <v>541</v>
      </c>
      <c r="E194" s="27" t="s">
        <v>36</v>
      </c>
      <c r="F194" s="27" t="s">
        <v>37</v>
      </c>
      <c r="G194" s="27" t="str">
        <f>Table228910[[#This Row],[District
Code]]</f>
        <v>62109</v>
      </c>
      <c r="H194" s="52" t="s">
        <v>542</v>
      </c>
      <c r="I194" s="29" t="s">
        <v>6701</v>
      </c>
      <c r="J194" s="30">
        <v>10000</v>
      </c>
      <c r="K194" s="29" t="s">
        <v>6701</v>
      </c>
      <c r="L194" s="28">
        <v>2500</v>
      </c>
      <c r="M194" s="28">
        <v>2500</v>
      </c>
      <c r="N194" s="28">
        <v>0</v>
      </c>
      <c r="O194" s="28">
        <v>0</v>
      </c>
      <c r="P194" s="28">
        <v>5000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31">
        <f t="shared" si="5"/>
        <v>10000</v>
      </c>
      <c r="AB194" s="31">
        <f t="shared" si="4"/>
        <v>0</v>
      </c>
    </row>
    <row r="195" spans="1:28" s="36" customFormat="1" x14ac:dyDescent="0.35">
      <c r="A195" s="25" t="s">
        <v>79</v>
      </c>
      <c r="B195" s="26" t="s">
        <v>543</v>
      </c>
      <c r="C195" s="27" t="s">
        <v>81</v>
      </c>
      <c r="D195" s="27" t="s">
        <v>544</v>
      </c>
      <c r="E195" s="27" t="s">
        <v>36</v>
      </c>
      <c r="F195" s="27" t="s">
        <v>37</v>
      </c>
      <c r="G195" s="27" t="str">
        <f>Table228910[[#This Row],[District
Code]]</f>
        <v>62117</v>
      </c>
      <c r="H195" s="52" t="s">
        <v>545</v>
      </c>
      <c r="I195" s="29" t="s">
        <v>6701</v>
      </c>
      <c r="J195" s="30">
        <v>467942</v>
      </c>
      <c r="K195" s="29" t="s">
        <v>6708</v>
      </c>
      <c r="L195" s="28">
        <v>113895</v>
      </c>
      <c r="M195" s="28">
        <v>113895</v>
      </c>
      <c r="N195" s="28">
        <v>0</v>
      </c>
      <c r="O195" s="28">
        <v>0</v>
      </c>
      <c r="P195" s="28">
        <v>0</v>
      </c>
      <c r="Q195" s="28">
        <v>116986</v>
      </c>
      <c r="R195" s="28">
        <v>116986</v>
      </c>
      <c r="S195" s="28">
        <v>0</v>
      </c>
      <c r="T195" s="28">
        <v>0</v>
      </c>
      <c r="U195" s="28">
        <v>6180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31">
        <f t="shared" si="5"/>
        <v>467942</v>
      </c>
      <c r="AB195" s="31">
        <f t="shared" si="4"/>
        <v>0</v>
      </c>
    </row>
    <row r="196" spans="1:28" s="36" customFormat="1" x14ac:dyDescent="0.35">
      <c r="A196" s="25" t="s">
        <v>79</v>
      </c>
      <c r="B196" s="26" t="s">
        <v>546</v>
      </c>
      <c r="C196" s="27" t="s">
        <v>81</v>
      </c>
      <c r="D196" s="27" t="s">
        <v>547</v>
      </c>
      <c r="E196" s="27" t="s">
        <v>36</v>
      </c>
      <c r="F196" s="27" t="s">
        <v>37</v>
      </c>
      <c r="G196" s="27" t="str">
        <f>Table228910[[#This Row],[District
Code]]</f>
        <v>62125</v>
      </c>
      <c r="H196" s="52" t="s">
        <v>548</v>
      </c>
      <c r="I196" s="29" t="s">
        <v>6701</v>
      </c>
      <c r="J196" s="30">
        <v>155848</v>
      </c>
      <c r="K196" s="29" t="s">
        <v>6701</v>
      </c>
      <c r="L196" s="28">
        <v>37933</v>
      </c>
      <c r="M196" s="28">
        <v>37933</v>
      </c>
      <c r="N196" s="28">
        <v>0</v>
      </c>
      <c r="O196" s="28">
        <v>0</v>
      </c>
      <c r="P196" s="28">
        <v>0</v>
      </c>
      <c r="Q196" s="28">
        <v>9762</v>
      </c>
      <c r="R196" s="28">
        <v>1182</v>
      </c>
      <c r="S196" s="28">
        <v>31446</v>
      </c>
      <c r="T196" s="28">
        <v>37592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31">
        <f t="shared" si="5"/>
        <v>155848</v>
      </c>
      <c r="AB196" s="31">
        <f t="shared" si="4"/>
        <v>0</v>
      </c>
    </row>
    <row r="197" spans="1:28" s="36" customFormat="1" x14ac:dyDescent="0.35">
      <c r="A197" s="25" t="s">
        <v>79</v>
      </c>
      <c r="B197" s="26" t="s">
        <v>549</v>
      </c>
      <c r="C197" s="27" t="s">
        <v>81</v>
      </c>
      <c r="D197" s="27" t="s">
        <v>550</v>
      </c>
      <c r="E197" s="27" t="s">
        <v>36</v>
      </c>
      <c r="F197" s="27" t="s">
        <v>37</v>
      </c>
      <c r="G197" s="27" t="str">
        <f>Table228910[[#This Row],[District
Code]]</f>
        <v>62158</v>
      </c>
      <c r="H197" s="52" t="s">
        <v>551</v>
      </c>
      <c r="I197" s="29" t="s">
        <v>6701</v>
      </c>
      <c r="J197" s="30">
        <v>56719</v>
      </c>
      <c r="K197" s="29" t="s">
        <v>6701</v>
      </c>
      <c r="L197" s="28">
        <v>13805</v>
      </c>
      <c r="M197" s="28">
        <v>0</v>
      </c>
      <c r="N197" s="28">
        <v>0</v>
      </c>
      <c r="O197" s="28">
        <v>375</v>
      </c>
      <c r="P197" s="28">
        <v>42539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31">
        <f t="shared" si="5"/>
        <v>56719</v>
      </c>
      <c r="AB197" s="31">
        <f t="shared" si="4"/>
        <v>0</v>
      </c>
    </row>
    <row r="198" spans="1:28" s="36" customFormat="1" x14ac:dyDescent="0.35">
      <c r="A198" s="25" t="s">
        <v>79</v>
      </c>
      <c r="B198" s="26" t="s">
        <v>552</v>
      </c>
      <c r="C198" s="27" t="s">
        <v>81</v>
      </c>
      <c r="D198" s="27" t="s">
        <v>553</v>
      </c>
      <c r="E198" s="27" t="s">
        <v>36</v>
      </c>
      <c r="F198" s="27" t="s">
        <v>37</v>
      </c>
      <c r="G198" s="27" t="str">
        <f>Table228910[[#This Row],[District
Code]]</f>
        <v>62166</v>
      </c>
      <c r="H198" s="52" t="s">
        <v>554</v>
      </c>
      <c r="I198" s="29" t="s">
        <v>6701</v>
      </c>
      <c r="J198" s="30">
        <v>3255883</v>
      </c>
      <c r="K198" s="29" t="s">
        <v>6701</v>
      </c>
      <c r="L198" s="28">
        <v>792466</v>
      </c>
      <c r="M198" s="28">
        <v>792466</v>
      </c>
      <c r="N198" s="28">
        <v>0</v>
      </c>
      <c r="O198" s="28">
        <v>0</v>
      </c>
      <c r="P198" s="28">
        <v>1670951</v>
      </c>
      <c r="Q198" s="28">
        <v>0</v>
      </c>
      <c r="R198" s="28">
        <v>0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31">
        <f t="shared" si="5"/>
        <v>3255883</v>
      </c>
      <c r="AB198" s="31">
        <f t="shared" si="4"/>
        <v>0</v>
      </c>
    </row>
    <row r="199" spans="1:28" s="36" customFormat="1" x14ac:dyDescent="0.35">
      <c r="A199" s="25" t="s">
        <v>79</v>
      </c>
      <c r="B199" s="26" t="s">
        <v>555</v>
      </c>
      <c r="C199" s="27" t="s">
        <v>81</v>
      </c>
      <c r="D199" s="27" t="s">
        <v>556</v>
      </c>
      <c r="E199" s="27" t="s">
        <v>36</v>
      </c>
      <c r="F199" s="27" t="s">
        <v>37</v>
      </c>
      <c r="G199" s="27" t="str">
        <f>Table228910[[#This Row],[District
Code]]</f>
        <v>62240</v>
      </c>
      <c r="H199" s="52" t="s">
        <v>557</v>
      </c>
      <c r="I199" s="29" t="s">
        <v>6701</v>
      </c>
      <c r="J199" s="30">
        <v>39062</v>
      </c>
      <c r="K199" s="29" t="s">
        <v>6701</v>
      </c>
      <c r="L199" s="28">
        <v>9508</v>
      </c>
      <c r="M199" s="28">
        <v>13854</v>
      </c>
      <c r="N199" s="28">
        <v>0</v>
      </c>
      <c r="O199" s="28">
        <v>5114</v>
      </c>
      <c r="P199" s="28">
        <v>5826</v>
      </c>
      <c r="Q199" s="28">
        <v>4760</v>
      </c>
      <c r="R199" s="28">
        <v>0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31">
        <f t="shared" si="5"/>
        <v>39062</v>
      </c>
      <c r="AB199" s="31">
        <f t="shared" si="4"/>
        <v>0</v>
      </c>
    </row>
    <row r="200" spans="1:28" s="36" customFormat="1" x14ac:dyDescent="0.35">
      <c r="A200" s="25" t="s">
        <v>79</v>
      </c>
      <c r="B200" s="26" t="s">
        <v>558</v>
      </c>
      <c r="C200" s="27" t="s">
        <v>81</v>
      </c>
      <c r="D200" s="27" t="s">
        <v>559</v>
      </c>
      <c r="E200" s="27" t="s">
        <v>36</v>
      </c>
      <c r="F200" s="27" t="s">
        <v>37</v>
      </c>
      <c r="G200" s="27" t="str">
        <f>Table228910[[#This Row],[District
Code]]</f>
        <v>62257</v>
      </c>
      <c r="H200" s="52" t="s">
        <v>560</v>
      </c>
      <c r="I200" s="29" t="s">
        <v>6701</v>
      </c>
      <c r="J200" s="30">
        <v>38826</v>
      </c>
      <c r="K200" s="29" t="s">
        <v>6701</v>
      </c>
      <c r="L200" s="28">
        <v>9450</v>
      </c>
      <c r="M200" s="28">
        <v>9450</v>
      </c>
      <c r="N200" s="28">
        <v>9450</v>
      </c>
      <c r="O200" s="28">
        <v>0</v>
      </c>
      <c r="P200" s="28">
        <v>10476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31">
        <f t="shared" si="5"/>
        <v>38826</v>
      </c>
      <c r="AB200" s="31">
        <f t="shared" si="4"/>
        <v>0</v>
      </c>
    </row>
    <row r="201" spans="1:28" s="36" customFormat="1" x14ac:dyDescent="0.35">
      <c r="A201" s="25" t="s">
        <v>79</v>
      </c>
      <c r="B201" s="26" t="s">
        <v>561</v>
      </c>
      <c r="C201" s="27" t="s">
        <v>81</v>
      </c>
      <c r="D201" s="27" t="s">
        <v>562</v>
      </c>
      <c r="E201" s="27" t="s">
        <v>36</v>
      </c>
      <c r="F201" s="27" t="s">
        <v>37</v>
      </c>
      <c r="G201" s="27" t="str">
        <f>Table228910[[#This Row],[District
Code]]</f>
        <v>62265</v>
      </c>
      <c r="H201" s="52" t="s">
        <v>563</v>
      </c>
      <c r="I201" s="29" t="s">
        <v>6701</v>
      </c>
      <c r="J201" s="30">
        <v>315796</v>
      </c>
      <c r="K201" s="29" t="s">
        <v>6701</v>
      </c>
      <c r="L201" s="28">
        <v>76863</v>
      </c>
      <c r="M201" s="28">
        <v>76863</v>
      </c>
      <c r="N201" s="28">
        <v>0</v>
      </c>
      <c r="O201" s="28">
        <v>0</v>
      </c>
      <c r="P201" s="28">
        <v>0</v>
      </c>
      <c r="Q201" s="28">
        <v>0</v>
      </c>
      <c r="R201" s="28">
        <v>78949</v>
      </c>
      <c r="S201" s="28">
        <v>0</v>
      </c>
      <c r="T201" s="28">
        <v>83121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31">
        <f t="shared" si="5"/>
        <v>315796</v>
      </c>
      <c r="AB201" s="31">
        <f t="shared" si="4"/>
        <v>0</v>
      </c>
    </row>
    <row r="202" spans="1:28" s="36" customFormat="1" x14ac:dyDescent="0.35">
      <c r="A202" s="25" t="s">
        <v>79</v>
      </c>
      <c r="B202" s="26" t="s">
        <v>564</v>
      </c>
      <c r="C202" s="27" t="s">
        <v>81</v>
      </c>
      <c r="D202" s="27" t="s">
        <v>565</v>
      </c>
      <c r="E202" s="27" t="s">
        <v>36</v>
      </c>
      <c r="F202" s="27" t="s">
        <v>37</v>
      </c>
      <c r="G202" s="27" t="str">
        <f>Table228910[[#This Row],[District
Code]]</f>
        <v>62281</v>
      </c>
      <c r="H202" s="52" t="s">
        <v>566</v>
      </c>
      <c r="I202" s="29" t="s">
        <v>6701</v>
      </c>
      <c r="J202" s="30">
        <v>26267</v>
      </c>
      <c r="K202" s="29" t="s">
        <v>6701</v>
      </c>
      <c r="L202" s="28">
        <v>6393</v>
      </c>
      <c r="M202" s="28">
        <v>6393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31">
        <f t="shared" si="5"/>
        <v>12786</v>
      </c>
      <c r="AB202" s="31">
        <f t="shared" si="4"/>
        <v>13481</v>
      </c>
    </row>
    <row r="203" spans="1:28" s="36" customFormat="1" x14ac:dyDescent="0.35">
      <c r="A203" s="25" t="s">
        <v>79</v>
      </c>
      <c r="B203" s="26" t="s">
        <v>567</v>
      </c>
      <c r="C203" s="27" t="s">
        <v>81</v>
      </c>
      <c r="D203" s="27" t="s">
        <v>568</v>
      </c>
      <c r="E203" s="27" t="s">
        <v>36</v>
      </c>
      <c r="F203" s="27" t="s">
        <v>37</v>
      </c>
      <c r="G203" s="27" t="str">
        <f>Table228910[[#This Row],[District
Code]]</f>
        <v>62323</v>
      </c>
      <c r="H203" s="52" t="s">
        <v>569</v>
      </c>
      <c r="I203" s="29" t="s">
        <v>6701</v>
      </c>
      <c r="J203" s="30">
        <v>10000</v>
      </c>
      <c r="K203" s="29" t="s">
        <v>6701</v>
      </c>
      <c r="L203" s="28">
        <v>2500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7500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31">
        <f t="shared" si="5"/>
        <v>10000</v>
      </c>
      <c r="AB203" s="31">
        <f t="shared" si="4"/>
        <v>0</v>
      </c>
    </row>
    <row r="204" spans="1:28" s="36" customFormat="1" x14ac:dyDescent="0.35">
      <c r="A204" s="25" t="s">
        <v>79</v>
      </c>
      <c r="B204" s="26" t="s">
        <v>570</v>
      </c>
      <c r="C204" s="27" t="s">
        <v>81</v>
      </c>
      <c r="D204" s="27" t="s">
        <v>571</v>
      </c>
      <c r="E204" s="27" t="s">
        <v>36</v>
      </c>
      <c r="F204" s="27" t="s">
        <v>37</v>
      </c>
      <c r="G204" s="27" t="str">
        <f>Table228910[[#This Row],[District
Code]]</f>
        <v>62331</v>
      </c>
      <c r="H204" s="52" t="s">
        <v>572</v>
      </c>
      <c r="I204" s="29" t="s">
        <v>6701</v>
      </c>
      <c r="J204" s="30">
        <v>16403</v>
      </c>
      <c r="K204" s="29" t="s">
        <v>6701</v>
      </c>
      <c r="L204" s="28">
        <v>3992</v>
      </c>
      <c r="M204" s="28">
        <v>3992</v>
      </c>
      <c r="N204" s="28">
        <v>3992</v>
      </c>
      <c r="O204" s="28">
        <v>0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31">
        <f t="shared" si="5"/>
        <v>11976</v>
      </c>
      <c r="AB204" s="31">
        <f t="shared" ref="AB204:AB267" si="6">J204-AA204</f>
        <v>4427</v>
      </c>
    </row>
    <row r="205" spans="1:28" s="36" customFormat="1" x14ac:dyDescent="0.35">
      <c r="A205" s="25" t="s">
        <v>79</v>
      </c>
      <c r="B205" s="35" t="s">
        <v>573</v>
      </c>
      <c r="C205" s="33" t="s">
        <v>81</v>
      </c>
      <c r="D205" s="33" t="s">
        <v>574</v>
      </c>
      <c r="E205" s="33" t="s">
        <v>36</v>
      </c>
      <c r="F205" s="3" t="s">
        <v>37</v>
      </c>
      <c r="G205" s="27" t="str">
        <f>Table228910[[#This Row],[District
Code]]</f>
        <v>62356</v>
      </c>
      <c r="H205" s="53" t="s">
        <v>575</v>
      </c>
      <c r="I205" s="29" t="s">
        <v>6701</v>
      </c>
      <c r="J205" s="30">
        <v>13974</v>
      </c>
      <c r="K205" s="29" t="s">
        <v>6701</v>
      </c>
      <c r="L205" s="28">
        <v>3401</v>
      </c>
      <c r="M205" s="28">
        <v>0</v>
      </c>
      <c r="N205" s="28">
        <v>0</v>
      </c>
      <c r="O205" s="28">
        <v>93</v>
      </c>
      <c r="P205" s="28">
        <v>0</v>
      </c>
      <c r="Q205" s="28">
        <v>0</v>
      </c>
      <c r="R205" s="28">
        <v>0</v>
      </c>
      <c r="S205" s="28">
        <v>0</v>
      </c>
      <c r="T205" s="28">
        <v>10480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31">
        <f t="shared" ref="AA205:AA268" si="7">SUM(L205:Z205)</f>
        <v>13974</v>
      </c>
      <c r="AB205" s="31">
        <f t="shared" si="6"/>
        <v>0</v>
      </c>
    </row>
    <row r="206" spans="1:28" s="36" customFormat="1" x14ac:dyDescent="0.35">
      <c r="A206" s="25" t="s">
        <v>79</v>
      </c>
      <c r="B206" s="26" t="s">
        <v>576</v>
      </c>
      <c r="C206" s="27" t="s">
        <v>81</v>
      </c>
      <c r="D206" s="27" t="s">
        <v>577</v>
      </c>
      <c r="E206" s="27" t="s">
        <v>36</v>
      </c>
      <c r="F206" s="27" t="s">
        <v>37</v>
      </c>
      <c r="G206" s="27" t="str">
        <f>Table228910[[#This Row],[District
Code]]</f>
        <v>62364</v>
      </c>
      <c r="H206" s="52" t="s">
        <v>578</v>
      </c>
      <c r="I206" s="29" t="s">
        <v>6701</v>
      </c>
      <c r="J206" s="30">
        <v>166182</v>
      </c>
      <c r="K206" s="29" t="s">
        <v>6701</v>
      </c>
      <c r="L206" s="28">
        <v>40448</v>
      </c>
      <c r="M206" s="28">
        <v>40448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53541</v>
      </c>
      <c r="T206" s="28">
        <v>6823</v>
      </c>
      <c r="U206" s="28">
        <v>5604</v>
      </c>
      <c r="V206" s="28">
        <v>0</v>
      </c>
      <c r="W206" s="28">
        <v>1</v>
      </c>
      <c r="X206" s="28">
        <v>0</v>
      </c>
      <c r="Y206" s="28">
        <v>19317</v>
      </c>
      <c r="Z206" s="28">
        <v>0</v>
      </c>
      <c r="AA206" s="31">
        <f t="shared" si="7"/>
        <v>166182</v>
      </c>
      <c r="AB206" s="31">
        <f t="shared" si="6"/>
        <v>0</v>
      </c>
    </row>
    <row r="207" spans="1:28" s="36" customFormat="1" x14ac:dyDescent="0.35">
      <c r="A207" s="25" t="s">
        <v>79</v>
      </c>
      <c r="B207" s="26" t="s">
        <v>579</v>
      </c>
      <c r="C207" s="27" t="s">
        <v>81</v>
      </c>
      <c r="D207" s="27" t="s">
        <v>580</v>
      </c>
      <c r="E207" s="27" t="s">
        <v>36</v>
      </c>
      <c r="F207" s="27" t="s">
        <v>37</v>
      </c>
      <c r="G207" s="27" t="str">
        <f>Table228910[[#This Row],[District
Code]]</f>
        <v>62372</v>
      </c>
      <c r="H207" s="52" t="s">
        <v>581</v>
      </c>
      <c r="I207" s="29" t="s">
        <v>6701</v>
      </c>
      <c r="J207" s="30">
        <v>10000</v>
      </c>
      <c r="K207" s="29" t="s">
        <v>6708</v>
      </c>
      <c r="L207" s="28">
        <v>2500</v>
      </c>
      <c r="M207" s="28">
        <v>2500</v>
      </c>
      <c r="N207" s="28">
        <v>0</v>
      </c>
      <c r="O207" s="28">
        <v>0</v>
      </c>
      <c r="P207" s="28">
        <v>5000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31">
        <f t="shared" si="7"/>
        <v>10000</v>
      </c>
      <c r="AB207" s="31">
        <f t="shared" si="6"/>
        <v>0</v>
      </c>
    </row>
    <row r="208" spans="1:28" s="36" customFormat="1" x14ac:dyDescent="0.35">
      <c r="A208" s="25" t="s">
        <v>79</v>
      </c>
      <c r="B208" s="26" t="s">
        <v>582</v>
      </c>
      <c r="C208" s="27" t="s">
        <v>81</v>
      </c>
      <c r="D208" s="27" t="s">
        <v>583</v>
      </c>
      <c r="E208" s="27" t="s">
        <v>36</v>
      </c>
      <c r="F208" s="27" t="s">
        <v>37</v>
      </c>
      <c r="G208" s="27" t="str">
        <f>Table228910[[#This Row],[District
Code]]</f>
        <v>62380</v>
      </c>
      <c r="H208" s="52" t="s">
        <v>584</v>
      </c>
      <c r="I208" s="29" t="s">
        <v>6700</v>
      </c>
      <c r="J208" s="30">
        <v>0</v>
      </c>
      <c r="K208" s="29" t="s">
        <v>6701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31">
        <f t="shared" si="7"/>
        <v>0</v>
      </c>
      <c r="AB208" s="31">
        <f t="shared" si="6"/>
        <v>0</v>
      </c>
    </row>
    <row r="209" spans="1:28" s="36" customFormat="1" x14ac:dyDescent="0.35">
      <c r="A209" s="25" t="s">
        <v>79</v>
      </c>
      <c r="B209" s="26" t="s">
        <v>585</v>
      </c>
      <c r="C209" s="27" t="s">
        <v>81</v>
      </c>
      <c r="D209" s="27" t="s">
        <v>586</v>
      </c>
      <c r="E209" s="27" t="s">
        <v>36</v>
      </c>
      <c r="F209" s="27" t="s">
        <v>37</v>
      </c>
      <c r="G209" s="27" t="str">
        <f>Table228910[[#This Row],[District
Code]]</f>
        <v>62414</v>
      </c>
      <c r="H209" s="52" t="s">
        <v>587</v>
      </c>
      <c r="I209" s="29" t="s">
        <v>6701</v>
      </c>
      <c r="J209" s="30">
        <v>216611</v>
      </c>
      <c r="K209" s="29" t="s">
        <v>6701</v>
      </c>
      <c r="L209" s="28">
        <v>52722</v>
      </c>
      <c r="M209" s="28">
        <v>52722</v>
      </c>
      <c r="N209" s="28">
        <v>0</v>
      </c>
      <c r="O209" s="28">
        <v>0</v>
      </c>
      <c r="P209" s="28">
        <v>0</v>
      </c>
      <c r="Q209" s="28">
        <v>111167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31">
        <f t="shared" si="7"/>
        <v>216611</v>
      </c>
      <c r="AB209" s="31">
        <f t="shared" si="6"/>
        <v>0</v>
      </c>
    </row>
    <row r="210" spans="1:28" s="36" customFormat="1" x14ac:dyDescent="0.35">
      <c r="A210" s="25" t="s">
        <v>79</v>
      </c>
      <c r="B210" s="26" t="s">
        <v>588</v>
      </c>
      <c r="C210" s="27" t="s">
        <v>81</v>
      </c>
      <c r="D210" s="27" t="s">
        <v>589</v>
      </c>
      <c r="E210" s="27" t="s">
        <v>36</v>
      </c>
      <c r="F210" s="27" t="s">
        <v>37</v>
      </c>
      <c r="G210" s="27" t="str">
        <f>Table228910[[#This Row],[District
Code]]</f>
        <v>62430</v>
      </c>
      <c r="H210" s="52" t="s">
        <v>590</v>
      </c>
      <c r="I210" s="29" t="s">
        <v>6701</v>
      </c>
      <c r="J210" s="30">
        <v>194365</v>
      </c>
      <c r="K210" s="29" t="s">
        <v>6701</v>
      </c>
      <c r="L210" s="28">
        <v>47308</v>
      </c>
      <c r="M210" s="28">
        <v>47308</v>
      </c>
      <c r="N210" s="28">
        <v>0</v>
      </c>
      <c r="O210" s="28">
        <v>0</v>
      </c>
      <c r="P210" s="28">
        <v>0</v>
      </c>
      <c r="Q210" s="28">
        <v>99749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31">
        <f t="shared" si="7"/>
        <v>194365</v>
      </c>
      <c r="AB210" s="31">
        <f t="shared" si="6"/>
        <v>0</v>
      </c>
    </row>
    <row r="211" spans="1:28" s="36" customFormat="1" x14ac:dyDescent="0.35">
      <c r="A211" s="25" t="s">
        <v>79</v>
      </c>
      <c r="B211" s="26" t="s">
        <v>591</v>
      </c>
      <c r="C211" s="27" t="s">
        <v>81</v>
      </c>
      <c r="D211" s="27" t="s">
        <v>592</v>
      </c>
      <c r="E211" s="27" t="s">
        <v>36</v>
      </c>
      <c r="F211" s="27" t="s">
        <v>37</v>
      </c>
      <c r="G211" s="27" t="str">
        <f>Table228910[[#This Row],[District
Code]]</f>
        <v>62513</v>
      </c>
      <c r="H211" s="52" t="s">
        <v>593</v>
      </c>
      <c r="I211" s="29" t="s">
        <v>6701</v>
      </c>
      <c r="J211" s="30">
        <v>12010</v>
      </c>
      <c r="K211" s="29" t="s">
        <v>6701</v>
      </c>
      <c r="L211" s="28">
        <v>2923</v>
      </c>
      <c r="M211" s="28">
        <v>2923</v>
      </c>
      <c r="N211" s="28">
        <v>0</v>
      </c>
      <c r="O211" s="28">
        <v>0</v>
      </c>
      <c r="P211" s="28">
        <v>6164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31">
        <f t="shared" si="7"/>
        <v>12010</v>
      </c>
      <c r="AB211" s="31">
        <f t="shared" si="6"/>
        <v>0</v>
      </c>
    </row>
    <row r="212" spans="1:28" s="36" customFormat="1" x14ac:dyDescent="0.35">
      <c r="A212" s="25" t="s">
        <v>79</v>
      </c>
      <c r="B212" s="26" t="s">
        <v>594</v>
      </c>
      <c r="C212" s="27" t="s">
        <v>81</v>
      </c>
      <c r="D212" s="27" t="s">
        <v>595</v>
      </c>
      <c r="E212" s="27" t="s">
        <v>36</v>
      </c>
      <c r="F212" s="27" t="s">
        <v>37</v>
      </c>
      <c r="G212" s="27" t="str">
        <f>Table228910[[#This Row],[District
Code]]</f>
        <v>62539</v>
      </c>
      <c r="H212" s="52" t="s">
        <v>596</v>
      </c>
      <c r="I212" s="29" t="s">
        <v>6701</v>
      </c>
      <c r="J212" s="30">
        <v>12443</v>
      </c>
      <c r="K212" s="29" t="s">
        <v>6701</v>
      </c>
      <c r="L212" s="28">
        <v>3029</v>
      </c>
      <c r="M212" s="28">
        <v>3029</v>
      </c>
      <c r="N212" s="28">
        <v>0</v>
      </c>
      <c r="O212" s="28">
        <v>0</v>
      </c>
      <c r="P212" s="28">
        <v>0</v>
      </c>
      <c r="Q212" s="28">
        <v>2755</v>
      </c>
      <c r="R212" s="28">
        <v>869</v>
      </c>
      <c r="S212" s="28">
        <v>0</v>
      </c>
      <c r="T212" s="28">
        <v>0</v>
      </c>
      <c r="U212" s="28">
        <v>2761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31">
        <f t="shared" si="7"/>
        <v>12443</v>
      </c>
      <c r="AB212" s="31">
        <f t="shared" si="6"/>
        <v>0</v>
      </c>
    </row>
    <row r="213" spans="1:28" s="36" customFormat="1" x14ac:dyDescent="0.35">
      <c r="A213" s="25" t="s">
        <v>79</v>
      </c>
      <c r="B213" s="26" t="s">
        <v>597</v>
      </c>
      <c r="C213" s="27" t="s">
        <v>81</v>
      </c>
      <c r="D213" s="27" t="s">
        <v>598</v>
      </c>
      <c r="E213" s="27" t="s">
        <v>36</v>
      </c>
      <c r="F213" s="27" t="s">
        <v>37</v>
      </c>
      <c r="G213" s="27" t="str">
        <f>Table228910[[#This Row],[District
Code]]</f>
        <v>62547</v>
      </c>
      <c r="H213" s="52" t="s">
        <v>599</v>
      </c>
      <c r="I213" s="29" t="s">
        <v>6701</v>
      </c>
      <c r="J213" s="30">
        <v>10239</v>
      </c>
      <c r="K213" s="29" t="s">
        <v>6701</v>
      </c>
      <c r="L213" s="28">
        <v>2500</v>
      </c>
      <c r="M213" s="28">
        <v>2500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31">
        <f t="shared" si="7"/>
        <v>5000</v>
      </c>
      <c r="AB213" s="31">
        <f t="shared" si="6"/>
        <v>5239</v>
      </c>
    </row>
    <row r="214" spans="1:28" s="36" customFormat="1" x14ac:dyDescent="0.35">
      <c r="A214" s="25" t="s">
        <v>79</v>
      </c>
      <c r="B214" s="26" t="s">
        <v>2860</v>
      </c>
      <c r="C214" s="27" t="s">
        <v>81</v>
      </c>
      <c r="D214" s="27" t="s">
        <v>2861</v>
      </c>
      <c r="E214" s="27" t="s">
        <v>36</v>
      </c>
      <c r="F214" s="27" t="s">
        <v>37</v>
      </c>
      <c r="G214" s="27" t="str">
        <f>Table228910[[#This Row],[District
Code]]</f>
        <v>73809</v>
      </c>
      <c r="H214" s="52" t="s">
        <v>2862</v>
      </c>
      <c r="I214" s="29" t="s">
        <v>6701</v>
      </c>
      <c r="J214" s="30">
        <v>70071</v>
      </c>
      <c r="K214" s="29" t="s">
        <v>6701</v>
      </c>
      <c r="L214" s="28">
        <v>17055</v>
      </c>
      <c r="M214" s="28">
        <v>17055</v>
      </c>
      <c r="N214" s="28">
        <v>0</v>
      </c>
      <c r="O214" s="28">
        <v>0</v>
      </c>
      <c r="P214" s="28">
        <v>0</v>
      </c>
      <c r="Q214" s="28">
        <v>35961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31">
        <f t="shared" si="7"/>
        <v>70071</v>
      </c>
      <c r="AB214" s="31">
        <f t="shared" si="6"/>
        <v>0</v>
      </c>
    </row>
    <row r="215" spans="1:28" s="36" customFormat="1" x14ac:dyDescent="0.35">
      <c r="A215" s="25" t="s">
        <v>79</v>
      </c>
      <c r="B215" s="26" t="s">
        <v>2902</v>
      </c>
      <c r="C215" s="27" t="s">
        <v>81</v>
      </c>
      <c r="D215" s="27" t="s">
        <v>2903</v>
      </c>
      <c r="E215" s="27" t="s">
        <v>36</v>
      </c>
      <c r="F215" s="27" t="s">
        <v>37</v>
      </c>
      <c r="G215" s="27" t="str">
        <f>Table228910[[#This Row],[District
Code]]</f>
        <v>73965</v>
      </c>
      <c r="H215" s="52" t="s">
        <v>2904</v>
      </c>
      <c r="I215" s="29" t="s">
        <v>6701</v>
      </c>
      <c r="J215" s="30">
        <v>333752</v>
      </c>
      <c r="K215" s="29" t="s">
        <v>6701</v>
      </c>
      <c r="L215" s="28">
        <v>81234</v>
      </c>
      <c r="M215" s="28">
        <v>81234</v>
      </c>
      <c r="N215" s="28">
        <v>0</v>
      </c>
      <c r="O215" s="28">
        <v>0</v>
      </c>
      <c r="P215" s="28">
        <v>0</v>
      </c>
      <c r="Q215" s="28">
        <v>83438</v>
      </c>
      <c r="R215" s="28">
        <v>83438</v>
      </c>
      <c r="S215" s="28">
        <v>4408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31">
        <f t="shared" si="7"/>
        <v>333752</v>
      </c>
      <c r="AB215" s="31">
        <f t="shared" si="6"/>
        <v>0</v>
      </c>
    </row>
    <row r="216" spans="1:28" s="36" customFormat="1" x14ac:dyDescent="0.35">
      <c r="A216" s="25" t="s">
        <v>79</v>
      </c>
      <c r="B216" s="26" t="s">
        <v>2911</v>
      </c>
      <c r="C216" s="27" t="s">
        <v>81</v>
      </c>
      <c r="D216" s="27" t="s">
        <v>2912</v>
      </c>
      <c r="E216" s="27" t="s">
        <v>36</v>
      </c>
      <c r="F216" s="27" t="s">
        <v>37</v>
      </c>
      <c r="G216" s="27" t="str">
        <f>Table228910[[#This Row],[District
Code]]</f>
        <v>73999</v>
      </c>
      <c r="H216" s="52" t="s">
        <v>2913</v>
      </c>
      <c r="I216" s="29" t="s">
        <v>6701</v>
      </c>
      <c r="J216" s="30">
        <v>124124</v>
      </c>
      <c r="K216" s="29" t="s">
        <v>6701</v>
      </c>
      <c r="L216" s="28">
        <v>30211</v>
      </c>
      <c r="M216" s="28">
        <v>57661</v>
      </c>
      <c r="N216" s="28">
        <v>0</v>
      </c>
      <c r="O216" s="28">
        <v>26823</v>
      </c>
      <c r="P216" s="28">
        <v>9429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31">
        <f t="shared" si="7"/>
        <v>124124</v>
      </c>
      <c r="AB216" s="31">
        <f t="shared" si="6"/>
        <v>0</v>
      </c>
    </row>
    <row r="217" spans="1:28" s="36" customFormat="1" x14ac:dyDescent="0.35">
      <c r="A217" s="25" t="s">
        <v>79</v>
      </c>
      <c r="B217" s="26" t="s">
        <v>2950</v>
      </c>
      <c r="C217" s="27" t="s">
        <v>81</v>
      </c>
      <c r="D217" s="27" t="s">
        <v>2951</v>
      </c>
      <c r="E217" s="27" t="s">
        <v>36</v>
      </c>
      <c r="F217" s="27" t="s">
        <v>37</v>
      </c>
      <c r="G217" s="27" t="str">
        <f>Table228910[[#This Row],[District
Code]]</f>
        <v>75127</v>
      </c>
      <c r="H217" s="52" t="s">
        <v>2952</v>
      </c>
      <c r="I217" s="29" t="s">
        <v>6701</v>
      </c>
      <c r="J217" s="30">
        <v>131573</v>
      </c>
      <c r="K217" s="29" t="s">
        <v>6701</v>
      </c>
      <c r="L217" s="28">
        <v>32024</v>
      </c>
      <c r="M217" s="28">
        <v>0</v>
      </c>
      <c r="N217" s="28">
        <v>0</v>
      </c>
      <c r="O217" s="28">
        <v>869</v>
      </c>
      <c r="P217" s="28">
        <v>0</v>
      </c>
      <c r="Q217" s="28">
        <v>64380</v>
      </c>
      <c r="R217" s="28">
        <v>34300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31">
        <f t="shared" si="7"/>
        <v>131573</v>
      </c>
      <c r="AB217" s="31">
        <f t="shared" si="6"/>
        <v>0</v>
      </c>
    </row>
    <row r="218" spans="1:28" s="36" customFormat="1" x14ac:dyDescent="0.35">
      <c r="A218" s="25" t="s">
        <v>79</v>
      </c>
      <c r="B218" s="26" t="s">
        <v>2974</v>
      </c>
      <c r="C218" s="27" t="s">
        <v>81</v>
      </c>
      <c r="D218" s="27" t="s">
        <v>2975</v>
      </c>
      <c r="E218" s="27" t="s">
        <v>36</v>
      </c>
      <c r="F218" s="27" t="s">
        <v>37</v>
      </c>
      <c r="G218" s="27" t="str">
        <f>Table228910[[#This Row],[District
Code]]</f>
        <v>75234</v>
      </c>
      <c r="H218" s="52" t="s">
        <v>2976</v>
      </c>
      <c r="I218" s="29" t="s">
        <v>6701</v>
      </c>
      <c r="J218" s="30">
        <v>79383</v>
      </c>
      <c r="K218" s="29" t="s">
        <v>6701</v>
      </c>
      <c r="L218" s="28">
        <v>19322</v>
      </c>
      <c r="M218" s="28">
        <v>19322</v>
      </c>
      <c r="N218" s="28">
        <v>0</v>
      </c>
      <c r="O218" s="28">
        <v>34330</v>
      </c>
      <c r="P218" s="28">
        <v>0</v>
      </c>
      <c r="Q218" s="28">
        <v>3235</v>
      </c>
      <c r="R218" s="28">
        <v>3174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31">
        <f t="shared" si="7"/>
        <v>79383</v>
      </c>
      <c r="AB218" s="31">
        <f t="shared" si="6"/>
        <v>0</v>
      </c>
    </row>
    <row r="219" spans="1:28" s="36" customFormat="1" x14ac:dyDescent="0.35">
      <c r="A219" s="25" t="s">
        <v>79</v>
      </c>
      <c r="B219" s="26" t="s">
        <v>2986</v>
      </c>
      <c r="C219" s="27" t="s">
        <v>81</v>
      </c>
      <c r="D219" s="27" t="s">
        <v>2987</v>
      </c>
      <c r="E219" s="27" t="s">
        <v>36</v>
      </c>
      <c r="F219" s="27" t="s">
        <v>37</v>
      </c>
      <c r="G219" s="27" t="str">
        <f>Table228910[[#This Row],[District
Code]]</f>
        <v>75275</v>
      </c>
      <c r="H219" s="52" t="s">
        <v>2988</v>
      </c>
      <c r="I219" s="29" t="s">
        <v>6701</v>
      </c>
      <c r="J219" s="30">
        <v>19700</v>
      </c>
      <c r="K219" s="29" t="s">
        <v>6701</v>
      </c>
      <c r="L219" s="28">
        <v>4795</v>
      </c>
      <c r="M219" s="28">
        <v>4795</v>
      </c>
      <c r="N219" s="28">
        <v>0</v>
      </c>
      <c r="O219" s="28">
        <v>0</v>
      </c>
      <c r="P219" s="28">
        <v>0</v>
      </c>
      <c r="Q219" s="28">
        <v>10110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31">
        <f t="shared" si="7"/>
        <v>19700</v>
      </c>
      <c r="AB219" s="31">
        <f t="shared" si="6"/>
        <v>0</v>
      </c>
    </row>
    <row r="220" spans="1:28" s="36" customFormat="1" x14ac:dyDescent="0.35">
      <c r="A220" s="25" t="s">
        <v>79</v>
      </c>
      <c r="B220" s="26" t="s">
        <v>3025</v>
      </c>
      <c r="C220" s="27" t="s">
        <v>81</v>
      </c>
      <c r="D220" s="27" t="s">
        <v>3026</v>
      </c>
      <c r="E220" s="27" t="s">
        <v>36</v>
      </c>
      <c r="F220" s="27" t="s">
        <v>37</v>
      </c>
      <c r="G220" s="27" t="str">
        <f>Table228910[[#This Row],[District
Code]]</f>
        <v>75408</v>
      </c>
      <c r="H220" s="52" t="s">
        <v>3027</v>
      </c>
      <c r="I220" s="29" t="s">
        <v>6701</v>
      </c>
      <c r="J220" s="30">
        <v>37977</v>
      </c>
      <c r="K220" s="29" t="s">
        <v>6701</v>
      </c>
      <c r="L220" s="28">
        <v>9244</v>
      </c>
      <c r="M220" s="28">
        <v>19680</v>
      </c>
      <c r="N220" s="28">
        <v>8050</v>
      </c>
      <c r="O220" s="28">
        <v>1003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31">
        <f t="shared" si="7"/>
        <v>37977</v>
      </c>
      <c r="AB220" s="31">
        <f t="shared" si="6"/>
        <v>0</v>
      </c>
    </row>
    <row r="221" spans="1:28" s="36" customFormat="1" x14ac:dyDescent="0.35">
      <c r="A221" s="25" t="s">
        <v>79</v>
      </c>
      <c r="B221" s="26" t="s">
        <v>3079</v>
      </c>
      <c r="C221" s="27" t="s">
        <v>81</v>
      </c>
      <c r="D221" s="27" t="s">
        <v>3080</v>
      </c>
      <c r="E221" s="27" t="s">
        <v>36</v>
      </c>
      <c r="F221" s="27" t="s">
        <v>37</v>
      </c>
      <c r="G221" s="27" t="str">
        <f>Table228910[[#This Row],[District
Code]]</f>
        <v>75598</v>
      </c>
      <c r="H221" s="52" t="s">
        <v>3081</v>
      </c>
      <c r="I221" s="29" t="s">
        <v>6701</v>
      </c>
      <c r="J221" s="30">
        <v>42460</v>
      </c>
      <c r="K221" s="29" t="s">
        <v>6701</v>
      </c>
      <c r="L221" s="28">
        <v>10335</v>
      </c>
      <c r="M221" s="28">
        <v>0</v>
      </c>
      <c r="N221" s="28">
        <v>0</v>
      </c>
      <c r="O221" s="28">
        <v>280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31845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31">
        <f t="shared" si="7"/>
        <v>42460</v>
      </c>
      <c r="AB221" s="31">
        <f t="shared" si="6"/>
        <v>0</v>
      </c>
    </row>
    <row r="222" spans="1:28" s="36" customFormat="1" x14ac:dyDescent="0.35">
      <c r="A222" s="25" t="s">
        <v>79</v>
      </c>
      <c r="B222" s="26" t="s">
        <v>3115</v>
      </c>
      <c r="C222" s="27" t="s">
        <v>81</v>
      </c>
      <c r="D222" s="27" t="s">
        <v>3116</v>
      </c>
      <c r="E222" s="27" t="s">
        <v>36</v>
      </c>
      <c r="F222" s="27" t="s">
        <v>37</v>
      </c>
      <c r="G222" s="27" t="str">
        <f>Table228910[[#This Row],[District
Code]]</f>
        <v>76778</v>
      </c>
      <c r="H222" s="52" t="s">
        <v>2758</v>
      </c>
      <c r="I222" s="29" t="s">
        <v>6701</v>
      </c>
      <c r="J222" s="30">
        <v>119703</v>
      </c>
      <c r="K222" s="29" t="s">
        <v>6701</v>
      </c>
      <c r="L222" s="28">
        <v>29135</v>
      </c>
      <c r="M222" s="28">
        <v>29135</v>
      </c>
      <c r="N222" s="28">
        <v>0</v>
      </c>
      <c r="O222" s="28">
        <v>61433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31">
        <f t="shared" si="7"/>
        <v>119703</v>
      </c>
      <c r="AB222" s="31">
        <f t="shared" si="6"/>
        <v>0</v>
      </c>
    </row>
    <row r="223" spans="1:28" s="36" customFormat="1" x14ac:dyDescent="0.35">
      <c r="A223" s="25" t="s">
        <v>79</v>
      </c>
      <c r="B223" s="35" t="s">
        <v>4050</v>
      </c>
      <c r="C223" s="33" t="s">
        <v>81</v>
      </c>
      <c r="D223" s="33" t="s">
        <v>553</v>
      </c>
      <c r="E223" s="33" t="s">
        <v>4051</v>
      </c>
      <c r="F223" s="3" t="s">
        <v>4052</v>
      </c>
      <c r="G223" s="27" t="str">
        <f>"C"&amp;Table228910[[#This Row],[Direct
Funded
Charter School
Number]]</f>
        <v>C0662</v>
      </c>
      <c r="H223" s="53" t="s">
        <v>4053</v>
      </c>
      <c r="I223" s="29" t="s">
        <v>6701</v>
      </c>
      <c r="J223" s="30">
        <v>10000</v>
      </c>
      <c r="K223" s="29" t="s">
        <v>6701</v>
      </c>
      <c r="L223" s="28">
        <v>2500</v>
      </c>
      <c r="M223" s="28">
        <v>2500</v>
      </c>
      <c r="N223" s="28">
        <v>2500</v>
      </c>
      <c r="O223" s="28">
        <v>2500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31">
        <f t="shared" si="7"/>
        <v>10000</v>
      </c>
      <c r="AB223" s="31">
        <f t="shared" si="6"/>
        <v>0</v>
      </c>
    </row>
    <row r="224" spans="1:28" s="36" customFormat="1" x14ac:dyDescent="0.35">
      <c r="A224" s="25" t="s">
        <v>79</v>
      </c>
      <c r="B224" s="26" t="s">
        <v>4219</v>
      </c>
      <c r="C224" s="33" t="s">
        <v>81</v>
      </c>
      <c r="D224" s="33" t="s">
        <v>82</v>
      </c>
      <c r="E224" s="33" t="s">
        <v>4220</v>
      </c>
      <c r="F224" s="27" t="s">
        <v>4221</v>
      </c>
      <c r="G224" s="27" t="str">
        <f>"C"&amp;Table228910[[#This Row],[Direct
Funded
Charter School
Number]]</f>
        <v>C0746</v>
      </c>
      <c r="H224" s="53" t="s">
        <v>4222</v>
      </c>
      <c r="I224" s="29" t="s">
        <v>6700</v>
      </c>
      <c r="J224" s="30">
        <v>0</v>
      </c>
      <c r="K224" s="29" t="s">
        <v>6708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31">
        <f t="shared" si="7"/>
        <v>0</v>
      </c>
      <c r="AB224" s="31">
        <f t="shared" si="6"/>
        <v>0</v>
      </c>
    </row>
    <row r="225" spans="1:28" s="36" customFormat="1" x14ac:dyDescent="0.35">
      <c r="A225" s="25" t="s">
        <v>79</v>
      </c>
      <c r="B225" s="26" t="s">
        <v>4318</v>
      </c>
      <c r="C225" s="27" t="s">
        <v>81</v>
      </c>
      <c r="D225" s="27" t="s">
        <v>82</v>
      </c>
      <c r="E225" s="27" t="s">
        <v>4319</v>
      </c>
      <c r="F225" s="27" t="s">
        <v>4320</v>
      </c>
      <c r="G225" s="27" t="str">
        <f>"C"&amp;Table228910[[#This Row],[Direct
Funded
Charter School
Number]]</f>
        <v>C0787</v>
      </c>
      <c r="H225" s="52" t="s">
        <v>4321</v>
      </c>
      <c r="I225" s="29" t="s">
        <v>6701</v>
      </c>
      <c r="J225" s="30">
        <v>10000</v>
      </c>
      <c r="K225" s="29" t="s">
        <v>6701</v>
      </c>
      <c r="L225" s="28">
        <v>2500</v>
      </c>
      <c r="M225" s="28">
        <v>7500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31">
        <f t="shared" si="7"/>
        <v>10000</v>
      </c>
      <c r="AB225" s="31">
        <f t="shared" si="6"/>
        <v>0</v>
      </c>
    </row>
    <row r="226" spans="1:28" s="36" customFormat="1" x14ac:dyDescent="0.35">
      <c r="A226" s="25" t="s">
        <v>79</v>
      </c>
      <c r="B226" s="35" t="s">
        <v>4514</v>
      </c>
      <c r="C226" s="33" t="s">
        <v>81</v>
      </c>
      <c r="D226" s="33" t="s">
        <v>553</v>
      </c>
      <c r="E226" s="33" t="s">
        <v>4515</v>
      </c>
      <c r="F226" s="3" t="s">
        <v>4516</v>
      </c>
      <c r="G226" s="27" t="str">
        <f>"C"&amp;Table228910[[#This Row],[Direct
Funded
Charter School
Number]]</f>
        <v>C0898</v>
      </c>
      <c r="H226" s="53" t="s">
        <v>4517</v>
      </c>
      <c r="I226" s="29" t="s">
        <v>6700</v>
      </c>
      <c r="J226" s="30">
        <v>0</v>
      </c>
      <c r="K226" s="29" t="s">
        <v>6708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28">
        <v>0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31">
        <f t="shared" si="7"/>
        <v>0</v>
      </c>
      <c r="AB226" s="31">
        <f t="shared" si="6"/>
        <v>0</v>
      </c>
    </row>
    <row r="227" spans="1:28" s="36" customFormat="1" x14ac:dyDescent="0.35">
      <c r="A227" s="25" t="s">
        <v>79</v>
      </c>
      <c r="B227" s="26" t="s">
        <v>4506</v>
      </c>
      <c r="C227" s="27" t="s">
        <v>81</v>
      </c>
      <c r="D227" s="27" t="s">
        <v>553</v>
      </c>
      <c r="E227" s="27" t="s">
        <v>4507</v>
      </c>
      <c r="F227" s="27" t="s">
        <v>4508</v>
      </c>
      <c r="G227" s="27" t="str">
        <f>"C"&amp;Table228910[[#This Row],[Direct
Funded
Charter School
Number]]</f>
        <v>C0890</v>
      </c>
      <c r="H227" s="52" t="s">
        <v>4509</v>
      </c>
      <c r="I227" s="29" t="s">
        <v>6701</v>
      </c>
      <c r="J227" s="30">
        <v>10000</v>
      </c>
      <c r="K227" s="29" t="s">
        <v>6701</v>
      </c>
      <c r="L227" s="28">
        <v>2500</v>
      </c>
      <c r="M227" s="28">
        <v>2500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2500</v>
      </c>
      <c r="U227" s="28">
        <v>0</v>
      </c>
      <c r="V227" s="28">
        <v>0</v>
      </c>
      <c r="W227" s="28">
        <v>2500</v>
      </c>
      <c r="X227" s="28">
        <v>0</v>
      </c>
      <c r="Y227" s="28">
        <v>0</v>
      </c>
      <c r="Z227" s="28">
        <v>0</v>
      </c>
      <c r="AA227" s="31">
        <f t="shared" si="7"/>
        <v>10000</v>
      </c>
      <c r="AB227" s="31">
        <f t="shared" si="6"/>
        <v>0</v>
      </c>
    </row>
    <row r="228" spans="1:28" s="36" customFormat="1" x14ac:dyDescent="0.35">
      <c r="A228" s="25" t="s">
        <v>79</v>
      </c>
      <c r="B228" s="26" t="s">
        <v>4859</v>
      </c>
      <c r="C228" s="27" t="s">
        <v>81</v>
      </c>
      <c r="D228" s="27" t="s">
        <v>82</v>
      </c>
      <c r="E228" s="27" t="s">
        <v>4860</v>
      </c>
      <c r="F228" s="27" t="s">
        <v>4861</v>
      </c>
      <c r="G228" s="27" t="str">
        <f>"C"&amp;Table228910[[#This Row],[Direct
Funded
Charter School
Number]]</f>
        <v>C1085</v>
      </c>
      <c r="H228" s="52" t="s">
        <v>4862</v>
      </c>
      <c r="I228" s="29" t="s">
        <v>6701</v>
      </c>
      <c r="J228" s="30">
        <v>10000</v>
      </c>
      <c r="K228" s="29" t="s">
        <v>6701</v>
      </c>
      <c r="L228" s="28">
        <v>2500</v>
      </c>
      <c r="M228" s="28">
        <v>2500</v>
      </c>
      <c r="N228" s="28">
        <v>0</v>
      </c>
      <c r="O228" s="28">
        <v>0</v>
      </c>
      <c r="P228" s="28">
        <v>2500</v>
      </c>
      <c r="Q228" s="28">
        <v>2500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31">
        <f t="shared" si="7"/>
        <v>10000</v>
      </c>
      <c r="AB228" s="31">
        <f t="shared" si="6"/>
        <v>0</v>
      </c>
    </row>
    <row r="229" spans="1:28" s="36" customFormat="1" x14ac:dyDescent="0.35">
      <c r="A229" s="25" t="s">
        <v>79</v>
      </c>
      <c r="B229" s="26" t="s">
        <v>5639</v>
      </c>
      <c r="C229" s="27" t="s">
        <v>81</v>
      </c>
      <c r="D229" s="27" t="s">
        <v>82</v>
      </c>
      <c r="E229" s="27" t="s">
        <v>5640</v>
      </c>
      <c r="F229" s="27" t="s">
        <v>5641</v>
      </c>
      <c r="G229" s="27" t="str">
        <f>"C"&amp;Table228910[[#This Row],[Direct
Funded
Charter School
Number]]</f>
        <v>C1503</v>
      </c>
      <c r="H229" s="52" t="s">
        <v>5642</v>
      </c>
      <c r="I229" s="29" t="s">
        <v>6701</v>
      </c>
      <c r="J229" s="30">
        <v>10000</v>
      </c>
      <c r="K229" s="29" t="s">
        <v>6701</v>
      </c>
      <c r="L229" s="28">
        <v>2500</v>
      </c>
      <c r="M229" s="28">
        <v>2500</v>
      </c>
      <c r="N229" s="28">
        <v>2500</v>
      </c>
      <c r="O229" s="28">
        <v>0</v>
      </c>
      <c r="P229" s="28">
        <v>2500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31">
        <f t="shared" si="7"/>
        <v>10000</v>
      </c>
      <c r="AB229" s="31">
        <f t="shared" si="6"/>
        <v>0</v>
      </c>
    </row>
    <row r="230" spans="1:28" s="36" customFormat="1" x14ac:dyDescent="0.35">
      <c r="A230" s="25" t="s">
        <v>79</v>
      </c>
      <c r="B230" s="26" t="s">
        <v>5922</v>
      </c>
      <c r="C230" s="27" t="s">
        <v>81</v>
      </c>
      <c r="D230" s="27" t="s">
        <v>571</v>
      </c>
      <c r="E230" s="27" t="s">
        <v>5923</v>
      </c>
      <c r="F230" s="27" t="s">
        <v>5924</v>
      </c>
      <c r="G230" s="27" t="str">
        <f>"C"&amp;Table228910[[#This Row],[Direct
Funded
Charter School
Number]]</f>
        <v>C1631</v>
      </c>
      <c r="H230" s="52" t="s">
        <v>5925</v>
      </c>
      <c r="I230" s="29" t="s">
        <v>6701</v>
      </c>
      <c r="J230" s="30">
        <v>0</v>
      </c>
      <c r="K230" s="29" t="s">
        <v>6708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31">
        <f t="shared" si="7"/>
        <v>0</v>
      </c>
      <c r="AB230" s="31">
        <f t="shared" si="6"/>
        <v>0</v>
      </c>
    </row>
    <row r="231" spans="1:28" s="36" customFormat="1" x14ac:dyDescent="0.35">
      <c r="A231" s="25" t="s">
        <v>79</v>
      </c>
      <c r="B231" s="26" t="s">
        <v>6357</v>
      </c>
      <c r="C231" s="27" t="s">
        <v>81</v>
      </c>
      <c r="D231" s="27" t="s">
        <v>553</v>
      </c>
      <c r="E231" s="27" t="s">
        <v>6358</v>
      </c>
      <c r="F231" s="27" t="s">
        <v>6359</v>
      </c>
      <c r="G231" s="27" t="str">
        <f>"C"&amp;Table228910[[#This Row],[Direct
Funded
Charter School
Number]]</f>
        <v>C1792</v>
      </c>
      <c r="H231" s="52" t="s">
        <v>6360</v>
      </c>
      <c r="I231" s="29" t="s">
        <v>6701</v>
      </c>
      <c r="J231" s="30">
        <v>10000</v>
      </c>
      <c r="K231" s="29" t="s">
        <v>6701</v>
      </c>
      <c r="L231" s="28">
        <v>2500</v>
      </c>
      <c r="M231" s="28">
        <v>2500</v>
      </c>
      <c r="N231" s="28">
        <v>2500</v>
      </c>
      <c r="O231" s="28">
        <v>2500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31">
        <f t="shared" si="7"/>
        <v>10000</v>
      </c>
      <c r="AB231" s="31">
        <f t="shared" si="6"/>
        <v>0</v>
      </c>
    </row>
    <row r="232" spans="1:28" s="36" customFormat="1" x14ac:dyDescent="0.35">
      <c r="A232" s="25" t="s">
        <v>79</v>
      </c>
      <c r="B232" s="26" t="s">
        <v>6486</v>
      </c>
      <c r="C232" s="27" t="s">
        <v>81</v>
      </c>
      <c r="D232" s="27" t="s">
        <v>598</v>
      </c>
      <c r="E232" s="27" t="s">
        <v>6487</v>
      </c>
      <c r="F232" s="27" t="s">
        <v>6488</v>
      </c>
      <c r="G232" s="27" t="str">
        <f>"C"&amp;Table228910[[#This Row],[Direct
Funded
Charter School
Number]]</f>
        <v>C1841</v>
      </c>
      <c r="H232" s="52" t="s">
        <v>6489</v>
      </c>
      <c r="I232" s="29" t="s">
        <v>6700</v>
      </c>
      <c r="J232" s="30">
        <v>0</v>
      </c>
      <c r="K232" s="29" t="s">
        <v>6701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31">
        <f t="shared" si="7"/>
        <v>0</v>
      </c>
      <c r="AB232" s="31">
        <f t="shared" si="6"/>
        <v>0</v>
      </c>
    </row>
    <row r="233" spans="1:28" s="36" customFormat="1" x14ac:dyDescent="0.35">
      <c r="A233" s="25" t="s">
        <v>79</v>
      </c>
      <c r="B233" s="26" t="s">
        <v>6677</v>
      </c>
      <c r="C233" s="27" t="s">
        <v>81</v>
      </c>
      <c r="D233" s="27" t="s">
        <v>583</v>
      </c>
      <c r="E233" s="27" t="s">
        <v>6678</v>
      </c>
      <c r="F233" s="27" t="s">
        <v>6679</v>
      </c>
      <c r="G233" s="27" t="str">
        <f>"C"&amp;Table228910[[#This Row],[Direct
Funded
Charter School
Number]]</f>
        <v>C1905</v>
      </c>
      <c r="H233" s="52" t="s">
        <v>6680</v>
      </c>
      <c r="I233" s="29" t="s">
        <v>6700</v>
      </c>
      <c r="J233" s="30">
        <v>0</v>
      </c>
      <c r="K233" s="29" t="s">
        <v>6708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31">
        <f t="shared" si="7"/>
        <v>0</v>
      </c>
      <c r="AB233" s="31">
        <f t="shared" si="6"/>
        <v>0</v>
      </c>
    </row>
    <row r="234" spans="1:28" s="36" customFormat="1" x14ac:dyDescent="0.35">
      <c r="A234" s="25" t="s">
        <v>79</v>
      </c>
      <c r="B234" s="35" t="s">
        <v>6632</v>
      </c>
      <c r="C234" s="33" t="s">
        <v>81</v>
      </c>
      <c r="D234" s="33" t="s">
        <v>598</v>
      </c>
      <c r="E234" s="33" t="s">
        <v>6633</v>
      </c>
      <c r="F234" s="3" t="s">
        <v>6634</v>
      </c>
      <c r="G234" s="27" t="str">
        <f>"C"&amp;Table228910[[#This Row],[Direct
Funded
Charter School
Number]]</f>
        <v>C1893</v>
      </c>
      <c r="H234" s="53" t="s">
        <v>6635</v>
      </c>
      <c r="I234" s="29" t="s">
        <v>6700</v>
      </c>
      <c r="J234" s="30">
        <v>0</v>
      </c>
      <c r="K234" s="29" t="s">
        <v>6708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31">
        <f t="shared" si="7"/>
        <v>0</v>
      </c>
      <c r="AB234" s="31">
        <f t="shared" si="6"/>
        <v>0</v>
      </c>
    </row>
    <row r="235" spans="1:28" s="36" customFormat="1" x14ac:dyDescent="0.35">
      <c r="A235" s="25" t="s">
        <v>79</v>
      </c>
      <c r="B235" s="26" t="s">
        <v>6693</v>
      </c>
      <c r="C235" s="27" t="s">
        <v>81</v>
      </c>
      <c r="D235" s="27" t="s">
        <v>583</v>
      </c>
      <c r="E235" s="27" t="s">
        <v>6694</v>
      </c>
      <c r="F235" s="27">
        <v>1913</v>
      </c>
      <c r="G235" s="27" t="str">
        <f>"C"&amp;Table228910[[#This Row],[Direct
Funded
Charter School
Number]]</f>
        <v>C1913</v>
      </c>
      <c r="H235" s="52" t="s">
        <v>6695</v>
      </c>
      <c r="I235" s="29" t="s">
        <v>6701</v>
      </c>
      <c r="J235" s="30">
        <v>0</v>
      </c>
      <c r="K235" s="29" t="s">
        <v>6708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31">
        <f t="shared" si="7"/>
        <v>0</v>
      </c>
      <c r="AB235" s="31">
        <f t="shared" si="6"/>
        <v>0</v>
      </c>
    </row>
    <row r="236" spans="1:28" s="36" customFormat="1" x14ac:dyDescent="0.35">
      <c r="A236" s="25" t="s">
        <v>79</v>
      </c>
      <c r="B236" s="26" t="s">
        <v>5611</v>
      </c>
      <c r="C236" s="27" t="s">
        <v>81</v>
      </c>
      <c r="D236" s="27" t="s">
        <v>571</v>
      </c>
      <c r="E236" s="27" t="s">
        <v>5612</v>
      </c>
      <c r="F236" s="27" t="s">
        <v>5613</v>
      </c>
      <c r="G236" s="27" t="str">
        <f>"C"&amp;Table228910[[#This Row],[Direct
Funded
Charter School
Number]]</f>
        <v>C1492</v>
      </c>
      <c r="H236" s="52" t="s">
        <v>5614</v>
      </c>
      <c r="I236" s="29" t="s">
        <v>6701</v>
      </c>
      <c r="J236" s="30">
        <v>11251</v>
      </c>
      <c r="K236" s="29" t="s">
        <v>6701</v>
      </c>
      <c r="L236" s="28">
        <v>0</v>
      </c>
      <c r="M236" s="28">
        <v>0</v>
      </c>
      <c r="N236" s="28">
        <v>0</v>
      </c>
      <c r="O236" s="28">
        <v>2813</v>
      </c>
      <c r="P236" s="28">
        <v>2813</v>
      </c>
      <c r="Q236" s="28">
        <v>2813</v>
      </c>
      <c r="R236" s="28">
        <v>0</v>
      </c>
      <c r="S236" s="28">
        <v>2812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31">
        <f t="shared" si="7"/>
        <v>11251</v>
      </c>
      <c r="AB236" s="31">
        <f t="shared" si="6"/>
        <v>0</v>
      </c>
    </row>
    <row r="237" spans="1:28" s="36" customFormat="1" x14ac:dyDescent="0.35">
      <c r="A237" s="25" t="s">
        <v>79</v>
      </c>
      <c r="B237" s="26" t="s">
        <v>3340</v>
      </c>
      <c r="C237" s="27" t="s">
        <v>81</v>
      </c>
      <c r="D237" s="27" t="s">
        <v>553</v>
      </c>
      <c r="E237" s="27" t="s">
        <v>3341</v>
      </c>
      <c r="F237" s="27" t="s">
        <v>3342</v>
      </c>
      <c r="G237" s="27" t="str">
        <f>"C"&amp;Table228910[[#This Row],[Direct
Funded
Charter School
Number]]</f>
        <v>C0149</v>
      </c>
      <c r="H237" s="52" t="s">
        <v>3343</v>
      </c>
      <c r="I237" s="29" t="s">
        <v>6701</v>
      </c>
      <c r="J237" s="30">
        <v>10000</v>
      </c>
      <c r="K237" s="29" t="s">
        <v>6701</v>
      </c>
      <c r="L237" s="28">
        <v>2500</v>
      </c>
      <c r="M237" s="28">
        <v>2500</v>
      </c>
      <c r="N237" s="28">
        <v>0</v>
      </c>
      <c r="O237" s="28">
        <v>5000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31">
        <f t="shared" si="7"/>
        <v>10000</v>
      </c>
      <c r="AB237" s="31">
        <f t="shared" si="6"/>
        <v>0</v>
      </c>
    </row>
    <row r="238" spans="1:28" s="36" customFormat="1" x14ac:dyDescent="0.35">
      <c r="A238" s="25" t="s">
        <v>79</v>
      </c>
      <c r="B238" s="26" t="s">
        <v>3448</v>
      </c>
      <c r="C238" s="27" t="s">
        <v>81</v>
      </c>
      <c r="D238" s="27" t="s">
        <v>3116</v>
      </c>
      <c r="E238" s="27" t="s">
        <v>3449</v>
      </c>
      <c r="F238" s="27" t="s">
        <v>3450</v>
      </c>
      <c r="G238" s="27" t="str">
        <f>"C"&amp;Table228910[[#This Row],[Direct
Funded
Charter School
Number]]</f>
        <v>C0270</v>
      </c>
      <c r="H238" s="52" t="s">
        <v>3451</v>
      </c>
      <c r="I238" s="29" t="s">
        <v>6700</v>
      </c>
      <c r="J238" s="30">
        <v>0</v>
      </c>
      <c r="K238" s="29" t="s">
        <v>6701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31">
        <f t="shared" si="7"/>
        <v>0</v>
      </c>
      <c r="AB238" s="31">
        <f t="shared" si="6"/>
        <v>0</v>
      </c>
    </row>
    <row r="239" spans="1:28" s="36" customFormat="1" x14ac:dyDescent="0.35">
      <c r="A239" s="25" t="s">
        <v>79</v>
      </c>
      <c r="B239" s="26" t="s">
        <v>3584</v>
      </c>
      <c r="C239" s="27" t="s">
        <v>81</v>
      </c>
      <c r="D239" s="27" t="s">
        <v>553</v>
      </c>
      <c r="E239" s="27" t="s">
        <v>3585</v>
      </c>
      <c r="F239" s="27" t="s">
        <v>3586</v>
      </c>
      <c r="G239" s="27" t="str">
        <f>"C"&amp;Table228910[[#This Row],[Direct
Funded
Charter School
Number]]</f>
        <v>C0378</v>
      </c>
      <c r="H239" s="52" t="s">
        <v>3587</v>
      </c>
      <c r="I239" s="29" t="s">
        <v>6700</v>
      </c>
      <c r="J239" s="30">
        <v>0</v>
      </c>
      <c r="K239" s="29" t="s">
        <v>6701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31">
        <f t="shared" si="7"/>
        <v>0</v>
      </c>
      <c r="AB239" s="31">
        <f t="shared" si="6"/>
        <v>0</v>
      </c>
    </row>
    <row r="240" spans="1:28" s="36" customFormat="1" x14ac:dyDescent="0.35">
      <c r="A240" s="25" t="s">
        <v>79</v>
      </c>
      <c r="B240" s="26" t="s">
        <v>3388</v>
      </c>
      <c r="C240" s="27" t="s">
        <v>81</v>
      </c>
      <c r="D240" s="27" t="s">
        <v>82</v>
      </c>
      <c r="E240" s="27" t="s">
        <v>3389</v>
      </c>
      <c r="F240" s="27" t="s">
        <v>3390</v>
      </c>
      <c r="G240" s="27" t="str">
        <f>"C"&amp;Table228910[[#This Row],[Direct
Funded
Charter School
Number]]</f>
        <v>C0195</v>
      </c>
      <c r="H240" s="52" t="s">
        <v>3391</v>
      </c>
      <c r="I240" s="29" t="s">
        <v>6701</v>
      </c>
      <c r="J240" s="30">
        <v>17752</v>
      </c>
      <c r="K240" s="29" t="s">
        <v>6701</v>
      </c>
      <c r="L240" s="28">
        <v>4321</v>
      </c>
      <c r="M240" s="28">
        <v>4321</v>
      </c>
      <c r="N240" s="28">
        <v>4321</v>
      </c>
      <c r="O240" s="28">
        <v>0</v>
      </c>
      <c r="P240" s="28">
        <v>4789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31">
        <f t="shared" si="7"/>
        <v>17752</v>
      </c>
      <c r="AB240" s="31">
        <f t="shared" si="6"/>
        <v>0</v>
      </c>
    </row>
    <row r="241" spans="1:28" s="36" customFormat="1" x14ac:dyDescent="0.35">
      <c r="A241" s="25" t="s">
        <v>84</v>
      </c>
      <c r="B241" s="26" t="s">
        <v>85</v>
      </c>
      <c r="C241" s="27" t="s">
        <v>86</v>
      </c>
      <c r="D241" s="27" t="s">
        <v>87</v>
      </c>
      <c r="E241" s="27" t="s">
        <v>36</v>
      </c>
      <c r="F241" s="27" t="s">
        <v>37</v>
      </c>
      <c r="G241" s="27" t="str">
        <f>Table228910[[#This Row],[District
Code]]</f>
        <v>10116</v>
      </c>
      <c r="H241" s="52" t="s">
        <v>88</v>
      </c>
      <c r="I241" s="29" t="s">
        <v>6701</v>
      </c>
      <c r="J241" s="30">
        <v>10000</v>
      </c>
      <c r="K241" s="29" t="s">
        <v>6701</v>
      </c>
      <c r="L241" s="28">
        <v>2500</v>
      </c>
      <c r="M241" s="28">
        <v>0</v>
      </c>
      <c r="N241" s="28">
        <v>2500</v>
      </c>
      <c r="O241" s="28">
        <v>0</v>
      </c>
      <c r="P241" s="28">
        <v>5000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31">
        <f t="shared" si="7"/>
        <v>10000</v>
      </c>
      <c r="AB241" s="31">
        <f t="shared" si="6"/>
        <v>0</v>
      </c>
    </row>
    <row r="242" spans="1:28" s="36" customFormat="1" x14ac:dyDescent="0.35">
      <c r="A242" s="25" t="s">
        <v>84</v>
      </c>
      <c r="B242" s="26" t="s">
        <v>600</v>
      </c>
      <c r="C242" s="27" t="s">
        <v>86</v>
      </c>
      <c r="D242" s="27" t="s">
        <v>601</v>
      </c>
      <c r="E242" s="27" t="s">
        <v>36</v>
      </c>
      <c r="F242" s="27" t="s">
        <v>37</v>
      </c>
      <c r="G242" s="27" t="str">
        <f>Table228910[[#This Row],[District
Code]]</f>
        <v>62554</v>
      </c>
      <c r="H242" s="52" t="s">
        <v>602</v>
      </c>
      <c r="I242" s="29" t="s">
        <v>6701</v>
      </c>
      <c r="J242" s="30">
        <v>10000</v>
      </c>
      <c r="K242" s="29" t="s">
        <v>6708</v>
      </c>
      <c r="L242" s="28">
        <v>2500</v>
      </c>
      <c r="M242" s="28">
        <v>2500</v>
      </c>
      <c r="N242" s="28">
        <v>0</v>
      </c>
      <c r="O242" s="28">
        <v>0</v>
      </c>
      <c r="P242" s="28">
        <v>2500</v>
      </c>
      <c r="Q242" s="28">
        <v>2500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31">
        <f t="shared" si="7"/>
        <v>10000</v>
      </c>
      <c r="AB242" s="31">
        <f t="shared" si="6"/>
        <v>0</v>
      </c>
    </row>
    <row r="243" spans="1:28" s="36" customFormat="1" x14ac:dyDescent="0.35">
      <c r="A243" s="25" t="s">
        <v>84</v>
      </c>
      <c r="B243" s="26" t="s">
        <v>603</v>
      </c>
      <c r="C243" s="27" t="s">
        <v>86</v>
      </c>
      <c r="D243" s="27" t="s">
        <v>604</v>
      </c>
      <c r="E243" s="27" t="s">
        <v>36</v>
      </c>
      <c r="F243" s="27" t="s">
        <v>37</v>
      </c>
      <c r="G243" s="27" t="str">
        <f>Table228910[[#This Row],[District
Code]]</f>
        <v>62596</v>
      </c>
      <c r="H243" s="52" t="s">
        <v>605</v>
      </c>
      <c r="I243" s="29" t="s">
        <v>6701</v>
      </c>
      <c r="J243" s="30">
        <v>10000</v>
      </c>
      <c r="K243" s="29" t="s">
        <v>6701</v>
      </c>
      <c r="L243" s="28">
        <v>2500</v>
      </c>
      <c r="M243" s="28">
        <v>2500</v>
      </c>
      <c r="N243" s="28">
        <v>0</v>
      </c>
      <c r="O243" s="28">
        <v>5000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31">
        <f t="shared" si="7"/>
        <v>10000</v>
      </c>
      <c r="AB243" s="31">
        <f t="shared" si="6"/>
        <v>0</v>
      </c>
    </row>
    <row r="244" spans="1:28" s="36" customFormat="1" x14ac:dyDescent="0.35">
      <c r="A244" s="25" t="s">
        <v>84</v>
      </c>
      <c r="B244" s="26" t="s">
        <v>606</v>
      </c>
      <c r="C244" s="27" t="s">
        <v>86</v>
      </c>
      <c r="D244" s="27" t="s">
        <v>607</v>
      </c>
      <c r="E244" s="27" t="s">
        <v>36</v>
      </c>
      <c r="F244" s="27" t="s">
        <v>37</v>
      </c>
      <c r="G244" s="27" t="str">
        <f>Table228910[[#This Row],[District
Code]]</f>
        <v>62638</v>
      </c>
      <c r="H244" s="52" t="s">
        <v>608</v>
      </c>
      <c r="I244" s="29" t="s">
        <v>6701</v>
      </c>
      <c r="J244" s="30">
        <v>10000</v>
      </c>
      <c r="K244" s="29" t="s">
        <v>6701</v>
      </c>
      <c r="L244" s="28">
        <v>2500</v>
      </c>
      <c r="M244" s="28">
        <v>2500</v>
      </c>
      <c r="N244" s="28">
        <v>0</v>
      </c>
      <c r="O244" s="28">
        <v>5000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31">
        <f t="shared" si="7"/>
        <v>10000</v>
      </c>
      <c r="AB244" s="31">
        <f t="shared" si="6"/>
        <v>0</v>
      </c>
    </row>
    <row r="245" spans="1:28" s="36" customFormat="1" x14ac:dyDescent="0.35">
      <c r="A245" s="25" t="s">
        <v>84</v>
      </c>
      <c r="B245" s="26" t="s">
        <v>609</v>
      </c>
      <c r="C245" s="27" t="s">
        <v>86</v>
      </c>
      <c r="D245" s="27" t="s">
        <v>610</v>
      </c>
      <c r="E245" s="27" t="s">
        <v>36</v>
      </c>
      <c r="F245" s="27" t="s">
        <v>37</v>
      </c>
      <c r="G245" s="27" t="str">
        <f>Table228910[[#This Row],[District
Code]]</f>
        <v>62646</v>
      </c>
      <c r="H245" s="52" t="s">
        <v>611</v>
      </c>
      <c r="I245" s="29" t="s">
        <v>6701</v>
      </c>
      <c r="J245" s="30">
        <v>10000</v>
      </c>
      <c r="K245" s="29" t="s">
        <v>6701</v>
      </c>
      <c r="L245" s="28">
        <v>2500</v>
      </c>
      <c r="M245" s="28">
        <v>2500</v>
      </c>
      <c r="N245" s="28">
        <v>0</v>
      </c>
      <c r="O245" s="28">
        <v>0</v>
      </c>
      <c r="P245" s="28">
        <v>0</v>
      </c>
      <c r="Q245" s="28">
        <v>0</v>
      </c>
      <c r="R245" s="28">
        <v>5000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31">
        <f t="shared" si="7"/>
        <v>10000</v>
      </c>
      <c r="AB245" s="31">
        <f t="shared" si="6"/>
        <v>0</v>
      </c>
    </row>
    <row r="246" spans="1:28" s="36" customFormat="1" x14ac:dyDescent="0.35">
      <c r="A246" s="25" t="s">
        <v>84</v>
      </c>
      <c r="B246" s="26" t="s">
        <v>612</v>
      </c>
      <c r="C246" s="27" t="s">
        <v>86</v>
      </c>
      <c r="D246" s="27" t="s">
        <v>613</v>
      </c>
      <c r="E246" s="27" t="s">
        <v>36</v>
      </c>
      <c r="F246" s="27" t="s">
        <v>37</v>
      </c>
      <c r="G246" s="27" t="str">
        <f>Table228910[[#This Row],[District
Code]]</f>
        <v>62653</v>
      </c>
      <c r="H246" s="52" t="s">
        <v>614</v>
      </c>
      <c r="I246" s="29" t="s">
        <v>6701</v>
      </c>
      <c r="J246" s="30">
        <v>10000</v>
      </c>
      <c r="K246" s="29" t="s">
        <v>6701</v>
      </c>
      <c r="L246" s="28">
        <v>2500</v>
      </c>
      <c r="M246" s="28">
        <v>2500</v>
      </c>
      <c r="N246" s="28">
        <v>0</v>
      </c>
      <c r="O246" s="28">
        <v>0</v>
      </c>
      <c r="P246" s="28">
        <v>0</v>
      </c>
      <c r="Q246" s="28">
        <v>5000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31">
        <f t="shared" si="7"/>
        <v>10000</v>
      </c>
      <c r="AB246" s="31">
        <f t="shared" si="6"/>
        <v>0</v>
      </c>
    </row>
    <row r="247" spans="1:28" s="36" customFormat="1" x14ac:dyDescent="0.35">
      <c r="A247" s="25" t="s">
        <v>84</v>
      </c>
      <c r="B247" s="26" t="s">
        <v>615</v>
      </c>
      <c r="C247" s="27" t="s">
        <v>86</v>
      </c>
      <c r="D247" s="27" t="s">
        <v>616</v>
      </c>
      <c r="E247" s="27" t="s">
        <v>36</v>
      </c>
      <c r="F247" s="27" t="s">
        <v>37</v>
      </c>
      <c r="G247" s="27" t="str">
        <f>Table228910[[#This Row],[District
Code]]</f>
        <v>62661</v>
      </c>
      <c r="H247" s="52" t="s">
        <v>617</v>
      </c>
      <c r="I247" s="29" t="s">
        <v>6701</v>
      </c>
      <c r="J247" s="30">
        <v>24312</v>
      </c>
      <c r="K247" s="29" t="s">
        <v>6701</v>
      </c>
      <c r="L247" s="28">
        <v>0</v>
      </c>
      <c r="M247" s="28">
        <v>0</v>
      </c>
      <c r="N247" s="28">
        <v>5918</v>
      </c>
      <c r="O247" s="28">
        <v>18394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31">
        <f t="shared" si="7"/>
        <v>24312</v>
      </c>
      <c r="AB247" s="31">
        <f t="shared" si="6"/>
        <v>0</v>
      </c>
    </row>
    <row r="248" spans="1:28" s="36" customFormat="1" x14ac:dyDescent="0.35">
      <c r="A248" s="25" t="s">
        <v>84</v>
      </c>
      <c r="B248" s="26" t="s">
        <v>3046</v>
      </c>
      <c r="C248" s="27" t="s">
        <v>86</v>
      </c>
      <c r="D248" s="27" t="s">
        <v>3047</v>
      </c>
      <c r="E248" s="27" t="s">
        <v>36</v>
      </c>
      <c r="F248" s="27" t="s">
        <v>37</v>
      </c>
      <c r="G248" s="27" t="str">
        <f>Table228910[[#This Row],[District
Code]]</f>
        <v>75481</v>
      </c>
      <c r="H248" s="52" t="s">
        <v>3048</v>
      </c>
      <c r="I248" s="29" t="s">
        <v>6701</v>
      </c>
      <c r="J248" s="30">
        <v>46267</v>
      </c>
      <c r="K248" s="29" t="s">
        <v>6708</v>
      </c>
      <c r="L248" s="28">
        <v>11261</v>
      </c>
      <c r="M248" s="28">
        <v>11261</v>
      </c>
      <c r="N248" s="28">
        <v>597</v>
      </c>
      <c r="O248" s="28">
        <v>0</v>
      </c>
      <c r="P248" s="28">
        <v>0</v>
      </c>
      <c r="Q248" s="28">
        <v>21289</v>
      </c>
      <c r="R248" s="28">
        <v>1859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31">
        <f t="shared" si="7"/>
        <v>46267</v>
      </c>
      <c r="AB248" s="31">
        <f t="shared" si="6"/>
        <v>0</v>
      </c>
    </row>
    <row r="249" spans="1:28" s="36" customFormat="1" x14ac:dyDescent="0.35">
      <c r="A249" s="25" t="s">
        <v>84</v>
      </c>
      <c r="B249" s="32" t="s">
        <v>3106</v>
      </c>
      <c r="C249" s="33" t="s">
        <v>86</v>
      </c>
      <c r="D249" s="33" t="s">
        <v>3107</v>
      </c>
      <c r="E249" s="33" t="s">
        <v>36</v>
      </c>
      <c r="F249" s="3" t="s">
        <v>37</v>
      </c>
      <c r="G249" s="27" t="str">
        <f>Table228910[[#This Row],[District
Code]]</f>
        <v>76562</v>
      </c>
      <c r="H249" s="53" t="s">
        <v>3108</v>
      </c>
      <c r="I249" s="29" t="s">
        <v>6701</v>
      </c>
      <c r="J249" s="30">
        <v>12874</v>
      </c>
      <c r="K249" s="29" t="s">
        <v>6701</v>
      </c>
      <c r="L249" s="34">
        <v>3134</v>
      </c>
      <c r="M249" s="28">
        <v>3134</v>
      </c>
      <c r="N249" s="28">
        <v>0</v>
      </c>
      <c r="O249" s="28">
        <v>0</v>
      </c>
      <c r="P249" s="28">
        <v>0</v>
      </c>
      <c r="Q249" s="28">
        <v>6606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34">
        <v>0</v>
      </c>
      <c r="AA249" s="31">
        <f t="shared" si="7"/>
        <v>12874</v>
      </c>
      <c r="AB249" s="31">
        <f t="shared" si="6"/>
        <v>0</v>
      </c>
    </row>
    <row r="250" spans="1:28" s="36" customFormat="1" x14ac:dyDescent="0.35">
      <c r="A250" s="25" t="s">
        <v>84</v>
      </c>
      <c r="B250" s="26" t="s">
        <v>5391</v>
      </c>
      <c r="C250" s="27" t="s">
        <v>86</v>
      </c>
      <c r="D250" s="27" t="s">
        <v>87</v>
      </c>
      <c r="E250" s="27" t="s">
        <v>5392</v>
      </c>
      <c r="F250" s="27" t="s">
        <v>5393</v>
      </c>
      <c r="G250" s="27" t="str">
        <f>"C"&amp;Table228910[[#This Row],[Direct
Funded
Charter School
Number]]</f>
        <v>C1350</v>
      </c>
      <c r="H250" s="52" t="s">
        <v>5394</v>
      </c>
      <c r="I250" s="29" t="s">
        <v>6700</v>
      </c>
      <c r="J250" s="30">
        <v>0</v>
      </c>
      <c r="K250" s="29" t="s">
        <v>6701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31">
        <f t="shared" si="7"/>
        <v>0</v>
      </c>
      <c r="AB250" s="31">
        <f t="shared" si="6"/>
        <v>0</v>
      </c>
    </row>
    <row r="251" spans="1:28" s="36" customFormat="1" x14ac:dyDescent="0.35">
      <c r="A251" s="25" t="s">
        <v>89</v>
      </c>
      <c r="B251" s="26" t="s">
        <v>90</v>
      </c>
      <c r="C251" s="27" t="s">
        <v>91</v>
      </c>
      <c r="D251" s="27" t="s">
        <v>92</v>
      </c>
      <c r="E251" s="27" t="s">
        <v>36</v>
      </c>
      <c r="F251" s="27" t="s">
        <v>37</v>
      </c>
      <c r="G251" s="27" t="str">
        <f>Table228910[[#This Row],[District
Code]]</f>
        <v>10124</v>
      </c>
      <c r="H251" s="52" t="s">
        <v>93</v>
      </c>
      <c r="I251" s="29" t="s">
        <v>6701</v>
      </c>
      <c r="J251" s="30">
        <v>10738</v>
      </c>
      <c r="K251" s="29" t="s">
        <v>6701</v>
      </c>
      <c r="L251" s="28">
        <v>2614</v>
      </c>
      <c r="M251" s="28">
        <v>2614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5510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31">
        <f t="shared" si="7"/>
        <v>10738</v>
      </c>
      <c r="AB251" s="31">
        <f t="shared" si="6"/>
        <v>0</v>
      </c>
    </row>
    <row r="252" spans="1:28" s="36" customFormat="1" x14ac:dyDescent="0.35">
      <c r="A252" s="25" t="s">
        <v>89</v>
      </c>
      <c r="B252" s="26" t="s">
        <v>618</v>
      </c>
      <c r="C252" s="27" t="s">
        <v>91</v>
      </c>
      <c r="D252" s="27" t="s">
        <v>619</v>
      </c>
      <c r="E252" s="27" t="s">
        <v>36</v>
      </c>
      <c r="F252" s="27" t="s">
        <v>37</v>
      </c>
      <c r="G252" s="27" t="str">
        <f>Table228910[[#This Row],[District
Code]]</f>
        <v>62679</v>
      </c>
      <c r="H252" s="52" t="s">
        <v>620</v>
      </c>
      <c r="I252" s="29" t="s">
        <v>6701</v>
      </c>
      <c r="J252" s="30">
        <v>32385</v>
      </c>
      <c r="K252" s="29" t="s">
        <v>6701</v>
      </c>
      <c r="L252" s="28">
        <v>7882</v>
      </c>
      <c r="M252" s="28">
        <v>7882</v>
      </c>
      <c r="N252" s="28">
        <v>0</v>
      </c>
      <c r="O252" s="28">
        <v>1532</v>
      </c>
      <c r="P252" s="28">
        <v>4853</v>
      </c>
      <c r="Q252" s="28">
        <v>3322</v>
      </c>
      <c r="R252" s="28">
        <v>6914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31">
        <f t="shared" si="7"/>
        <v>32385</v>
      </c>
      <c r="AB252" s="31">
        <f t="shared" si="6"/>
        <v>0</v>
      </c>
    </row>
    <row r="253" spans="1:28" s="36" customFormat="1" x14ac:dyDescent="0.35">
      <c r="A253" s="25" t="s">
        <v>89</v>
      </c>
      <c r="B253" s="26" t="s">
        <v>621</v>
      </c>
      <c r="C253" s="27" t="s">
        <v>91</v>
      </c>
      <c r="D253" s="27" t="s">
        <v>622</v>
      </c>
      <c r="E253" s="27" t="s">
        <v>36</v>
      </c>
      <c r="F253" s="27" t="s">
        <v>37</v>
      </c>
      <c r="G253" s="27" t="str">
        <f>Table228910[[#This Row],[District
Code]]</f>
        <v>62687</v>
      </c>
      <c r="H253" s="52" t="s">
        <v>623</v>
      </c>
      <c r="I253" s="29" t="s">
        <v>6701</v>
      </c>
      <c r="J253" s="30">
        <v>20351</v>
      </c>
      <c r="K253" s="29" t="s">
        <v>6708</v>
      </c>
      <c r="L253" s="28">
        <v>4953</v>
      </c>
      <c r="M253" s="28">
        <v>4953</v>
      </c>
      <c r="N253" s="28">
        <v>0</v>
      </c>
      <c r="O253" s="28">
        <v>0</v>
      </c>
      <c r="P253" s="28">
        <v>10445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31">
        <f t="shared" si="7"/>
        <v>20351</v>
      </c>
      <c r="AB253" s="31">
        <f t="shared" si="6"/>
        <v>0</v>
      </c>
    </row>
    <row r="254" spans="1:28" s="36" customFormat="1" x14ac:dyDescent="0.35">
      <c r="A254" s="25" t="s">
        <v>89</v>
      </c>
      <c r="B254" s="26" t="s">
        <v>624</v>
      </c>
      <c r="C254" s="27" t="s">
        <v>91</v>
      </c>
      <c r="D254" s="27" t="s">
        <v>625</v>
      </c>
      <c r="E254" s="27" t="s">
        <v>36</v>
      </c>
      <c r="F254" s="27" t="s">
        <v>37</v>
      </c>
      <c r="G254" s="27" t="str">
        <f>Table228910[[#This Row],[District
Code]]</f>
        <v>62695</v>
      </c>
      <c r="H254" s="52" t="s">
        <v>626</v>
      </c>
      <c r="I254" s="29" t="s">
        <v>6701</v>
      </c>
      <c r="J254" s="30">
        <v>0</v>
      </c>
      <c r="K254" s="29" t="s">
        <v>6701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31">
        <f t="shared" si="7"/>
        <v>0</v>
      </c>
      <c r="AB254" s="31">
        <f t="shared" si="6"/>
        <v>0</v>
      </c>
    </row>
    <row r="255" spans="1:28" s="36" customFormat="1" x14ac:dyDescent="0.35">
      <c r="A255" s="25" t="s">
        <v>89</v>
      </c>
      <c r="B255" s="26" t="s">
        <v>627</v>
      </c>
      <c r="C255" s="27" t="s">
        <v>91</v>
      </c>
      <c r="D255" s="27" t="s">
        <v>628</v>
      </c>
      <c r="E255" s="27" t="s">
        <v>36</v>
      </c>
      <c r="F255" s="27" t="s">
        <v>37</v>
      </c>
      <c r="G255" s="27" t="str">
        <f>Table228910[[#This Row],[District
Code]]</f>
        <v>62703</v>
      </c>
      <c r="H255" s="52" t="s">
        <v>629</v>
      </c>
      <c r="I255" s="29" t="s">
        <v>6701</v>
      </c>
      <c r="J255" s="30">
        <v>10000</v>
      </c>
      <c r="K255" s="29" t="s">
        <v>6701</v>
      </c>
      <c r="L255" s="28">
        <v>2500</v>
      </c>
      <c r="M255" s="28">
        <v>2500</v>
      </c>
      <c r="N255" s="28">
        <v>0</v>
      </c>
      <c r="O255" s="28">
        <v>2500</v>
      </c>
      <c r="P255" s="28">
        <v>2500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31">
        <f t="shared" si="7"/>
        <v>10000</v>
      </c>
      <c r="AB255" s="31">
        <f t="shared" si="6"/>
        <v>0</v>
      </c>
    </row>
    <row r="256" spans="1:28" s="36" customFormat="1" x14ac:dyDescent="0.35">
      <c r="A256" s="25" t="s">
        <v>89</v>
      </c>
      <c r="B256" s="26" t="s">
        <v>630</v>
      </c>
      <c r="C256" s="27" t="s">
        <v>91</v>
      </c>
      <c r="D256" s="27" t="s">
        <v>631</v>
      </c>
      <c r="E256" s="27" t="s">
        <v>36</v>
      </c>
      <c r="F256" s="27" t="s">
        <v>37</v>
      </c>
      <c r="G256" s="27" t="str">
        <f>Table228910[[#This Row],[District
Code]]</f>
        <v>62729</v>
      </c>
      <c r="H256" s="52" t="s">
        <v>632</v>
      </c>
      <c r="I256" s="29" t="s">
        <v>6701</v>
      </c>
      <c r="J256" s="30">
        <v>10000</v>
      </c>
      <c r="K256" s="29" t="s">
        <v>6701</v>
      </c>
      <c r="L256" s="28">
        <v>2500</v>
      </c>
      <c r="M256" s="28">
        <v>2500</v>
      </c>
      <c r="N256" s="28">
        <v>0</v>
      </c>
      <c r="O256" s="28">
        <v>0</v>
      </c>
      <c r="P256" s="28">
        <v>5000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31">
        <f t="shared" si="7"/>
        <v>10000</v>
      </c>
      <c r="AB256" s="31">
        <f t="shared" si="6"/>
        <v>0</v>
      </c>
    </row>
    <row r="257" spans="1:28" s="36" customFormat="1" x14ac:dyDescent="0.35">
      <c r="A257" s="25" t="s">
        <v>89</v>
      </c>
      <c r="B257" s="26" t="s">
        <v>633</v>
      </c>
      <c r="C257" s="27" t="s">
        <v>91</v>
      </c>
      <c r="D257" s="27" t="s">
        <v>634</v>
      </c>
      <c r="E257" s="27" t="s">
        <v>36</v>
      </c>
      <c r="F257" s="27" t="s">
        <v>37</v>
      </c>
      <c r="G257" s="27" t="str">
        <f>Table228910[[#This Row],[District
Code]]</f>
        <v>62737</v>
      </c>
      <c r="H257" s="52" t="s">
        <v>635</v>
      </c>
      <c r="I257" s="29" t="s">
        <v>6701</v>
      </c>
      <c r="J257" s="30">
        <v>10000</v>
      </c>
      <c r="K257" s="29" t="s">
        <v>6701</v>
      </c>
      <c r="L257" s="28">
        <v>2500</v>
      </c>
      <c r="M257" s="28">
        <v>2500</v>
      </c>
      <c r="N257" s="28">
        <v>0</v>
      </c>
      <c r="O257" s="28">
        <v>0</v>
      </c>
      <c r="P257" s="28">
        <v>5000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31">
        <f t="shared" si="7"/>
        <v>10000</v>
      </c>
      <c r="AB257" s="31">
        <f t="shared" si="6"/>
        <v>0</v>
      </c>
    </row>
    <row r="258" spans="1:28" s="36" customFormat="1" x14ac:dyDescent="0.35">
      <c r="A258" s="25" t="s">
        <v>89</v>
      </c>
      <c r="B258" s="26" t="s">
        <v>636</v>
      </c>
      <c r="C258" s="27" t="s">
        <v>91</v>
      </c>
      <c r="D258" s="27" t="s">
        <v>637</v>
      </c>
      <c r="E258" s="27" t="s">
        <v>36</v>
      </c>
      <c r="F258" s="27" t="s">
        <v>37</v>
      </c>
      <c r="G258" s="27" t="str">
        <f>Table228910[[#This Row],[District
Code]]</f>
        <v>62745</v>
      </c>
      <c r="H258" s="52" t="s">
        <v>638</v>
      </c>
      <c r="I258" s="29" t="s">
        <v>6701</v>
      </c>
      <c r="J258" s="30">
        <v>17098</v>
      </c>
      <c r="K258" s="29" t="s">
        <v>6708</v>
      </c>
      <c r="L258" s="28">
        <v>4162</v>
      </c>
      <c r="M258" s="28">
        <v>4162</v>
      </c>
      <c r="N258" s="28">
        <v>0</v>
      </c>
      <c r="O258" s="28">
        <v>0</v>
      </c>
      <c r="P258" s="28">
        <v>8774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31">
        <f t="shared" si="7"/>
        <v>17098</v>
      </c>
      <c r="AB258" s="31">
        <f t="shared" si="6"/>
        <v>0</v>
      </c>
    </row>
    <row r="259" spans="1:28" s="36" customFormat="1" x14ac:dyDescent="0.35">
      <c r="A259" s="25" t="s">
        <v>89</v>
      </c>
      <c r="B259" s="26" t="s">
        <v>639</v>
      </c>
      <c r="C259" s="27" t="s">
        <v>91</v>
      </c>
      <c r="D259" s="27" t="s">
        <v>640</v>
      </c>
      <c r="E259" s="27" t="s">
        <v>36</v>
      </c>
      <c r="F259" s="27" t="s">
        <v>37</v>
      </c>
      <c r="G259" s="27" t="str">
        <f>Table228910[[#This Row],[District
Code]]</f>
        <v>62794</v>
      </c>
      <c r="H259" s="52" t="s">
        <v>641</v>
      </c>
      <c r="I259" s="29" t="s">
        <v>6701</v>
      </c>
      <c r="J259" s="30">
        <v>10000</v>
      </c>
      <c r="K259" s="29" t="s">
        <v>6701</v>
      </c>
      <c r="L259" s="28">
        <v>2500</v>
      </c>
      <c r="M259" s="28">
        <v>2500</v>
      </c>
      <c r="N259" s="28">
        <v>3145</v>
      </c>
      <c r="O259" s="28">
        <v>0</v>
      </c>
      <c r="P259" s="28">
        <v>0</v>
      </c>
      <c r="Q259" s="28">
        <v>756</v>
      </c>
      <c r="R259" s="28">
        <v>1099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31">
        <f t="shared" si="7"/>
        <v>10000</v>
      </c>
      <c r="AB259" s="31">
        <f t="shared" si="6"/>
        <v>0</v>
      </c>
    </row>
    <row r="260" spans="1:28" s="36" customFormat="1" x14ac:dyDescent="0.35">
      <c r="A260" s="25" t="s">
        <v>89</v>
      </c>
      <c r="B260" s="26" t="s">
        <v>642</v>
      </c>
      <c r="C260" s="27" t="s">
        <v>91</v>
      </c>
      <c r="D260" s="27" t="s">
        <v>643</v>
      </c>
      <c r="E260" s="27" t="s">
        <v>36</v>
      </c>
      <c r="F260" s="27" t="s">
        <v>37</v>
      </c>
      <c r="G260" s="27" t="str">
        <f>Table228910[[#This Row],[District
Code]]</f>
        <v>62810</v>
      </c>
      <c r="H260" s="52" t="s">
        <v>644</v>
      </c>
      <c r="I260" s="29" t="s">
        <v>6701</v>
      </c>
      <c r="J260" s="30">
        <v>12022</v>
      </c>
      <c r="K260" s="29" t="s">
        <v>6701</v>
      </c>
      <c r="L260" s="28">
        <v>2926</v>
      </c>
      <c r="M260" s="28">
        <v>2926</v>
      </c>
      <c r="N260" s="28">
        <v>0</v>
      </c>
      <c r="O260" s="28">
        <v>0</v>
      </c>
      <c r="P260" s="28">
        <v>6170</v>
      </c>
      <c r="Q260" s="28">
        <v>0</v>
      </c>
      <c r="R260" s="28">
        <v>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31">
        <f t="shared" si="7"/>
        <v>12022</v>
      </c>
      <c r="AB260" s="31">
        <f t="shared" si="6"/>
        <v>0</v>
      </c>
    </row>
    <row r="261" spans="1:28" s="36" customFormat="1" x14ac:dyDescent="0.35">
      <c r="A261" s="25" t="s">
        <v>89</v>
      </c>
      <c r="B261" s="26" t="s">
        <v>645</v>
      </c>
      <c r="C261" s="33" t="s">
        <v>91</v>
      </c>
      <c r="D261" s="33" t="s">
        <v>646</v>
      </c>
      <c r="E261" s="33" t="s">
        <v>36</v>
      </c>
      <c r="F261" s="27" t="s">
        <v>37</v>
      </c>
      <c r="G261" s="27" t="str">
        <f>Table228910[[#This Row],[District
Code]]</f>
        <v>62828</v>
      </c>
      <c r="H261" s="53" t="s">
        <v>647</v>
      </c>
      <c r="I261" s="29" t="s">
        <v>6701</v>
      </c>
      <c r="J261" s="30">
        <v>10000</v>
      </c>
      <c r="K261" s="29" t="s">
        <v>6708</v>
      </c>
      <c r="L261" s="28">
        <v>2500</v>
      </c>
      <c r="M261" s="28">
        <v>2500</v>
      </c>
      <c r="N261" s="28">
        <v>2500</v>
      </c>
      <c r="O261" s="28">
        <v>2500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31">
        <f t="shared" si="7"/>
        <v>10000</v>
      </c>
      <c r="AB261" s="31">
        <f t="shared" si="6"/>
        <v>0</v>
      </c>
    </row>
    <row r="262" spans="1:28" s="36" customFormat="1" x14ac:dyDescent="0.35">
      <c r="A262" s="25" t="s">
        <v>89</v>
      </c>
      <c r="B262" s="26" t="s">
        <v>648</v>
      </c>
      <c r="C262" s="27" t="s">
        <v>91</v>
      </c>
      <c r="D262" s="27" t="s">
        <v>649</v>
      </c>
      <c r="E262" s="27" t="s">
        <v>36</v>
      </c>
      <c r="F262" s="27" t="s">
        <v>37</v>
      </c>
      <c r="G262" s="27" t="str">
        <f>Table228910[[#This Row],[District
Code]]</f>
        <v>62836</v>
      </c>
      <c r="H262" s="52" t="s">
        <v>650</v>
      </c>
      <c r="I262" s="29" t="s">
        <v>6701</v>
      </c>
      <c r="J262" s="30">
        <v>0</v>
      </c>
      <c r="K262" s="29" t="s">
        <v>6701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31">
        <f t="shared" si="7"/>
        <v>0</v>
      </c>
      <c r="AB262" s="31">
        <f t="shared" si="6"/>
        <v>0</v>
      </c>
    </row>
    <row r="263" spans="1:28" s="36" customFormat="1" x14ac:dyDescent="0.35">
      <c r="A263" s="25" t="s">
        <v>89</v>
      </c>
      <c r="B263" s="26" t="s">
        <v>651</v>
      </c>
      <c r="C263" s="27" t="s">
        <v>91</v>
      </c>
      <c r="D263" s="27" t="s">
        <v>652</v>
      </c>
      <c r="E263" s="27" t="s">
        <v>36</v>
      </c>
      <c r="F263" s="27" t="s">
        <v>37</v>
      </c>
      <c r="G263" s="27" t="str">
        <f>Table228910[[#This Row],[District
Code]]</f>
        <v>62851</v>
      </c>
      <c r="H263" s="52" t="s">
        <v>653</v>
      </c>
      <c r="I263" s="29" t="s">
        <v>6701</v>
      </c>
      <c r="J263" s="30">
        <v>0</v>
      </c>
      <c r="K263" s="29" t="s">
        <v>6701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31">
        <f t="shared" si="7"/>
        <v>0</v>
      </c>
      <c r="AB263" s="31">
        <f t="shared" si="6"/>
        <v>0</v>
      </c>
    </row>
    <row r="264" spans="1:28" s="36" customFormat="1" x14ac:dyDescent="0.35">
      <c r="A264" s="25" t="s">
        <v>89</v>
      </c>
      <c r="B264" s="26" t="s">
        <v>654</v>
      </c>
      <c r="C264" s="27" t="s">
        <v>91</v>
      </c>
      <c r="D264" s="27" t="s">
        <v>655</v>
      </c>
      <c r="E264" s="27" t="s">
        <v>36</v>
      </c>
      <c r="F264" s="27" t="s">
        <v>37</v>
      </c>
      <c r="G264" s="27" t="str">
        <f>Table228910[[#This Row],[District
Code]]</f>
        <v>62885</v>
      </c>
      <c r="H264" s="52" t="s">
        <v>656</v>
      </c>
      <c r="I264" s="29" t="s">
        <v>6701</v>
      </c>
      <c r="J264" s="30">
        <v>10000</v>
      </c>
      <c r="K264" s="29" t="s">
        <v>6701</v>
      </c>
      <c r="L264" s="28">
        <v>2500</v>
      </c>
      <c r="M264" s="28">
        <v>2500</v>
      </c>
      <c r="N264" s="28">
        <v>5000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31">
        <f t="shared" si="7"/>
        <v>10000</v>
      </c>
      <c r="AB264" s="31">
        <f t="shared" si="6"/>
        <v>0</v>
      </c>
    </row>
    <row r="265" spans="1:28" s="36" customFormat="1" x14ac:dyDescent="0.35">
      <c r="A265" s="25" t="s">
        <v>89</v>
      </c>
      <c r="B265" s="26" t="s">
        <v>657</v>
      </c>
      <c r="C265" s="27" t="s">
        <v>91</v>
      </c>
      <c r="D265" s="27" t="s">
        <v>658</v>
      </c>
      <c r="E265" s="27" t="s">
        <v>36</v>
      </c>
      <c r="F265" s="27" t="s">
        <v>37</v>
      </c>
      <c r="G265" s="27" t="str">
        <f>Table228910[[#This Row],[District
Code]]</f>
        <v>62893</v>
      </c>
      <c r="H265" s="52" t="s">
        <v>659</v>
      </c>
      <c r="I265" s="29" t="s">
        <v>6701</v>
      </c>
      <c r="J265" s="30">
        <v>10000</v>
      </c>
      <c r="K265" s="29" t="s">
        <v>6701</v>
      </c>
      <c r="L265" s="28">
        <v>2500</v>
      </c>
      <c r="M265" s="28">
        <v>2500</v>
      </c>
      <c r="N265" s="28">
        <v>2500</v>
      </c>
      <c r="O265" s="28">
        <v>2500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31">
        <f t="shared" si="7"/>
        <v>10000</v>
      </c>
      <c r="AB265" s="31">
        <f t="shared" si="6"/>
        <v>0</v>
      </c>
    </row>
    <row r="266" spans="1:28" s="36" customFormat="1" x14ac:dyDescent="0.35">
      <c r="A266" s="25" t="s">
        <v>89</v>
      </c>
      <c r="B266" s="26" t="s">
        <v>660</v>
      </c>
      <c r="C266" s="27" t="s">
        <v>91</v>
      </c>
      <c r="D266" s="27" t="s">
        <v>661</v>
      </c>
      <c r="E266" s="27" t="s">
        <v>36</v>
      </c>
      <c r="F266" s="27" t="s">
        <v>37</v>
      </c>
      <c r="G266" s="27" t="str">
        <f>Table228910[[#This Row],[District
Code]]</f>
        <v>62901</v>
      </c>
      <c r="H266" s="52" t="s">
        <v>662</v>
      </c>
      <c r="I266" s="29" t="s">
        <v>6701</v>
      </c>
      <c r="J266" s="30">
        <v>33986</v>
      </c>
      <c r="K266" s="29" t="s">
        <v>6701</v>
      </c>
      <c r="L266" s="28">
        <v>8272</v>
      </c>
      <c r="M266" s="28">
        <v>0</v>
      </c>
      <c r="N266" s="28">
        <v>0</v>
      </c>
      <c r="O266" s="28">
        <v>25714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31">
        <f t="shared" si="7"/>
        <v>33986</v>
      </c>
      <c r="AB266" s="31">
        <f t="shared" si="6"/>
        <v>0</v>
      </c>
    </row>
    <row r="267" spans="1:28" s="36" customFormat="1" x14ac:dyDescent="0.35">
      <c r="A267" s="25" t="s">
        <v>89</v>
      </c>
      <c r="B267" s="26" t="s">
        <v>663</v>
      </c>
      <c r="C267" s="27" t="s">
        <v>91</v>
      </c>
      <c r="D267" s="27" t="s">
        <v>664</v>
      </c>
      <c r="E267" s="27" t="s">
        <v>36</v>
      </c>
      <c r="F267" s="27" t="s">
        <v>37</v>
      </c>
      <c r="G267" s="27" t="str">
        <f>Table228910[[#This Row],[District
Code]]</f>
        <v>62919</v>
      </c>
      <c r="H267" s="52" t="s">
        <v>665</v>
      </c>
      <c r="I267" s="29" t="s">
        <v>6701</v>
      </c>
      <c r="J267" s="30">
        <v>0</v>
      </c>
      <c r="K267" s="29" t="s">
        <v>6708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31">
        <f t="shared" si="7"/>
        <v>0</v>
      </c>
      <c r="AB267" s="31">
        <f t="shared" si="6"/>
        <v>0</v>
      </c>
    </row>
    <row r="268" spans="1:28" s="36" customFormat="1" x14ac:dyDescent="0.35">
      <c r="A268" s="25" t="s">
        <v>89</v>
      </c>
      <c r="B268" s="26" t="s">
        <v>666</v>
      </c>
      <c r="C268" s="27" t="s">
        <v>91</v>
      </c>
      <c r="D268" s="27" t="s">
        <v>667</v>
      </c>
      <c r="E268" s="27" t="s">
        <v>36</v>
      </c>
      <c r="F268" s="27" t="s">
        <v>37</v>
      </c>
      <c r="G268" s="27" t="str">
        <f>Table228910[[#This Row],[District
Code]]</f>
        <v>62927</v>
      </c>
      <c r="H268" s="52" t="s">
        <v>668</v>
      </c>
      <c r="I268" s="29" t="s">
        <v>6701</v>
      </c>
      <c r="J268" s="30">
        <v>10000</v>
      </c>
      <c r="K268" s="29" t="s">
        <v>6701</v>
      </c>
      <c r="L268" s="28">
        <v>2500</v>
      </c>
      <c r="M268" s="28">
        <v>2500</v>
      </c>
      <c r="N268" s="28">
        <v>1638</v>
      </c>
      <c r="O268" s="28">
        <v>2500</v>
      </c>
      <c r="P268" s="28">
        <v>862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31">
        <f t="shared" si="7"/>
        <v>10000</v>
      </c>
      <c r="AB268" s="31">
        <f t="shared" ref="AB268:AB331" si="8">J268-AA268</f>
        <v>0</v>
      </c>
    </row>
    <row r="269" spans="1:28" s="36" customFormat="1" x14ac:dyDescent="0.35">
      <c r="A269" s="25" t="s">
        <v>89</v>
      </c>
      <c r="B269" s="26" t="s">
        <v>669</v>
      </c>
      <c r="C269" s="27" t="s">
        <v>91</v>
      </c>
      <c r="D269" s="27" t="s">
        <v>670</v>
      </c>
      <c r="E269" s="27" t="s">
        <v>36</v>
      </c>
      <c r="F269" s="27" t="s">
        <v>37</v>
      </c>
      <c r="G269" s="27" t="str">
        <f>Table228910[[#This Row],[District
Code]]</f>
        <v>62935</v>
      </c>
      <c r="H269" s="52" t="s">
        <v>671</v>
      </c>
      <c r="I269" s="29" t="s">
        <v>6701</v>
      </c>
      <c r="J269" s="30">
        <v>0</v>
      </c>
      <c r="K269" s="29" t="s">
        <v>6701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31">
        <f t="shared" ref="AA269:AA332" si="9">SUM(L269:Z269)</f>
        <v>0</v>
      </c>
      <c r="AB269" s="31">
        <f t="shared" si="8"/>
        <v>0</v>
      </c>
    </row>
    <row r="270" spans="1:28" s="36" customFormat="1" x14ac:dyDescent="0.35">
      <c r="A270" s="25" t="s">
        <v>89</v>
      </c>
      <c r="B270" s="26" t="s">
        <v>672</v>
      </c>
      <c r="C270" s="27" t="s">
        <v>91</v>
      </c>
      <c r="D270" s="27" t="s">
        <v>673</v>
      </c>
      <c r="E270" s="27" t="s">
        <v>36</v>
      </c>
      <c r="F270" s="27" t="s">
        <v>37</v>
      </c>
      <c r="G270" s="27" t="str">
        <f>Table228910[[#This Row],[District
Code]]</f>
        <v>62950</v>
      </c>
      <c r="H270" s="52" t="s">
        <v>674</v>
      </c>
      <c r="I270" s="29" t="s">
        <v>6701</v>
      </c>
      <c r="J270" s="30">
        <v>18230</v>
      </c>
      <c r="K270" s="29" t="s">
        <v>6701</v>
      </c>
      <c r="L270" s="28">
        <v>4437</v>
      </c>
      <c r="M270" s="28">
        <v>4437</v>
      </c>
      <c r="N270" s="28">
        <v>0</v>
      </c>
      <c r="O270" s="28">
        <v>0</v>
      </c>
      <c r="P270" s="28">
        <v>0</v>
      </c>
      <c r="Q270" s="28">
        <v>9356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31">
        <f t="shared" si="9"/>
        <v>18230</v>
      </c>
      <c r="AB270" s="31">
        <f t="shared" si="8"/>
        <v>0</v>
      </c>
    </row>
    <row r="271" spans="1:28" s="36" customFormat="1" x14ac:dyDescent="0.35">
      <c r="A271" s="25" t="s">
        <v>89</v>
      </c>
      <c r="B271" s="26" t="s">
        <v>675</v>
      </c>
      <c r="C271" s="27" t="s">
        <v>91</v>
      </c>
      <c r="D271" s="27" t="s">
        <v>676</v>
      </c>
      <c r="E271" s="27" t="s">
        <v>36</v>
      </c>
      <c r="F271" s="27" t="s">
        <v>37</v>
      </c>
      <c r="G271" s="27" t="str">
        <f>Table228910[[#This Row],[District
Code]]</f>
        <v>62968</v>
      </c>
      <c r="H271" s="52" t="s">
        <v>677</v>
      </c>
      <c r="I271" s="29" t="s">
        <v>6701</v>
      </c>
      <c r="J271" s="30">
        <v>0</v>
      </c>
      <c r="K271" s="29" t="s">
        <v>6701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31">
        <f t="shared" si="9"/>
        <v>0</v>
      </c>
      <c r="AB271" s="31">
        <f t="shared" si="8"/>
        <v>0</v>
      </c>
    </row>
    <row r="272" spans="1:28" s="36" customFormat="1" x14ac:dyDescent="0.35">
      <c r="A272" s="25" t="s">
        <v>89</v>
      </c>
      <c r="B272" s="26" t="s">
        <v>678</v>
      </c>
      <c r="C272" s="27" t="s">
        <v>91</v>
      </c>
      <c r="D272" s="27" t="s">
        <v>679</v>
      </c>
      <c r="E272" s="27" t="s">
        <v>36</v>
      </c>
      <c r="F272" s="27" t="s">
        <v>37</v>
      </c>
      <c r="G272" s="27" t="str">
        <f>Table228910[[#This Row],[District
Code]]</f>
        <v>62976</v>
      </c>
      <c r="H272" s="52" t="s">
        <v>575</v>
      </c>
      <c r="I272" s="29" t="s">
        <v>6701</v>
      </c>
      <c r="J272" s="30">
        <v>10000</v>
      </c>
      <c r="K272" s="29" t="s">
        <v>6701</v>
      </c>
      <c r="L272" s="28">
        <v>2500</v>
      </c>
      <c r="M272" s="28">
        <v>2500</v>
      </c>
      <c r="N272" s="28">
        <v>0</v>
      </c>
      <c r="O272" s="28">
        <v>0</v>
      </c>
      <c r="P272" s="28">
        <v>5000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31">
        <f t="shared" si="9"/>
        <v>10000</v>
      </c>
      <c r="AB272" s="31">
        <f t="shared" si="8"/>
        <v>0</v>
      </c>
    </row>
    <row r="273" spans="1:28" s="36" customFormat="1" x14ac:dyDescent="0.35">
      <c r="A273" s="25" t="s">
        <v>89</v>
      </c>
      <c r="B273" s="26" t="s">
        <v>680</v>
      </c>
      <c r="C273" s="27" t="s">
        <v>91</v>
      </c>
      <c r="D273" s="27" t="s">
        <v>681</v>
      </c>
      <c r="E273" s="27" t="s">
        <v>36</v>
      </c>
      <c r="F273" s="27" t="s">
        <v>37</v>
      </c>
      <c r="G273" s="27" t="str">
        <f>Table228910[[#This Row],[District
Code]]</f>
        <v>62984</v>
      </c>
      <c r="H273" s="52" t="s">
        <v>682</v>
      </c>
      <c r="I273" s="29" t="s">
        <v>6701</v>
      </c>
      <c r="J273" s="30">
        <v>10000</v>
      </c>
      <c r="K273" s="29" t="s">
        <v>6701</v>
      </c>
      <c r="L273" s="28">
        <v>2500</v>
      </c>
      <c r="M273" s="28">
        <v>2500</v>
      </c>
      <c r="N273" s="28">
        <v>0</v>
      </c>
      <c r="O273" s="28">
        <v>5000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31">
        <f t="shared" si="9"/>
        <v>10000</v>
      </c>
      <c r="AB273" s="31">
        <f t="shared" si="8"/>
        <v>0</v>
      </c>
    </row>
    <row r="274" spans="1:28" s="36" customFormat="1" x14ac:dyDescent="0.35">
      <c r="A274" s="25" t="s">
        <v>89</v>
      </c>
      <c r="B274" s="26" t="s">
        <v>683</v>
      </c>
      <c r="C274" s="27" t="s">
        <v>91</v>
      </c>
      <c r="D274" s="27" t="s">
        <v>684</v>
      </c>
      <c r="E274" s="27" t="s">
        <v>36</v>
      </c>
      <c r="F274" s="27" t="s">
        <v>37</v>
      </c>
      <c r="G274" s="27" t="str">
        <f>Table228910[[#This Row],[District
Code]]</f>
        <v>63008</v>
      </c>
      <c r="H274" s="52" t="s">
        <v>685</v>
      </c>
      <c r="I274" s="29" t="s">
        <v>6701</v>
      </c>
      <c r="J274" s="30">
        <v>10000</v>
      </c>
      <c r="K274" s="29" t="s">
        <v>6701</v>
      </c>
      <c r="L274" s="28">
        <v>2500</v>
      </c>
      <c r="M274" s="28">
        <v>2500</v>
      </c>
      <c r="N274" s="28">
        <v>0</v>
      </c>
      <c r="O274" s="28">
        <v>0</v>
      </c>
      <c r="P274" s="28">
        <v>5000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31">
        <f t="shared" si="9"/>
        <v>10000</v>
      </c>
      <c r="AB274" s="31">
        <f t="shared" si="8"/>
        <v>0</v>
      </c>
    </row>
    <row r="275" spans="1:28" s="36" customFormat="1" x14ac:dyDescent="0.35">
      <c r="A275" s="25" t="s">
        <v>89</v>
      </c>
      <c r="B275" s="26" t="s">
        <v>686</v>
      </c>
      <c r="C275" s="27" t="s">
        <v>91</v>
      </c>
      <c r="D275" s="27" t="s">
        <v>687</v>
      </c>
      <c r="E275" s="27" t="s">
        <v>36</v>
      </c>
      <c r="F275" s="27" t="s">
        <v>37</v>
      </c>
      <c r="G275" s="27" t="str">
        <f>Table228910[[#This Row],[District
Code]]</f>
        <v>63024</v>
      </c>
      <c r="H275" s="52" t="s">
        <v>688</v>
      </c>
      <c r="I275" s="29" t="s">
        <v>6701</v>
      </c>
      <c r="J275" s="30">
        <v>10000</v>
      </c>
      <c r="K275" s="29" t="s">
        <v>6701</v>
      </c>
      <c r="L275" s="28">
        <v>2500</v>
      </c>
      <c r="M275" s="28">
        <v>7500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31">
        <f t="shared" si="9"/>
        <v>10000</v>
      </c>
      <c r="AB275" s="31">
        <f t="shared" si="8"/>
        <v>0</v>
      </c>
    </row>
    <row r="276" spans="1:28" s="36" customFormat="1" x14ac:dyDescent="0.35">
      <c r="A276" s="25" t="s">
        <v>89</v>
      </c>
      <c r="B276" s="26" t="s">
        <v>689</v>
      </c>
      <c r="C276" s="33" t="s">
        <v>91</v>
      </c>
      <c r="D276" s="33" t="s">
        <v>690</v>
      </c>
      <c r="E276" s="38" t="s">
        <v>36</v>
      </c>
      <c r="F276" s="3" t="s">
        <v>37</v>
      </c>
      <c r="G276" s="27" t="str">
        <f>Table228910[[#This Row],[District
Code]]</f>
        <v>63032</v>
      </c>
      <c r="H276" s="53" t="s">
        <v>691</v>
      </c>
      <c r="I276" s="29" t="s">
        <v>6701</v>
      </c>
      <c r="J276" s="30">
        <v>17039</v>
      </c>
      <c r="K276" s="29" t="s">
        <v>6708</v>
      </c>
      <c r="L276" s="28">
        <v>4147</v>
      </c>
      <c r="M276" s="28">
        <v>4147</v>
      </c>
      <c r="N276" s="28">
        <v>0</v>
      </c>
      <c r="O276" s="28">
        <v>0</v>
      </c>
      <c r="P276" s="28">
        <v>0</v>
      </c>
      <c r="Q276" s="28">
        <v>8745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31">
        <f t="shared" si="9"/>
        <v>17039</v>
      </c>
      <c r="AB276" s="31">
        <f t="shared" si="8"/>
        <v>0</v>
      </c>
    </row>
    <row r="277" spans="1:28" s="36" customFormat="1" x14ac:dyDescent="0.35">
      <c r="A277" s="25" t="s">
        <v>89</v>
      </c>
      <c r="B277" s="35" t="s">
        <v>692</v>
      </c>
      <c r="C277" s="33" t="s">
        <v>91</v>
      </c>
      <c r="D277" s="33" t="s">
        <v>693</v>
      </c>
      <c r="E277" s="33" t="s">
        <v>36</v>
      </c>
      <c r="F277" s="3" t="s">
        <v>37</v>
      </c>
      <c r="G277" s="27" t="str">
        <f>Table228910[[#This Row],[District
Code]]</f>
        <v>63040</v>
      </c>
      <c r="H277" s="53" t="s">
        <v>694</v>
      </c>
      <c r="I277" s="29" t="s">
        <v>6701</v>
      </c>
      <c r="J277" s="30">
        <v>18722</v>
      </c>
      <c r="K277" s="29" t="s">
        <v>6701</v>
      </c>
      <c r="L277" s="28">
        <v>4557</v>
      </c>
      <c r="M277" s="28">
        <v>4557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</v>
      </c>
      <c r="T277" s="28">
        <v>9608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31">
        <f t="shared" si="9"/>
        <v>18722</v>
      </c>
      <c r="AB277" s="31">
        <f t="shared" si="8"/>
        <v>0</v>
      </c>
    </row>
    <row r="278" spans="1:28" s="36" customFormat="1" x14ac:dyDescent="0.35">
      <c r="A278" s="25" t="s">
        <v>89</v>
      </c>
      <c r="B278" s="35" t="s">
        <v>695</v>
      </c>
      <c r="C278" s="33" t="s">
        <v>91</v>
      </c>
      <c r="D278" s="33" t="s">
        <v>696</v>
      </c>
      <c r="E278" s="33" t="s">
        <v>36</v>
      </c>
      <c r="F278" s="3" t="s">
        <v>37</v>
      </c>
      <c r="G278" s="27" t="str">
        <f>Table228910[[#This Row],[District
Code]]</f>
        <v>63057</v>
      </c>
      <c r="H278" s="53" t="s">
        <v>697</v>
      </c>
      <c r="I278" s="29" t="s">
        <v>6701</v>
      </c>
      <c r="J278" s="30">
        <v>10000</v>
      </c>
      <c r="K278" s="29" t="s">
        <v>6701</v>
      </c>
      <c r="L278" s="28">
        <v>2500</v>
      </c>
      <c r="M278" s="28">
        <v>2500</v>
      </c>
      <c r="N278" s="28">
        <v>0</v>
      </c>
      <c r="O278" s="28">
        <v>0</v>
      </c>
      <c r="P278" s="28">
        <v>5000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31">
        <f t="shared" si="9"/>
        <v>10000</v>
      </c>
      <c r="AB278" s="31">
        <f t="shared" si="8"/>
        <v>0</v>
      </c>
    </row>
    <row r="279" spans="1:28" s="36" customFormat="1" x14ac:dyDescent="0.35">
      <c r="A279" s="25" t="s">
        <v>89</v>
      </c>
      <c r="B279" s="26" t="s">
        <v>3016</v>
      </c>
      <c r="C279" s="27" t="s">
        <v>91</v>
      </c>
      <c r="D279" s="27" t="s">
        <v>3017</v>
      </c>
      <c r="E279" s="27" t="s">
        <v>36</v>
      </c>
      <c r="F279" s="27" t="s">
        <v>37</v>
      </c>
      <c r="G279" s="27" t="str">
        <f>Table228910[[#This Row],[District
Code]]</f>
        <v>75374</v>
      </c>
      <c r="H279" s="52" t="s">
        <v>3018</v>
      </c>
      <c r="I279" s="29" t="s">
        <v>6701</v>
      </c>
      <c r="J279" s="30">
        <v>10000</v>
      </c>
      <c r="K279" s="29" t="s">
        <v>6701</v>
      </c>
      <c r="L279" s="28">
        <v>2500</v>
      </c>
      <c r="M279" s="28">
        <v>2500</v>
      </c>
      <c r="N279" s="28">
        <v>0</v>
      </c>
      <c r="O279" s="28">
        <v>0</v>
      </c>
      <c r="P279" s="28">
        <v>0</v>
      </c>
      <c r="Q279" s="28">
        <v>5000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31">
        <f t="shared" si="9"/>
        <v>10000</v>
      </c>
      <c r="AB279" s="31">
        <f t="shared" si="8"/>
        <v>0</v>
      </c>
    </row>
    <row r="280" spans="1:28" s="36" customFormat="1" x14ac:dyDescent="0.35">
      <c r="A280" s="25" t="s">
        <v>89</v>
      </c>
      <c r="B280" s="26" t="s">
        <v>3019</v>
      </c>
      <c r="C280" s="27" t="s">
        <v>91</v>
      </c>
      <c r="D280" s="27" t="s">
        <v>3020</v>
      </c>
      <c r="E280" s="27" t="s">
        <v>36</v>
      </c>
      <c r="F280" s="27" t="s">
        <v>37</v>
      </c>
      <c r="G280" s="27" t="str">
        <f>Table228910[[#This Row],[District
Code]]</f>
        <v>75382</v>
      </c>
      <c r="H280" s="52" t="s">
        <v>3021</v>
      </c>
      <c r="I280" s="29" t="s">
        <v>6701</v>
      </c>
      <c r="J280" s="30">
        <v>0</v>
      </c>
      <c r="K280" s="29" t="s">
        <v>6708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31">
        <f t="shared" si="9"/>
        <v>0</v>
      </c>
      <c r="AB280" s="31">
        <f t="shared" si="8"/>
        <v>0</v>
      </c>
    </row>
    <row r="281" spans="1:28" s="36" customFormat="1" x14ac:dyDescent="0.35">
      <c r="A281" s="25" t="s">
        <v>89</v>
      </c>
      <c r="B281" s="26" t="s">
        <v>3055</v>
      </c>
      <c r="C281" s="27" t="s">
        <v>91</v>
      </c>
      <c r="D281" s="27" t="s">
        <v>3056</v>
      </c>
      <c r="E281" s="27" t="s">
        <v>36</v>
      </c>
      <c r="F281" s="27" t="s">
        <v>37</v>
      </c>
      <c r="G281" s="27" t="str">
        <f>Table228910[[#This Row],[District
Code]]</f>
        <v>75515</v>
      </c>
      <c r="H281" s="52" t="s">
        <v>3057</v>
      </c>
      <c r="I281" s="29" t="s">
        <v>6701</v>
      </c>
      <c r="J281" s="30">
        <v>87978</v>
      </c>
      <c r="K281" s="29" t="s">
        <v>6701</v>
      </c>
      <c r="L281" s="28">
        <v>21413</v>
      </c>
      <c r="M281" s="28">
        <v>21413</v>
      </c>
      <c r="N281" s="28">
        <v>13611</v>
      </c>
      <c r="O281" s="28">
        <v>0</v>
      </c>
      <c r="P281" s="28">
        <v>23590</v>
      </c>
      <c r="Q281" s="28">
        <v>7951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31">
        <f t="shared" si="9"/>
        <v>87978</v>
      </c>
      <c r="AB281" s="31">
        <f t="shared" si="8"/>
        <v>0</v>
      </c>
    </row>
    <row r="282" spans="1:28" s="36" customFormat="1" x14ac:dyDescent="0.35">
      <c r="A282" s="25" t="s">
        <v>89</v>
      </c>
      <c r="B282" s="26" t="s">
        <v>3123</v>
      </c>
      <c r="C282" s="27" t="s">
        <v>91</v>
      </c>
      <c r="D282" s="27" t="s">
        <v>3124</v>
      </c>
      <c r="E282" s="27" t="s">
        <v>36</v>
      </c>
      <c r="F282" s="27" t="s">
        <v>37</v>
      </c>
      <c r="G282" s="27" t="str">
        <f>Table228910[[#This Row],[District
Code]]</f>
        <v>76802</v>
      </c>
      <c r="H282" s="52" t="s">
        <v>3125</v>
      </c>
      <c r="I282" s="29" t="s">
        <v>6701</v>
      </c>
      <c r="J282" s="30">
        <v>24060</v>
      </c>
      <c r="K282" s="29" t="s">
        <v>6701</v>
      </c>
      <c r="L282" s="28">
        <v>5856</v>
      </c>
      <c r="M282" s="28">
        <v>5856</v>
      </c>
      <c r="N282" s="28">
        <v>0</v>
      </c>
      <c r="O282" s="28">
        <v>0</v>
      </c>
      <c r="P282" s="28">
        <v>12348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31">
        <f t="shared" si="9"/>
        <v>24060</v>
      </c>
      <c r="AB282" s="31">
        <f t="shared" si="8"/>
        <v>0</v>
      </c>
    </row>
    <row r="283" spans="1:28" s="36" customFormat="1" x14ac:dyDescent="0.35">
      <c r="A283" s="25" t="s">
        <v>89</v>
      </c>
      <c r="B283" s="26" t="s">
        <v>4215</v>
      </c>
      <c r="C283" s="27" t="s">
        <v>91</v>
      </c>
      <c r="D283" s="27" t="s">
        <v>619</v>
      </c>
      <c r="E283" s="27" t="s">
        <v>4216</v>
      </c>
      <c r="F283" s="27" t="s">
        <v>4217</v>
      </c>
      <c r="G283" s="27" t="str">
        <f>"C"&amp;Table228910[[#This Row],[Direct
Funded
Charter School
Number]]</f>
        <v>C0744</v>
      </c>
      <c r="H283" s="52" t="s">
        <v>4218</v>
      </c>
      <c r="I283" s="29" t="s">
        <v>6701</v>
      </c>
      <c r="J283" s="30">
        <v>10000</v>
      </c>
      <c r="K283" s="29" t="s">
        <v>6701</v>
      </c>
      <c r="L283" s="28">
        <v>2500</v>
      </c>
      <c r="M283" s="28">
        <v>2500</v>
      </c>
      <c r="N283" s="28">
        <v>0</v>
      </c>
      <c r="O283" s="28">
        <v>0</v>
      </c>
      <c r="P283" s="28">
        <v>0</v>
      </c>
      <c r="Q283" s="28">
        <v>5000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31">
        <f t="shared" si="9"/>
        <v>10000</v>
      </c>
      <c r="AB283" s="31">
        <f t="shared" si="8"/>
        <v>0</v>
      </c>
    </row>
    <row r="284" spans="1:28" s="36" customFormat="1" x14ac:dyDescent="0.35">
      <c r="A284" s="25" t="s">
        <v>89</v>
      </c>
      <c r="B284" s="26" t="s">
        <v>4266</v>
      </c>
      <c r="C284" s="27" t="s">
        <v>91</v>
      </c>
      <c r="D284" s="27" t="s">
        <v>619</v>
      </c>
      <c r="E284" s="27" t="s">
        <v>4267</v>
      </c>
      <c r="F284" s="27" t="s">
        <v>4268</v>
      </c>
      <c r="G284" s="27" t="str">
        <f>"C"&amp;Table228910[[#This Row],[Direct
Funded
Charter School
Number]]</f>
        <v>C0769</v>
      </c>
      <c r="H284" s="52" t="s">
        <v>4269</v>
      </c>
      <c r="I284" s="29" t="s">
        <v>6700</v>
      </c>
      <c r="J284" s="30">
        <v>0</v>
      </c>
      <c r="K284" s="29" t="s">
        <v>6701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31">
        <f t="shared" si="9"/>
        <v>0</v>
      </c>
      <c r="AB284" s="31">
        <f t="shared" si="8"/>
        <v>0</v>
      </c>
    </row>
    <row r="285" spans="1:28" s="36" customFormat="1" x14ac:dyDescent="0.35">
      <c r="A285" s="25" t="s">
        <v>89</v>
      </c>
      <c r="B285" s="26" t="s">
        <v>5311</v>
      </c>
      <c r="C285" s="33" t="s">
        <v>91</v>
      </c>
      <c r="D285" s="33" t="s">
        <v>3124</v>
      </c>
      <c r="E285" s="33" t="s">
        <v>5312</v>
      </c>
      <c r="F285" s="3" t="s">
        <v>5313</v>
      </c>
      <c r="G285" s="27" t="str">
        <f>"C"&amp;Table228910[[#This Row],[Direct
Funded
Charter School
Number]]</f>
        <v>C1304</v>
      </c>
      <c r="H285" s="53" t="s">
        <v>5314</v>
      </c>
      <c r="I285" s="29" t="s">
        <v>6701</v>
      </c>
      <c r="J285" s="30">
        <v>10000</v>
      </c>
      <c r="K285" s="29" t="s">
        <v>6701</v>
      </c>
      <c r="L285" s="28">
        <v>2500</v>
      </c>
      <c r="M285" s="28">
        <v>2500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5000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31">
        <f t="shared" si="9"/>
        <v>10000</v>
      </c>
      <c r="AB285" s="31">
        <f t="shared" si="8"/>
        <v>0</v>
      </c>
    </row>
    <row r="286" spans="1:28" s="36" customFormat="1" x14ac:dyDescent="0.35">
      <c r="A286" s="25" t="s">
        <v>89</v>
      </c>
      <c r="B286" s="26" t="s">
        <v>5347</v>
      </c>
      <c r="C286" s="27" t="s">
        <v>91</v>
      </c>
      <c r="D286" s="27" t="s">
        <v>622</v>
      </c>
      <c r="E286" s="27" t="s">
        <v>5348</v>
      </c>
      <c r="F286" s="27" t="s">
        <v>5349</v>
      </c>
      <c r="G286" s="27" t="str">
        <f>"C"&amp;Table228910[[#This Row],[Direct
Funded
Charter School
Number]]</f>
        <v>C1320</v>
      </c>
      <c r="H286" s="52" t="s">
        <v>5350</v>
      </c>
      <c r="I286" s="29" t="s">
        <v>6701</v>
      </c>
      <c r="J286" s="30">
        <v>10000</v>
      </c>
      <c r="K286" s="29" t="s">
        <v>6701</v>
      </c>
      <c r="L286" s="28">
        <v>2500</v>
      </c>
      <c r="M286" s="28">
        <v>2500</v>
      </c>
      <c r="N286" s="28">
        <v>0</v>
      </c>
      <c r="O286" s="28">
        <v>0</v>
      </c>
      <c r="P286" s="28">
        <v>5000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31">
        <f t="shared" si="9"/>
        <v>10000</v>
      </c>
      <c r="AB286" s="31">
        <f t="shared" si="8"/>
        <v>0</v>
      </c>
    </row>
    <row r="287" spans="1:28" s="36" customFormat="1" x14ac:dyDescent="0.35">
      <c r="A287" s="25" t="s">
        <v>89</v>
      </c>
      <c r="B287" s="26" t="s">
        <v>4566</v>
      </c>
      <c r="C287" s="27" t="s">
        <v>91</v>
      </c>
      <c r="D287" s="27" t="s">
        <v>92</v>
      </c>
      <c r="E287" s="27" t="s">
        <v>4567</v>
      </c>
      <c r="F287" s="27" t="s">
        <v>4568</v>
      </c>
      <c r="G287" s="27" t="str">
        <f>"C"&amp;Table228910[[#This Row],[Direct
Funded
Charter School
Number]]</f>
        <v>C0930</v>
      </c>
      <c r="H287" s="52" t="s">
        <v>4569</v>
      </c>
      <c r="I287" s="29" t="s">
        <v>6701</v>
      </c>
      <c r="J287" s="30">
        <v>10000</v>
      </c>
      <c r="K287" s="29" t="s">
        <v>6701</v>
      </c>
      <c r="L287" s="28">
        <v>2500</v>
      </c>
      <c r="M287" s="28">
        <v>2500</v>
      </c>
      <c r="N287" s="28">
        <v>1450</v>
      </c>
      <c r="O287" s="28">
        <v>0</v>
      </c>
      <c r="P287" s="28">
        <v>0</v>
      </c>
      <c r="Q287" s="28">
        <v>0</v>
      </c>
      <c r="R287" s="28">
        <v>816</v>
      </c>
      <c r="S287" s="28">
        <v>816</v>
      </c>
      <c r="T287" s="28">
        <v>0</v>
      </c>
      <c r="U287" s="28">
        <v>0</v>
      </c>
      <c r="V287" s="28">
        <v>0</v>
      </c>
      <c r="W287" s="28">
        <v>0</v>
      </c>
      <c r="X287" s="28">
        <v>1918</v>
      </c>
      <c r="Y287" s="28">
        <v>0</v>
      </c>
      <c r="Z287" s="28">
        <v>0</v>
      </c>
      <c r="AA287" s="31">
        <f t="shared" si="9"/>
        <v>10000</v>
      </c>
      <c r="AB287" s="31">
        <f t="shared" si="8"/>
        <v>0</v>
      </c>
    </row>
    <row r="288" spans="1:28" s="36" customFormat="1" x14ac:dyDescent="0.35">
      <c r="A288" s="25" t="s">
        <v>89</v>
      </c>
      <c r="B288" s="26" t="s">
        <v>5619</v>
      </c>
      <c r="C288" s="27" t="s">
        <v>91</v>
      </c>
      <c r="D288" s="27" t="s">
        <v>619</v>
      </c>
      <c r="E288" s="27" t="s">
        <v>5620</v>
      </c>
      <c r="F288" s="27" t="s">
        <v>5621</v>
      </c>
      <c r="G288" s="27" t="str">
        <f>"C"&amp;Table228910[[#This Row],[Direct
Funded
Charter School
Number]]</f>
        <v>C1496</v>
      </c>
      <c r="H288" s="52" t="s">
        <v>5622</v>
      </c>
      <c r="I288" s="29" t="s">
        <v>6701</v>
      </c>
      <c r="J288" s="30">
        <v>10000</v>
      </c>
      <c r="K288" s="29" t="s">
        <v>6701</v>
      </c>
      <c r="L288" s="28">
        <v>2500</v>
      </c>
      <c r="M288" s="28">
        <v>2500</v>
      </c>
      <c r="N288" s="28">
        <v>2500</v>
      </c>
      <c r="O288" s="28">
        <v>0</v>
      </c>
      <c r="P288" s="28">
        <v>2500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31">
        <f t="shared" si="9"/>
        <v>10000</v>
      </c>
      <c r="AB288" s="31">
        <f t="shared" si="8"/>
        <v>0</v>
      </c>
    </row>
    <row r="289" spans="1:28" s="36" customFormat="1" x14ac:dyDescent="0.35">
      <c r="A289" s="25" t="s">
        <v>89</v>
      </c>
      <c r="B289" s="26" t="s">
        <v>6599</v>
      </c>
      <c r="C289" s="27" t="s">
        <v>91</v>
      </c>
      <c r="D289" s="27" t="s">
        <v>3056</v>
      </c>
      <c r="E289" s="27" t="s">
        <v>6600</v>
      </c>
      <c r="F289" s="27" t="s">
        <v>6601</v>
      </c>
      <c r="G289" s="27" t="str">
        <f>"C"&amp;Table228910[[#This Row],[Direct
Funded
Charter School
Number]]</f>
        <v>C1884</v>
      </c>
      <c r="H289" s="52" t="s">
        <v>6602</v>
      </c>
      <c r="I289" s="29" t="s">
        <v>6701</v>
      </c>
      <c r="J289" s="30">
        <v>10000</v>
      </c>
      <c r="K289" s="29" t="s">
        <v>6701</v>
      </c>
      <c r="L289" s="28">
        <v>2500</v>
      </c>
      <c r="M289" s="28">
        <v>7500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31">
        <f t="shared" si="9"/>
        <v>10000</v>
      </c>
      <c r="AB289" s="31">
        <f t="shared" si="8"/>
        <v>0</v>
      </c>
    </row>
    <row r="290" spans="1:28" s="36" customFormat="1" x14ac:dyDescent="0.35">
      <c r="A290" s="25" t="s">
        <v>89</v>
      </c>
      <c r="B290" s="26" t="s">
        <v>3705</v>
      </c>
      <c r="C290" s="27" t="s">
        <v>91</v>
      </c>
      <c r="D290" s="27" t="s">
        <v>619</v>
      </c>
      <c r="E290" s="27" t="s">
        <v>3706</v>
      </c>
      <c r="F290" s="27" t="s">
        <v>3707</v>
      </c>
      <c r="G290" s="27" t="str">
        <f>"C"&amp;Table228910[[#This Row],[Direct
Funded
Charter School
Number]]</f>
        <v>C0466</v>
      </c>
      <c r="H290" s="52" t="s">
        <v>3708</v>
      </c>
      <c r="I290" s="29" t="s">
        <v>6701</v>
      </c>
      <c r="J290" s="30">
        <v>10000</v>
      </c>
      <c r="K290" s="29" t="s">
        <v>6701</v>
      </c>
      <c r="L290" s="28">
        <v>2500</v>
      </c>
      <c r="M290" s="28">
        <v>2500</v>
      </c>
      <c r="N290" s="28">
        <v>0</v>
      </c>
      <c r="O290" s="28">
        <v>0</v>
      </c>
      <c r="P290" s="28">
        <v>1673</v>
      </c>
      <c r="Q290" s="28">
        <v>1673</v>
      </c>
      <c r="R290" s="28">
        <v>0</v>
      </c>
      <c r="S290" s="28">
        <v>0</v>
      </c>
      <c r="T290" s="28">
        <v>1654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31">
        <f t="shared" si="9"/>
        <v>10000</v>
      </c>
      <c r="AB290" s="31">
        <f t="shared" si="8"/>
        <v>0</v>
      </c>
    </row>
    <row r="291" spans="1:28" s="36" customFormat="1" x14ac:dyDescent="0.35">
      <c r="A291" s="25" t="s">
        <v>94</v>
      </c>
      <c r="B291" s="26" t="s">
        <v>95</v>
      </c>
      <c r="C291" s="27" t="s">
        <v>96</v>
      </c>
      <c r="D291" s="27" t="s">
        <v>97</v>
      </c>
      <c r="E291" s="27" t="s">
        <v>36</v>
      </c>
      <c r="F291" s="27" t="s">
        <v>37</v>
      </c>
      <c r="G291" s="27" t="str">
        <f>Table228910[[#This Row],[District
Code]]</f>
        <v>10132</v>
      </c>
      <c r="H291" s="52" t="s">
        <v>98</v>
      </c>
      <c r="I291" s="29" t="s">
        <v>6701</v>
      </c>
      <c r="J291" s="30">
        <v>24885</v>
      </c>
      <c r="K291" s="29" t="s">
        <v>6701</v>
      </c>
      <c r="L291" s="28">
        <v>6057</v>
      </c>
      <c r="M291" s="28">
        <v>6057</v>
      </c>
      <c r="N291" s="28">
        <v>0</v>
      </c>
      <c r="O291" s="28">
        <v>0</v>
      </c>
      <c r="P291" s="28">
        <v>0</v>
      </c>
      <c r="Q291" s="28">
        <v>0</v>
      </c>
      <c r="R291" s="28">
        <v>12771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31">
        <f t="shared" si="9"/>
        <v>24885</v>
      </c>
      <c r="AB291" s="31">
        <f t="shared" si="8"/>
        <v>0</v>
      </c>
    </row>
    <row r="292" spans="1:28" s="36" customFormat="1" x14ac:dyDescent="0.35">
      <c r="A292" s="25" t="s">
        <v>94</v>
      </c>
      <c r="B292" s="35" t="s">
        <v>698</v>
      </c>
      <c r="C292" s="33" t="s">
        <v>96</v>
      </c>
      <c r="D292" s="33" t="s">
        <v>699</v>
      </c>
      <c r="E292" s="33" t="s">
        <v>36</v>
      </c>
      <c r="F292" s="3" t="s">
        <v>37</v>
      </c>
      <c r="G292" s="27" t="str">
        <f>Table228910[[#This Row],[District
Code]]</f>
        <v>63073</v>
      </c>
      <c r="H292" s="53" t="s">
        <v>700</v>
      </c>
      <c r="I292" s="29" t="s">
        <v>6701</v>
      </c>
      <c r="J292" s="30">
        <v>96602</v>
      </c>
      <c r="K292" s="29" t="s">
        <v>6708</v>
      </c>
      <c r="L292" s="28">
        <v>23513</v>
      </c>
      <c r="M292" s="28">
        <v>23513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49576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31">
        <f t="shared" si="9"/>
        <v>96602</v>
      </c>
      <c r="AB292" s="31">
        <f t="shared" si="8"/>
        <v>0</v>
      </c>
    </row>
    <row r="293" spans="1:28" s="36" customFormat="1" x14ac:dyDescent="0.35">
      <c r="A293" s="25" t="s">
        <v>94</v>
      </c>
      <c r="B293" s="26" t="s">
        <v>701</v>
      </c>
      <c r="C293" s="27" t="s">
        <v>96</v>
      </c>
      <c r="D293" s="27" t="s">
        <v>702</v>
      </c>
      <c r="E293" s="27" t="s">
        <v>36</v>
      </c>
      <c r="F293" s="27" t="s">
        <v>37</v>
      </c>
      <c r="G293" s="27" t="str">
        <f>Table228910[[#This Row],[District
Code]]</f>
        <v>63081</v>
      </c>
      <c r="H293" s="52" t="s">
        <v>703</v>
      </c>
      <c r="I293" s="29" t="s">
        <v>6701</v>
      </c>
      <c r="J293" s="30">
        <v>35272</v>
      </c>
      <c r="K293" s="29" t="s">
        <v>6701</v>
      </c>
      <c r="L293" s="28">
        <v>8585</v>
      </c>
      <c r="M293" s="28">
        <v>8585</v>
      </c>
      <c r="N293" s="28">
        <v>0</v>
      </c>
      <c r="O293" s="28">
        <v>1545</v>
      </c>
      <c r="P293" s="28">
        <v>6092</v>
      </c>
      <c r="Q293" s="28">
        <v>0</v>
      </c>
      <c r="R293" s="28">
        <v>0</v>
      </c>
      <c r="S293" s="28">
        <v>10465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31">
        <f t="shared" si="9"/>
        <v>35272</v>
      </c>
      <c r="AB293" s="31">
        <f t="shared" si="8"/>
        <v>0</v>
      </c>
    </row>
    <row r="294" spans="1:28" s="36" customFormat="1" x14ac:dyDescent="0.35">
      <c r="A294" s="25" t="s">
        <v>94</v>
      </c>
      <c r="B294" s="26" t="s">
        <v>704</v>
      </c>
      <c r="C294" s="27" t="s">
        <v>96</v>
      </c>
      <c r="D294" s="27" t="s">
        <v>705</v>
      </c>
      <c r="E294" s="27" t="s">
        <v>36</v>
      </c>
      <c r="F294" s="27" t="s">
        <v>37</v>
      </c>
      <c r="G294" s="27" t="str">
        <f>Table228910[[#This Row],[District
Code]]</f>
        <v>63099</v>
      </c>
      <c r="H294" s="52" t="s">
        <v>706</v>
      </c>
      <c r="I294" s="29" t="s">
        <v>6701</v>
      </c>
      <c r="J294" s="30">
        <v>310867</v>
      </c>
      <c r="K294" s="29" t="s">
        <v>6701</v>
      </c>
      <c r="L294" s="28">
        <v>75664</v>
      </c>
      <c r="M294" s="28">
        <v>75664</v>
      </c>
      <c r="N294" s="28">
        <v>0</v>
      </c>
      <c r="O294" s="28">
        <v>0</v>
      </c>
      <c r="P294" s="28">
        <v>0</v>
      </c>
      <c r="Q294" s="28">
        <v>0</v>
      </c>
      <c r="R294" s="28">
        <v>13072</v>
      </c>
      <c r="S294" s="28">
        <v>44598</v>
      </c>
      <c r="T294" s="28">
        <v>92203</v>
      </c>
      <c r="U294" s="28">
        <v>9666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31">
        <f t="shared" si="9"/>
        <v>310867</v>
      </c>
      <c r="AB294" s="31">
        <f t="shared" si="8"/>
        <v>0</v>
      </c>
    </row>
    <row r="295" spans="1:28" s="36" customFormat="1" x14ac:dyDescent="0.35">
      <c r="A295" s="25" t="s">
        <v>94</v>
      </c>
      <c r="B295" s="26" t="s">
        <v>707</v>
      </c>
      <c r="C295" s="27" t="s">
        <v>96</v>
      </c>
      <c r="D295" s="27" t="s">
        <v>708</v>
      </c>
      <c r="E295" s="27" t="s">
        <v>36</v>
      </c>
      <c r="F295" s="27" t="s">
        <v>37</v>
      </c>
      <c r="G295" s="27" t="str">
        <f>Table228910[[#This Row],[District
Code]]</f>
        <v>63107</v>
      </c>
      <c r="H295" s="52" t="s">
        <v>709</v>
      </c>
      <c r="I295" s="29" t="s">
        <v>6701</v>
      </c>
      <c r="J295" s="30">
        <v>42695</v>
      </c>
      <c r="K295" s="29" t="s">
        <v>6701</v>
      </c>
      <c r="L295" s="28">
        <v>10392</v>
      </c>
      <c r="M295" s="28">
        <v>0</v>
      </c>
      <c r="N295" s="28">
        <v>0</v>
      </c>
      <c r="O295" s="28">
        <v>0</v>
      </c>
      <c r="P295" s="28">
        <v>14855</v>
      </c>
      <c r="Q295" s="28">
        <v>3908</v>
      </c>
      <c r="R295" s="28">
        <v>0</v>
      </c>
      <c r="S295" s="28">
        <v>13540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31">
        <f t="shared" si="9"/>
        <v>42695</v>
      </c>
      <c r="AB295" s="31">
        <f t="shared" si="8"/>
        <v>0</v>
      </c>
    </row>
    <row r="296" spans="1:28" s="36" customFormat="1" x14ac:dyDescent="0.35">
      <c r="A296" s="25" t="s">
        <v>94</v>
      </c>
      <c r="B296" s="26" t="s">
        <v>710</v>
      </c>
      <c r="C296" s="27" t="s">
        <v>96</v>
      </c>
      <c r="D296" s="27" t="s">
        <v>711</v>
      </c>
      <c r="E296" s="27" t="s">
        <v>36</v>
      </c>
      <c r="F296" s="27" t="s">
        <v>37</v>
      </c>
      <c r="G296" s="27" t="str">
        <f>Table228910[[#This Row],[District
Code]]</f>
        <v>63115</v>
      </c>
      <c r="H296" s="52" t="s">
        <v>712</v>
      </c>
      <c r="I296" s="29" t="s">
        <v>6701</v>
      </c>
      <c r="J296" s="30">
        <v>57983</v>
      </c>
      <c r="K296" s="29" t="s">
        <v>6701</v>
      </c>
      <c r="L296" s="28">
        <v>14113</v>
      </c>
      <c r="M296" s="28">
        <v>0</v>
      </c>
      <c r="N296" s="28">
        <v>0</v>
      </c>
      <c r="O296" s="28">
        <v>0</v>
      </c>
      <c r="P296" s="28">
        <v>0</v>
      </c>
      <c r="Q296" s="28">
        <v>2430</v>
      </c>
      <c r="R296" s="28">
        <v>0</v>
      </c>
      <c r="S296" s="28">
        <v>0</v>
      </c>
      <c r="T296" s="28">
        <v>0</v>
      </c>
      <c r="U296" s="28">
        <v>0</v>
      </c>
      <c r="V296" s="28">
        <v>41440</v>
      </c>
      <c r="W296" s="28">
        <v>0</v>
      </c>
      <c r="X296" s="28">
        <v>0</v>
      </c>
      <c r="Y296" s="28">
        <v>0</v>
      </c>
      <c r="Z296" s="28">
        <v>0</v>
      </c>
      <c r="AA296" s="31">
        <f t="shared" si="9"/>
        <v>57983</v>
      </c>
      <c r="AB296" s="31">
        <f t="shared" si="8"/>
        <v>0</v>
      </c>
    </row>
    <row r="297" spans="1:28" s="36" customFormat="1" x14ac:dyDescent="0.35">
      <c r="A297" s="25" t="s">
        <v>94</v>
      </c>
      <c r="B297" s="32" t="s">
        <v>713</v>
      </c>
      <c r="C297" s="33" t="s">
        <v>96</v>
      </c>
      <c r="D297" s="33" t="s">
        <v>714</v>
      </c>
      <c r="E297" s="33" t="s">
        <v>36</v>
      </c>
      <c r="F297" s="3" t="s">
        <v>37</v>
      </c>
      <c r="G297" s="27" t="str">
        <f>Table228910[[#This Row],[District
Code]]</f>
        <v>63123</v>
      </c>
      <c r="H297" s="53" t="s">
        <v>715</v>
      </c>
      <c r="I297" s="29" t="s">
        <v>6701</v>
      </c>
      <c r="J297" s="30">
        <v>179816</v>
      </c>
      <c r="K297" s="29" t="s">
        <v>6701</v>
      </c>
      <c r="L297" s="34">
        <v>43766</v>
      </c>
      <c r="M297" s="28">
        <v>43766</v>
      </c>
      <c r="N297" s="28">
        <v>0</v>
      </c>
      <c r="O297" s="28">
        <v>0</v>
      </c>
      <c r="P297" s="28">
        <v>0</v>
      </c>
      <c r="Q297" s="28">
        <v>92284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31">
        <f t="shared" si="9"/>
        <v>179816</v>
      </c>
      <c r="AB297" s="31">
        <f t="shared" si="8"/>
        <v>0</v>
      </c>
    </row>
    <row r="298" spans="1:28" s="36" customFormat="1" x14ac:dyDescent="0.35">
      <c r="A298" s="25" t="s">
        <v>94</v>
      </c>
      <c r="B298" s="26" t="s">
        <v>716</v>
      </c>
      <c r="C298" s="27" t="s">
        <v>96</v>
      </c>
      <c r="D298" s="27" t="s">
        <v>717</v>
      </c>
      <c r="E298" s="27" t="s">
        <v>36</v>
      </c>
      <c r="F298" s="27" t="s">
        <v>37</v>
      </c>
      <c r="G298" s="27" t="str">
        <f>Table228910[[#This Row],[District
Code]]</f>
        <v>63131</v>
      </c>
      <c r="H298" s="52" t="s">
        <v>718</v>
      </c>
      <c r="I298" s="29" t="s">
        <v>6701</v>
      </c>
      <c r="J298" s="30">
        <v>17409</v>
      </c>
      <c r="K298" s="29" t="s">
        <v>6701</v>
      </c>
      <c r="L298" s="28">
        <v>4237</v>
      </c>
      <c r="M298" s="28">
        <v>4237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8935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31">
        <f t="shared" si="9"/>
        <v>17409</v>
      </c>
      <c r="AB298" s="31">
        <f t="shared" si="8"/>
        <v>0</v>
      </c>
    </row>
    <row r="299" spans="1:28" s="36" customFormat="1" x14ac:dyDescent="0.35">
      <c r="A299" s="25" t="s">
        <v>94</v>
      </c>
      <c r="B299" s="26" t="s">
        <v>719</v>
      </c>
      <c r="C299" s="33" t="s">
        <v>96</v>
      </c>
      <c r="D299" s="33" t="s">
        <v>720</v>
      </c>
      <c r="E299" s="33" t="s">
        <v>36</v>
      </c>
      <c r="F299" s="3" t="s">
        <v>37</v>
      </c>
      <c r="G299" s="27" t="str">
        <f>Table228910[[#This Row],[District
Code]]</f>
        <v>63149</v>
      </c>
      <c r="H299" s="53" t="s">
        <v>721</v>
      </c>
      <c r="I299" s="29" t="s">
        <v>6701</v>
      </c>
      <c r="J299" s="30">
        <v>49490</v>
      </c>
      <c r="K299" s="29" t="s">
        <v>6701</v>
      </c>
      <c r="L299" s="28">
        <v>0</v>
      </c>
      <c r="M299" s="28">
        <v>12046</v>
      </c>
      <c r="N299" s="28">
        <v>0</v>
      </c>
      <c r="O299" s="28">
        <v>327</v>
      </c>
      <c r="P299" s="28">
        <v>2847</v>
      </c>
      <c r="Q299" s="28">
        <v>850</v>
      </c>
      <c r="R299" s="28">
        <v>12845</v>
      </c>
      <c r="S299" s="28">
        <v>15382</v>
      </c>
      <c r="T299" s="28">
        <v>5193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31">
        <f t="shared" si="9"/>
        <v>49490</v>
      </c>
      <c r="AB299" s="31">
        <f t="shared" si="8"/>
        <v>0</v>
      </c>
    </row>
    <row r="300" spans="1:28" s="36" customFormat="1" x14ac:dyDescent="0.35">
      <c r="A300" s="25" t="s">
        <v>94</v>
      </c>
      <c r="B300" s="26" t="s">
        <v>722</v>
      </c>
      <c r="C300" s="27" t="s">
        <v>96</v>
      </c>
      <c r="D300" s="27" t="s">
        <v>723</v>
      </c>
      <c r="E300" s="27" t="s">
        <v>36</v>
      </c>
      <c r="F300" s="27" t="s">
        <v>37</v>
      </c>
      <c r="G300" s="27" t="str">
        <f>Table228910[[#This Row],[District
Code]]</f>
        <v>63164</v>
      </c>
      <c r="H300" s="52" t="s">
        <v>724</v>
      </c>
      <c r="I300" s="29" t="s">
        <v>6701</v>
      </c>
      <c r="J300" s="30">
        <v>33464</v>
      </c>
      <c r="K300" s="29" t="s">
        <v>6701</v>
      </c>
      <c r="L300" s="28">
        <v>8145</v>
      </c>
      <c r="M300" s="28">
        <v>8145</v>
      </c>
      <c r="N300" s="28">
        <v>0</v>
      </c>
      <c r="O300" s="28">
        <v>15522</v>
      </c>
      <c r="P300" s="28">
        <v>1652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31">
        <f t="shared" si="9"/>
        <v>33464</v>
      </c>
      <c r="AB300" s="31">
        <f t="shared" si="8"/>
        <v>0</v>
      </c>
    </row>
    <row r="301" spans="1:28" s="36" customFormat="1" x14ac:dyDescent="0.35">
      <c r="A301" s="25" t="s">
        <v>94</v>
      </c>
      <c r="B301" s="26" t="s">
        <v>725</v>
      </c>
      <c r="C301" s="27" t="s">
        <v>96</v>
      </c>
      <c r="D301" s="27" t="s">
        <v>726</v>
      </c>
      <c r="E301" s="27" t="s">
        <v>36</v>
      </c>
      <c r="F301" s="27" t="s">
        <v>37</v>
      </c>
      <c r="G301" s="27" t="str">
        <f>Table228910[[#This Row],[District
Code]]</f>
        <v>63172</v>
      </c>
      <c r="H301" s="52" t="s">
        <v>727</v>
      </c>
      <c r="I301" s="29" t="s">
        <v>6701</v>
      </c>
      <c r="J301" s="30">
        <v>0</v>
      </c>
      <c r="K301" s="29" t="s">
        <v>6708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31">
        <f t="shared" si="9"/>
        <v>0</v>
      </c>
      <c r="AB301" s="31">
        <f t="shared" si="8"/>
        <v>0</v>
      </c>
    </row>
    <row r="302" spans="1:28" s="36" customFormat="1" x14ac:dyDescent="0.35">
      <c r="A302" s="25" t="s">
        <v>94</v>
      </c>
      <c r="B302" s="26" t="s">
        <v>728</v>
      </c>
      <c r="C302" s="27" t="s">
        <v>96</v>
      </c>
      <c r="D302" s="27" t="s">
        <v>729</v>
      </c>
      <c r="E302" s="27" t="s">
        <v>36</v>
      </c>
      <c r="F302" s="27" t="s">
        <v>37</v>
      </c>
      <c r="G302" s="27" t="str">
        <f>Table228910[[#This Row],[District
Code]]</f>
        <v>63180</v>
      </c>
      <c r="H302" s="52" t="s">
        <v>730</v>
      </c>
      <c r="I302" s="29" t="s">
        <v>6700</v>
      </c>
      <c r="J302" s="30">
        <v>0</v>
      </c>
      <c r="K302" s="29" t="s">
        <v>6708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31">
        <f t="shared" si="9"/>
        <v>0</v>
      </c>
      <c r="AB302" s="31">
        <f t="shared" si="8"/>
        <v>0</v>
      </c>
    </row>
    <row r="303" spans="1:28" s="36" customFormat="1" x14ac:dyDescent="0.35">
      <c r="A303" s="25" t="s">
        <v>94</v>
      </c>
      <c r="B303" s="26" t="s">
        <v>731</v>
      </c>
      <c r="C303" s="33" t="s">
        <v>96</v>
      </c>
      <c r="D303" s="33" t="s">
        <v>732</v>
      </c>
      <c r="E303" s="33" t="s">
        <v>36</v>
      </c>
      <c r="F303" s="27" t="s">
        <v>37</v>
      </c>
      <c r="G303" s="27" t="str">
        <f>Table228910[[#This Row],[District
Code]]</f>
        <v>63198</v>
      </c>
      <c r="H303" s="53" t="s">
        <v>733</v>
      </c>
      <c r="I303" s="29" t="s">
        <v>6700</v>
      </c>
      <c r="J303" s="30">
        <v>0</v>
      </c>
      <c r="K303" s="29" t="s">
        <v>6701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31">
        <f t="shared" si="9"/>
        <v>0</v>
      </c>
      <c r="AB303" s="31">
        <f t="shared" si="8"/>
        <v>0</v>
      </c>
    </row>
    <row r="304" spans="1:28" s="36" customFormat="1" x14ac:dyDescent="0.35">
      <c r="A304" s="25" t="s">
        <v>94</v>
      </c>
      <c r="B304" s="35" t="s">
        <v>734</v>
      </c>
      <c r="C304" s="33" t="s">
        <v>96</v>
      </c>
      <c r="D304" s="33" t="s">
        <v>735</v>
      </c>
      <c r="E304" s="33" t="s">
        <v>36</v>
      </c>
      <c r="F304" s="3" t="s">
        <v>37</v>
      </c>
      <c r="G304" s="27" t="str">
        <f>Table228910[[#This Row],[District
Code]]</f>
        <v>63206</v>
      </c>
      <c r="H304" s="53" t="s">
        <v>736</v>
      </c>
      <c r="I304" s="29" t="s">
        <v>6700</v>
      </c>
      <c r="J304" s="30">
        <v>0</v>
      </c>
      <c r="K304" s="29" t="s">
        <v>6708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31">
        <f t="shared" si="9"/>
        <v>0</v>
      </c>
      <c r="AB304" s="31">
        <f t="shared" si="8"/>
        <v>0</v>
      </c>
    </row>
    <row r="305" spans="1:28" s="36" customFormat="1" x14ac:dyDescent="0.35">
      <c r="A305" s="25" t="s">
        <v>94</v>
      </c>
      <c r="B305" s="26" t="s">
        <v>737</v>
      </c>
      <c r="C305" s="27" t="s">
        <v>96</v>
      </c>
      <c r="D305" s="27" t="s">
        <v>738</v>
      </c>
      <c r="E305" s="27" t="s">
        <v>36</v>
      </c>
      <c r="F305" s="27" t="s">
        <v>37</v>
      </c>
      <c r="G305" s="27" t="str">
        <f>Table228910[[#This Row],[District
Code]]</f>
        <v>63214</v>
      </c>
      <c r="H305" s="52" t="s">
        <v>739</v>
      </c>
      <c r="I305" s="29" t="s">
        <v>6700</v>
      </c>
      <c r="J305" s="30">
        <v>0</v>
      </c>
      <c r="K305" s="29" t="s">
        <v>6701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31">
        <f t="shared" si="9"/>
        <v>0</v>
      </c>
      <c r="AB305" s="31">
        <f t="shared" si="8"/>
        <v>0</v>
      </c>
    </row>
    <row r="306" spans="1:28" s="36" customFormat="1" x14ac:dyDescent="0.35">
      <c r="A306" s="25" t="s">
        <v>94</v>
      </c>
      <c r="B306" s="26" t="s">
        <v>740</v>
      </c>
      <c r="C306" s="27" t="s">
        <v>96</v>
      </c>
      <c r="D306" s="27" t="s">
        <v>741</v>
      </c>
      <c r="E306" s="27" t="s">
        <v>36</v>
      </c>
      <c r="F306" s="27" t="s">
        <v>37</v>
      </c>
      <c r="G306" s="27" t="str">
        <f>Table228910[[#This Row],[District
Code]]</f>
        <v>63222</v>
      </c>
      <c r="H306" s="52" t="s">
        <v>742</v>
      </c>
      <c r="I306" s="29" t="s">
        <v>6701</v>
      </c>
      <c r="J306" s="30">
        <v>10000</v>
      </c>
      <c r="K306" s="29" t="s">
        <v>6701</v>
      </c>
      <c r="L306" s="28">
        <v>2500</v>
      </c>
      <c r="M306" s="28">
        <v>2500</v>
      </c>
      <c r="N306" s="28">
        <v>0</v>
      </c>
      <c r="O306" s="28">
        <v>4739</v>
      </c>
      <c r="P306" s="28">
        <v>0</v>
      </c>
      <c r="Q306" s="28">
        <v>0</v>
      </c>
      <c r="R306" s="28">
        <v>0</v>
      </c>
      <c r="S306" s="28">
        <v>261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31">
        <f t="shared" si="9"/>
        <v>10000</v>
      </c>
      <c r="AB306" s="31">
        <f t="shared" si="8"/>
        <v>0</v>
      </c>
    </row>
    <row r="307" spans="1:28" s="36" customFormat="1" x14ac:dyDescent="0.35">
      <c r="A307" s="25" t="s">
        <v>94</v>
      </c>
      <c r="B307" s="26" t="s">
        <v>743</v>
      </c>
      <c r="C307" s="27" t="s">
        <v>96</v>
      </c>
      <c r="D307" s="27" t="s">
        <v>744</v>
      </c>
      <c r="E307" s="27" t="s">
        <v>36</v>
      </c>
      <c r="F307" s="27" t="s">
        <v>37</v>
      </c>
      <c r="G307" s="27" t="str">
        <f>Table228910[[#This Row],[District
Code]]</f>
        <v>63230</v>
      </c>
      <c r="H307" s="52" t="s">
        <v>745</v>
      </c>
      <c r="I307" s="29" t="s">
        <v>6701</v>
      </c>
      <c r="J307" s="30">
        <v>15182</v>
      </c>
      <c r="K307" s="29" t="s">
        <v>6701</v>
      </c>
      <c r="L307" s="28">
        <v>3695</v>
      </c>
      <c r="M307" s="28">
        <v>3695</v>
      </c>
      <c r="N307" s="28">
        <v>0</v>
      </c>
      <c r="O307" s="28">
        <v>0</v>
      </c>
      <c r="P307" s="28">
        <v>7792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31">
        <f t="shared" si="9"/>
        <v>15182</v>
      </c>
      <c r="AB307" s="31">
        <f t="shared" si="8"/>
        <v>0</v>
      </c>
    </row>
    <row r="308" spans="1:28" s="36" customFormat="1" x14ac:dyDescent="0.35">
      <c r="A308" s="25" t="s">
        <v>94</v>
      </c>
      <c r="B308" s="26" t="s">
        <v>4746</v>
      </c>
      <c r="C308" s="27" t="s">
        <v>96</v>
      </c>
      <c r="D308" s="27" t="s">
        <v>714</v>
      </c>
      <c r="E308" s="27" t="s">
        <v>4747</v>
      </c>
      <c r="F308" s="27" t="s">
        <v>4748</v>
      </c>
      <c r="G308" s="27" t="str">
        <f>"C"&amp;Table228910[[#This Row],[Direct
Funded
Charter School
Number]]</f>
        <v>C1030</v>
      </c>
      <c r="H308" s="52" t="s">
        <v>4749</v>
      </c>
      <c r="I308" s="29" t="s">
        <v>6701</v>
      </c>
      <c r="J308" s="30">
        <v>10000</v>
      </c>
      <c r="K308" s="29" t="s">
        <v>6701</v>
      </c>
      <c r="L308" s="28">
        <v>2500</v>
      </c>
      <c r="M308" s="28">
        <v>2500</v>
      </c>
      <c r="N308" s="28">
        <v>0</v>
      </c>
      <c r="O308" s="28">
        <v>0</v>
      </c>
      <c r="P308" s="28">
        <v>0</v>
      </c>
      <c r="Q308" s="28">
        <v>2500</v>
      </c>
      <c r="R308" s="28">
        <v>2500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31">
        <f t="shared" si="9"/>
        <v>10000</v>
      </c>
      <c r="AB308" s="31">
        <f t="shared" si="8"/>
        <v>0</v>
      </c>
    </row>
    <row r="309" spans="1:28" s="36" customFormat="1" x14ac:dyDescent="0.35">
      <c r="A309" s="25" t="s">
        <v>99</v>
      </c>
      <c r="B309" s="26" t="s">
        <v>100</v>
      </c>
      <c r="C309" s="27" t="s">
        <v>101</v>
      </c>
      <c r="D309" s="27" t="s">
        <v>102</v>
      </c>
      <c r="E309" s="27" t="s">
        <v>36</v>
      </c>
      <c r="F309" s="27" t="s">
        <v>37</v>
      </c>
      <c r="G309" s="27" t="str">
        <f>Table228910[[#This Row],[District
Code]]</f>
        <v>10140</v>
      </c>
      <c r="H309" s="52" t="s">
        <v>103</v>
      </c>
      <c r="I309" s="29" t="s">
        <v>6700</v>
      </c>
      <c r="J309" s="30">
        <v>0</v>
      </c>
      <c r="K309" s="29" t="s">
        <v>6708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31">
        <f t="shared" si="9"/>
        <v>0</v>
      </c>
      <c r="AB309" s="31">
        <f t="shared" si="8"/>
        <v>0</v>
      </c>
    </row>
    <row r="310" spans="1:28" s="36" customFormat="1" x14ac:dyDescent="0.35">
      <c r="A310" s="25" t="s">
        <v>99</v>
      </c>
      <c r="B310" s="26" t="s">
        <v>746</v>
      </c>
      <c r="C310" s="27" t="s">
        <v>101</v>
      </c>
      <c r="D310" s="27" t="s">
        <v>747</v>
      </c>
      <c r="E310" s="27" t="s">
        <v>36</v>
      </c>
      <c r="F310" s="27" t="s">
        <v>37</v>
      </c>
      <c r="G310" s="27" t="str">
        <f>Table228910[[#This Row],[District
Code]]</f>
        <v>63248</v>
      </c>
      <c r="H310" s="52" t="s">
        <v>748</v>
      </c>
      <c r="I310" s="29" t="s">
        <v>6701</v>
      </c>
      <c r="J310" s="30">
        <v>10000</v>
      </c>
      <c r="K310" s="29" t="s">
        <v>6701</v>
      </c>
      <c r="L310" s="28">
        <v>2500</v>
      </c>
      <c r="M310" s="28">
        <v>2500</v>
      </c>
      <c r="N310" s="28">
        <v>0</v>
      </c>
      <c r="O310" s="28">
        <v>0</v>
      </c>
      <c r="P310" s="28">
        <v>5000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31">
        <f t="shared" si="9"/>
        <v>10000</v>
      </c>
      <c r="AB310" s="31">
        <f t="shared" si="8"/>
        <v>0</v>
      </c>
    </row>
    <row r="311" spans="1:28" s="36" customFormat="1" x14ac:dyDescent="0.35">
      <c r="A311" s="25" t="s">
        <v>99</v>
      </c>
      <c r="B311" s="26" t="s">
        <v>749</v>
      </c>
      <c r="C311" s="27" t="s">
        <v>101</v>
      </c>
      <c r="D311" s="27" t="s">
        <v>750</v>
      </c>
      <c r="E311" s="27" t="s">
        <v>36</v>
      </c>
      <c r="F311" s="27" t="s">
        <v>37</v>
      </c>
      <c r="G311" s="27" t="str">
        <f>Table228910[[#This Row],[District
Code]]</f>
        <v>63271</v>
      </c>
      <c r="H311" s="52" t="s">
        <v>751</v>
      </c>
      <c r="I311" s="29" t="s">
        <v>6701</v>
      </c>
      <c r="J311" s="30">
        <v>10000</v>
      </c>
      <c r="K311" s="29" t="s">
        <v>6701</v>
      </c>
      <c r="L311" s="28">
        <v>2500</v>
      </c>
      <c r="M311" s="28">
        <v>2500</v>
      </c>
      <c r="N311" s="28">
        <v>0</v>
      </c>
      <c r="O311" s="28">
        <v>1000</v>
      </c>
      <c r="P311" s="28">
        <v>2500</v>
      </c>
      <c r="Q311" s="28">
        <v>0</v>
      </c>
      <c r="R311" s="28">
        <v>1500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31">
        <f t="shared" si="9"/>
        <v>10000</v>
      </c>
      <c r="AB311" s="31">
        <f t="shared" si="8"/>
        <v>0</v>
      </c>
    </row>
    <row r="312" spans="1:28" s="36" customFormat="1" x14ac:dyDescent="0.35">
      <c r="A312" s="25" t="s">
        <v>99</v>
      </c>
      <c r="B312" s="26" t="s">
        <v>752</v>
      </c>
      <c r="C312" s="27" t="s">
        <v>101</v>
      </c>
      <c r="D312" s="27" t="s">
        <v>753</v>
      </c>
      <c r="E312" s="27" t="s">
        <v>36</v>
      </c>
      <c r="F312" s="27" t="s">
        <v>37</v>
      </c>
      <c r="G312" s="27" t="str">
        <f>Table228910[[#This Row],[District
Code]]</f>
        <v>63289</v>
      </c>
      <c r="H312" s="52" t="s">
        <v>754</v>
      </c>
      <c r="I312" s="29" t="s">
        <v>6701</v>
      </c>
      <c r="J312" s="30">
        <v>10000</v>
      </c>
      <c r="K312" s="29" t="s">
        <v>6708</v>
      </c>
      <c r="L312" s="28">
        <v>2500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7500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31">
        <f t="shared" si="9"/>
        <v>10000</v>
      </c>
      <c r="AB312" s="31">
        <f t="shared" si="8"/>
        <v>0</v>
      </c>
    </row>
    <row r="313" spans="1:28" s="36" customFormat="1" x14ac:dyDescent="0.35">
      <c r="A313" s="25" t="s">
        <v>99</v>
      </c>
      <c r="B313" s="26" t="s">
        <v>755</v>
      </c>
      <c r="C313" s="27" t="s">
        <v>101</v>
      </c>
      <c r="D313" s="27" t="s">
        <v>756</v>
      </c>
      <c r="E313" s="27" t="s">
        <v>36</v>
      </c>
      <c r="F313" s="27" t="s">
        <v>37</v>
      </c>
      <c r="G313" s="27" t="str">
        <f>Table228910[[#This Row],[District
Code]]</f>
        <v>63297</v>
      </c>
      <c r="H313" s="52" t="s">
        <v>757</v>
      </c>
      <c r="I313" s="29" t="s">
        <v>6701</v>
      </c>
      <c r="J313" s="30">
        <v>0</v>
      </c>
      <c r="K313" s="29" t="s">
        <v>6708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31">
        <f t="shared" si="9"/>
        <v>0</v>
      </c>
      <c r="AB313" s="31">
        <f t="shared" si="8"/>
        <v>0</v>
      </c>
    </row>
    <row r="314" spans="1:28" s="36" customFormat="1" x14ac:dyDescent="0.35">
      <c r="A314" s="25" t="s">
        <v>99</v>
      </c>
      <c r="B314" s="26" t="s">
        <v>758</v>
      </c>
      <c r="C314" s="27" t="s">
        <v>101</v>
      </c>
      <c r="D314" s="27" t="s">
        <v>759</v>
      </c>
      <c r="E314" s="27" t="s">
        <v>36</v>
      </c>
      <c r="F314" s="27" t="s">
        <v>37</v>
      </c>
      <c r="G314" s="27" t="str">
        <f>Table228910[[#This Row],[District
Code]]</f>
        <v>63305</v>
      </c>
      <c r="H314" s="52" t="s">
        <v>760</v>
      </c>
      <c r="I314" s="29" t="s">
        <v>6701</v>
      </c>
      <c r="J314" s="30">
        <v>10000</v>
      </c>
      <c r="K314" s="29" t="s">
        <v>6701</v>
      </c>
      <c r="L314" s="28">
        <v>2500</v>
      </c>
      <c r="M314" s="28">
        <v>0</v>
      </c>
      <c r="N314" s="28">
        <v>0</v>
      </c>
      <c r="O314" s="28">
        <v>0</v>
      </c>
      <c r="P314" s="28">
        <v>7500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31">
        <f t="shared" si="9"/>
        <v>10000</v>
      </c>
      <c r="AB314" s="31">
        <f t="shared" si="8"/>
        <v>0</v>
      </c>
    </row>
    <row r="315" spans="1:28" s="36" customFormat="1" x14ac:dyDescent="0.35">
      <c r="A315" s="25" t="s">
        <v>99</v>
      </c>
      <c r="B315" s="26" t="s">
        <v>3109</v>
      </c>
      <c r="C315" s="27" t="s">
        <v>101</v>
      </c>
      <c r="D315" s="27" t="s">
        <v>3110</v>
      </c>
      <c r="E315" s="27" t="s">
        <v>36</v>
      </c>
      <c r="F315" s="27" t="s">
        <v>37</v>
      </c>
      <c r="G315" s="27" t="str">
        <f>Table228910[[#This Row],[District
Code]]</f>
        <v>76687</v>
      </c>
      <c r="H315" s="52" t="s">
        <v>3111</v>
      </c>
      <c r="I315" s="29" t="s">
        <v>6701</v>
      </c>
      <c r="J315" s="30">
        <v>20342</v>
      </c>
      <c r="K315" s="29" t="s">
        <v>6701</v>
      </c>
      <c r="L315" s="28">
        <v>4951</v>
      </c>
      <c r="M315" s="28">
        <v>0</v>
      </c>
      <c r="N315" s="28">
        <v>0</v>
      </c>
      <c r="O315" s="28">
        <v>135</v>
      </c>
      <c r="P315" s="28">
        <v>0</v>
      </c>
      <c r="Q315" s="28">
        <v>0</v>
      </c>
      <c r="R315" s="28">
        <v>0</v>
      </c>
      <c r="S315" s="28">
        <v>4951</v>
      </c>
      <c r="T315" s="28">
        <v>0</v>
      </c>
      <c r="U315" s="28">
        <v>10305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31">
        <f t="shared" si="9"/>
        <v>20342</v>
      </c>
      <c r="AB315" s="31">
        <f t="shared" si="8"/>
        <v>0</v>
      </c>
    </row>
    <row r="316" spans="1:28" s="36" customFormat="1" x14ac:dyDescent="0.35">
      <c r="A316" s="25" t="s">
        <v>99</v>
      </c>
      <c r="B316" s="26" t="s">
        <v>4706</v>
      </c>
      <c r="C316" s="27" t="s">
        <v>101</v>
      </c>
      <c r="D316" s="27" t="s">
        <v>102</v>
      </c>
      <c r="E316" s="27" t="s">
        <v>4707</v>
      </c>
      <c r="F316" s="27" t="s">
        <v>4708</v>
      </c>
      <c r="G316" s="27" t="str">
        <f>"C"&amp;Table228910[[#This Row],[Direct
Funded
Charter School
Number]]</f>
        <v>C1012</v>
      </c>
      <c r="H316" s="52" t="s">
        <v>4709</v>
      </c>
      <c r="I316" s="29" t="s">
        <v>6701</v>
      </c>
      <c r="J316" s="30">
        <v>10000</v>
      </c>
      <c r="K316" s="29" t="s">
        <v>6701</v>
      </c>
      <c r="L316" s="28">
        <v>2500</v>
      </c>
      <c r="M316" s="28">
        <v>2500</v>
      </c>
      <c r="N316" s="28">
        <v>2500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2500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31">
        <f t="shared" si="9"/>
        <v>10000</v>
      </c>
      <c r="AB316" s="31">
        <f t="shared" si="8"/>
        <v>0</v>
      </c>
    </row>
    <row r="317" spans="1:28" s="36" customFormat="1" x14ac:dyDescent="0.35">
      <c r="A317" s="25" t="s">
        <v>99</v>
      </c>
      <c r="B317" s="26" t="s">
        <v>5830</v>
      </c>
      <c r="C317" s="27" t="s">
        <v>101</v>
      </c>
      <c r="D317" s="27" t="s">
        <v>102</v>
      </c>
      <c r="E317" s="27" t="s">
        <v>5831</v>
      </c>
      <c r="F317" s="27" t="s">
        <v>5832</v>
      </c>
      <c r="G317" s="27" t="str">
        <f>"C"&amp;Table228910[[#This Row],[Direct
Funded
Charter School
Number]]</f>
        <v>C1594</v>
      </c>
      <c r="H317" s="52" t="s">
        <v>5833</v>
      </c>
      <c r="I317" s="29" t="s">
        <v>6701</v>
      </c>
      <c r="J317" s="30">
        <v>10000</v>
      </c>
      <c r="K317" s="29" t="s">
        <v>6701</v>
      </c>
      <c r="L317" s="28">
        <v>2500</v>
      </c>
      <c r="M317" s="28">
        <v>2500</v>
      </c>
      <c r="N317" s="28">
        <v>0</v>
      </c>
      <c r="O317" s="28">
        <v>0</v>
      </c>
      <c r="P317" s="28">
        <v>2500</v>
      </c>
      <c r="Q317" s="28">
        <v>0</v>
      </c>
      <c r="R317" s="28">
        <v>2500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31">
        <f t="shared" si="9"/>
        <v>10000</v>
      </c>
      <c r="AB317" s="31">
        <f t="shared" si="8"/>
        <v>0</v>
      </c>
    </row>
    <row r="318" spans="1:28" s="36" customFormat="1" x14ac:dyDescent="0.35">
      <c r="A318" s="25" t="s">
        <v>99</v>
      </c>
      <c r="B318" s="26" t="s">
        <v>5826</v>
      </c>
      <c r="C318" s="27" t="s">
        <v>101</v>
      </c>
      <c r="D318" s="27" t="s">
        <v>102</v>
      </c>
      <c r="E318" s="27" t="s">
        <v>5827</v>
      </c>
      <c r="F318" s="27" t="s">
        <v>5828</v>
      </c>
      <c r="G318" s="27" t="str">
        <f>"C"&amp;Table228910[[#This Row],[Direct
Funded
Charter School
Number]]</f>
        <v>C1593</v>
      </c>
      <c r="H318" s="52" t="s">
        <v>5829</v>
      </c>
      <c r="I318" s="29" t="s">
        <v>6701</v>
      </c>
      <c r="J318" s="30">
        <v>10000</v>
      </c>
      <c r="K318" s="29" t="s">
        <v>6701</v>
      </c>
      <c r="L318" s="28">
        <v>2500</v>
      </c>
      <c r="M318" s="28">
        <v>2500</v>
      </c>
      <c r="N318" s="28">
        <v>0</v>
      </c>
      <c r="O318" s="28">
        <v>0</v>
      </c>
      <c r="P318" s="28">
        <v>2500</v>
      </c>
      <c r="Q318" s="28">
        <v>2500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31">
        <f t="shared" si="9"/>
        <v>10000</v>
      </c>
      <c r="AB318" s="31">
        <f t="shared" si="8"/>
        <v>0</v>
      </c>
    </row>
    <row r="319" spans="1:28" s="36" customFormat="1" x14ac:dyDescent="0.35">
      <c r="A319" s="25" t="s">
        <v>104</v>
      </c>
      <c r="B319" s="26" t="s">
        <v>105</v>
      </c>
      <c r="C319" s="27" t="s">
        <v>106</v>
      </c>
      <c r="D319" s="27" t="s">
        <v>107</v>
      </c>
      <c r="E319" s="27" t="s">
        <v>36</v>
      </c>
      <c r="F319" s="27" t="s">
        <v>37</v>
      </c>
      <c r="G319" s="27" t="str">
        <f>Table228910[[#This Row],[District
Code]]</f>
        <v>10157</v>
      </c>
      <c r="H319" s="52" t="s">
        <v>108</v>
      </c>
      <c r="I319" s="29" t="s">
        <v>6701</v>
      </c>
      <c r="J319" s="30">
        <v>105577</v>
      </c>
      <c r="K319" s="29" t="s">
        <v>6701</v>
      </c>
      <c r="L319" s="28">
        <v>0</v>
      </c>
      <c r="M319" s="28">
        <v>0</v>
      </c>
      <c r="N319" s="28">
        <v>0</v>
      </c>
      <c r="O319" s="28">
        <v>26394</v>
      </c>
      <c r="P319" s="28">
        <v>26394</v>
      </c>
      <c r="Q319" s="28">
        <v>26394</v>
      </c>
      <c r="R319" s="28">
        <v>26395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31">
        <f t="shared" si="9"/>
        <v>105577</v>
      </c>
      <c r="AB319" s="31">
        <f t="shared" si="8"/>
        <v>0</v>
      </c>
    </row>
    <row r="320" spans="1:28" s="36" customFormat="1" x14ac:dyDescent="0.35">
      <c r="A320" s="25" t="s">
        <v>104</v>
      </c>
      <c r="B320" s="26" t="s">
        <v>761</v>
      </c>
      <c r="C320" s="27" t="s">
        <v>106</v>
      </c>
      <c r="D320" s="27" t="s">
        <v>762</v>
      </c>
      <c r="E320" s="27" t="s">
        <v>36</v>
      </c>
      <c r="F320" s="27" t="s">
        <v>37</v>
      </c>
      <c r="G320" s="27" t="str">
        <f>Table228910[[#This Row],[District
Code]]</f>
        <v>63313</v>
      </c>
      <c r="H320" s="52" t="s">
        <v>763</v>
      </c>
      <c r="I320" s="29" t="s">
        <v>6701</v>
      </c>
      <c r="J320" s="30">
        <v>120902</v>
      </c>
      <c r="K320" s="29" t="s">
        <v>6701</v>
      </c>
      <c r="L320" s="28">
        <v>0</v>
      </c>
      <c r="M320" s="28">
        <v>0</v>
      </c>
      <c r="N320" s="28">
        <v>0</v>
      </c>
      <c r="O320" s="28">
        <v>30226</v>
      </c>
      <c r="P320" s="28">
        <v>0</v>
      </c>
      <c r="Q320" s="28">
        <v>9097</v>
      </c>
      <c r="R320" s="28">
        <v>9367</v>
      </c>
      <c r="S320" s="28">
        <v>23265</v>
      </c>
      <c r="T320" s="28">
        <v>34243</v>
      </c>
      <c r="U320" s="28">
        <v>5758</v>
      </c>
      <c r="V320" s="28">
        <v>8946</v>
      </c>
      <c r="W320" s="28">
        <v>0</v>
      </c>
      <c r="X320" s="28">
        <v>0</v>
      </c>
      <c r="Y320" s="28">
        <v>0</v>
      </c>
      <c r="Z320" s="28">
        <v>0</v>
      </c>
      <c r="AA320" s="31">
        <f t="shared" si="9"/>
        <v>120902</v>
      </c>
      <c r="AB320" s="31">
        <f t="shared" si="8"/>
        <v>0</v>
      </c>
    </row>
    <row r="321" spans="1:28" s="36" customFormat="1" x14ac:dyDescent="0.35">
      <c r="A321" s="25" t="s">
        <v>104</v>
      </c>
      <c r="B321" s="26" t="s">
        <v>764</v>
      </c>
      <c r="C321" s="27" t="s">
        <v>106</v>
      </c>
      <c r="D321" s="27" t="s">
        <v>765</v>
      </c>
      <c r="E321" s="27" t="s">
        <v>36</v>
      </c>
      <c r="F321" s="27" t="s">
        <v>37</v>
      </c>
      <c r="G321" s="27" t="str">
        <f>Table228910[[#This Row],[District
Code]]</f>
        <v>63321</v>
      </c>
      <c r="H321" s="52" t="s">
        <v>766</v>
      </c>
      <c r="I321" s="29" t="s">
        <v>6701</v>
      </c>
      <c r="J321" s="30">
        <v>1145687</v>
      </c>
      <c r="K321" s="29" t="s">
        <v>6701</v>
      </c>
      <c r="L321" s="28">
        <v>0</v>
      </c>
      <c r="M321" s="28">
        <v>0</v>
      </c>
      <c r="N321" s="28">
        <v>0</v>
      </c>
      <c r="O321" s="28">
        <v>286422</v>
      </c>
      <c r="P321" s="28">
        <v>0</v>
      </c>
      <c r="Q321" s="28">
        <v>296019</v>
      </c>
      <c r="R321" s="28">
        <v>563246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31">
        <f t="shared" si="9"/>
        <v>1145687</v>
      </c>
      <c r="AB321" s="31">
        <f t="shared" si="8"/>
        <v>0</v>
      </c>
    </row>
    <row r="322" spans="1:28" s="36" customFormat="1" x14ac:dyDescent="0.35">
      <c r="A322" s="25" t="s">
        <v>104</v>
      </c>
      <c r="B322" s="26" t="s">
        <v>767</v>
      </c>
      <c r="C322" s="27" t="s">
        <v>106</v>
      </c>
      <c r="D322" s="27" t="s">
        <v>768</v>
      </c>
      <c r="E322" s="27" t="s">
        <v>36</v>
      </c>
      <c r="F322" s="27" t="s">
        <v>37</v>
      </c>
      <c r="G322" s="27" t="str">
        <f>Table228910[[#This Row],[District
Code]]</f>
        <v>63339</v>
      </c>
      <c r="H322" s="52" t="s">
        <v>769</v>
      </c>
      <c r="I322" s="29" t="s">
        <v>6701</v>
      </c>
      <c r="J322" s="30">
        <v>55699</v>
      </c>
      <c r="K322" s="29" t="s">
        <v>6708</v>
      </c>
      <c r="L322" s="28">
        <v>13557</v>
      </c>
      <c r="M322" s="28">
        <v>13557</v>
      </c>
      <c r="N322" s="28">
        <v>0</v>
      </c>
      <c r="O322" s="28">
        <v>0</v>
      </c>
      <c r="P322" s="28">
        <v>0</v>
      </c>
      <c r="Q322" s="28">
        <v>0</v>
      </c>
      <c r="R322" s="28">
        <v>10882</v>
      </c>
      <c r="S322" s="28">
        <v>0</v>
      </c>
      <c r="T322" s="28">
        <v>17703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31">
        <f t="shared" si="9"/>
        <v>55699</v>
      </c>
      <c r="AB322" s="31">
        <f t="shared" si="8"/>
        <v>0</v>
      </c>
    </row>
    <row r="323" spans="1:28" s="36" customFormat="1" x14ac:dyDescent="0.35">
      <c r="A323" s="25" t="s">
        <v>104</v>
      </c>
      <c r="B323" s="26" t="s">
        <v>770</v>
      </c>
      <c r="C323" s="27" t="s">
        <v>106</v>
      </c>
      <c r="D323" s="27" t="s">
        <v>771</v>
      </c>
      <c r="E323" s="27" t="s">
        <v>36</v>
      </c>
      <c r="F323" s="27" t="s">
        <v>37</v>
      </c>
      <c r="G323" s="27" t="str">
        <f>Table228910[[#This Row],[District
Code]]</f>
        <v>63347</v>
      </c>
      <c r="H323" s="52" t="s">
        <v>772</v>
      </c>
      <c r="I323" s="29" t="s">
        <v>6701</v>
      </c>
      <c r="J323" s="30">
        <v>10000</v>
      </c>
      <c r="K323" s="29" t="s">
        <v>6708</v>
      </c>
      <c r="L323" s="28">
        <v>2500</v>
      </c>
      <c r="M323" s="28">
        <v>2500</v>
      </c>
      <c r="N323" s="28">
        <v>2500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31">
        <f t="shared" si="9"/>
        <v>7500</v>
      </c>
      <c r="AB323" s="31">
        <f t="shared" si="8"/>
        <v>2500</v>
      </c>
    </row>
    <row r="324" spans="1:28" s="36" customFormat="1" x14ac:dyDescent="0.35">
      <c r="A324" s="25" t="s">
        <v>104</v>
      </c>
      <c r="B324" s="26" t="s">
        <v>773</v>
      </c>
      <c r="C324" s="27" t="s">
        <v>106</v>
      </c>
      <c r="D324" s="27" t="s">
        <v>774</v>
      </c>
      <c r="E324" s="27" t="s">
        <v>36</v>
      </c>
      <c r="F324" s="27" t="s">
        <v>37</v>
      </c>
      <c r="G324" s="27" t="str">
        <f>Table228910[[#This Row],[District
Code]]</f>
        <v>63354</v>
      </c>
      <c r="H324" s="52" t="s">
        <v>775</v>
      </c>
      <c r="I324" s="29" t="s">
        <v>6701</v>
      </c>
      <c r="J324" s="30">
        <v>0</v>
      </c>
      <c r="K324" s="29" t="s">
        <v>6701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31">
        <f t="shared" si="9"/>
        <v>0</v>
      </c>
      <c r="AB324" s="31">
        <f t="shared" si="8"/>
        <v>0</v>
      </c>
    </row>
    <row r="325" spans="1:28" s="36" customFormat="1" x14ac:dyDescent="0.35">
      <c r="A325" s="25" t="s">
        <v>104</v>
      </c>
      <c r="B325" s="26" t="s">
        <v>776</v>
      </c>
      <c r="C325" s="27" t="s">
        <v>106</v>
      </c>
      <c r="D325" s="27" t="s">
        <v>777</v>
      </c>
      <c r="E325" s="27" t="s">
        <v>36</v>
      </c>
      <c r="F325" s="27" t="s">
        <v>37</v>
      </c>
      <c r="G325" s="27" t="str">
        <f>Table228910[[#This Row],[District
Code]]</f>
        <v>63362</v>
      </c>
      <c r="H325" s="52" t="s">
        <v>778</v>
      </c>
      <c r="I325" s="29" t="s">
        <v>6701</v>
      </c>
      <c r="J325" s="30">
        <v>272650</v>
      </c>
      <c r="K325" s="29" t="s">
        <v>6701</v>
      </c>
      <c r="L325" s="28">
        <v>0</v>
      </c>
      <c r="M325" s="28">
        <v>0</v>
      </c>
      <c r="N325" s="28">
        <v>0</v>
      </c>
      <c r="O325" s="28">
        <v>68163</v>
      </c>
      <c r="P325" s="28">
        <v>68163</v>
      </c>
      <c r="Q325" s="28">
        <v>0</v>
      </c>
      <c r="R325" s="28">
        <v>0</v>
      </c>
      <c r="S325" s="28">
        <v>0</v>
      </c>
      <c r="T325" s="28">
        <v>0</v>
      </c>
      <c r="U325" s="28">
        <v>62605</v>
      </c>
      <c r="V325" s="28">
        <v>73719</v>
      </c>
      <c r="W325" s="28">
        <v>0</v>
      </c>
      <c r="X325" s="28">
        <v>0</v>
      </c>
      <c r="Y325" s="28">
        <v>0</v>
      </c>
      <c r="Z325" s="28">
        <v>0</v>
      </c>
      <c r="AA325" s="31">
        <f t="shared" si="9"/>
        <v>272650</v>
      </c>
      <c r="AB325" s="31">
        <f t="shared" si="8"/>
        <v>0</v>
      </c>
    </row>
    <row r="326" spans="1:28" s="36" customFormat="1" x14ac:dyDescent="0.35">
      <c r="A326" s="25" t="s">
        <v>104</v>
      </c>
      <c r="B326" s="26" t="s">
        <v>779</v>
      </c>
      <c r="C326" s="27" t="s">
        <v>106</v>
      </c>
      <c r="D326" s="27" t="s">
        <v>780</v>
      </c>
      <c r="E326" s="27" t="s">
        <v>36</v>
      </c>
      <c r="F326" s="27" t="s">
        <v>37</v>
      </c>
      <c r="G326" s="27" t="str">
        <f>Table228910[[#This Row],[District
Code]]</f>
        <v>63370</v>
      </c>
      <c r="H326" s="52" t="s">
        <v>781</v>
      </c>
      <c r="I326" s="29" t="s">
        <v>6701</v>
      </c>
      <c r="J326" s="30">
        <v>12928</v>
      </c>
      <c r="K326" s="29" t="s">
        <v>6701</v>
      </c>
      <c r="L326" s="28">
        <v>0</v>
      </c>
      <c r="M326" s="28">
        <v>0</v>
      </c>
      <c r="N326" s="28">
        <v>0</v>
      </c>
      <c r="O326" s="28">
        <v>3232</v>
      </c>
      <c r="P326" s="28">
        <v>8232</v>
      </c>
      <c r="Q326" s="28">
        <v>207</v>
      </c>
      <c r="R326" s="28">
        <v>0</v>
      </c>
      <c r="S326" s="28">
        <v>0</v>
      </c>
      <c r="T326" s="28">
        <v>0</v>
      </c>
      <c r="U326" s="28">
        <v>1257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31">
        <f t="shared" si="9"/>
        <v>12928</v>
      </c>
      <c r="AB326" s="31">
        <f t="shared" si="8"/>
        <v>0</v>
      </c>
    </row>
    <row r="327" spans="1:28" s="36" customFormat="1" x14ac:dyDescent="0.35">
      <c r="A327" s="25" t="s">
        <v>104</v>
      </c>
      <c r="B327" s="26" t="s">
        <v>782</v>
      </c>
      <c r="C327" s="27" t="s">
        <v>106</v>
      </c>
      <c r="D327" s="27" t="s">
        <v>783</v>
      </c>
      <c r="E327" s="27" t="s">
        <v>36</v>
      </c>
      <c r="F327" s="27" t="s">
        <v>37</v>
      </c>
      <c r="G327" s="27" t="str">
        <f>Table228910[[#This Row],[District
Code]]</f>
        <v>63388</v>
      </c>
      <c r="H327" s="52" t="s">
        <v>784</v>
      </c>
      <c r="I327" s="29" t="s">
        <v>6701</v>
      </c>
      <c r="J327" s="30">
        <v>10000</v>
      </c>
      <c r="K327" s="29" t="s">
        <v>6701</v>
      </c>
      <c r="L327" s="28">
        <v>2500</v>
      </c>
      <c r="M327" s="28">
        <v>2417</v>
      </c>
      <c r="N327" s="28">
        <v>0</v>
      </c>
      <c r="O327" s="28">
        <v>0</v>
      </c>
      <c r="P327" s="28">
        <v>5083</v>
      </c>
      <c r="Q327" s="28">
        <v>0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31">
        <f t="shared" si="9"/>
        <v>10000</v>
      </c>
      <c r="AB327" s="31">
        <f t="shared" si="8"/>
        <v>0</v>
      </c>
    </row>
    <row r="328" spans="1:28" s="36" customFormat="1" x14ac:dyDescent="0.35">
      <c r="A328" s="25" t="s">
        <v>104</v>
      </c>
      <c r="B328" s="26" t="s">
        <v>785</v>
      </c>
      <c r="C328" s="27" t="s">
        <v>106</v>
      </c>
      <c r="D328" s="27" t="s">
        <v>786</v>
      </c>
      <c r="E328" s="27" t="s">
        <v>36</v>
      </c>
      <c r="F328" s="27" t="s">
        <v>37</v>
      </c>
      <c r="G328" s="27" t="str">
        <f>Table228910[[#This Row],[District
Code]]</f>
        <v>63404</v>
      </c>
      <c r="H328" s="52" t="s">
        <v>787</v>
      </c>
      <c r="I328" s="29" t="s">
        <v>6701</v>
      </c>
      <c r="J328" s="30">
        <v>286853</v>
      </c>
      <c r="K328" s="29" t="s">
        <v>6701</v>
      </c>
      <c r="L328" s="28">
        <v>69819</v>
      </c>
      <c r="M328" s="28">
        <v>69819</v>
      </c>
      <c r="N328" s="28">
        <v>76119</v>
      </c>
      <c r="O328" s="28">
        <v>71096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31">
        <f t="shared" si="9"/>
        <v>286853</v>
      </c>
      <c r="AB328" s="31">
        <f t="shared" si="8"/>
        <v>0</v>
      </c>
    </row>
    <row r="329" spans="1:28" s="36" customFormat="1" x14ac:dyDescent="0.35">
      <c r="A329" s="25" t="s">
        <v>104</v>
      </c>
      <c r="B329" s="26" t="s">
        <v>788</v>
      </c>
      <c r="C329" s="27" t="s">
        <v>106</v>
      </c>
      <c r="D329" s="27" t="s">
        <v>789</v>
      </c>
      <c r="E329" s="27" t="s">
        <v>36</v>
      </c>
      <c r="F329" s="27" t="s">
        <v>37</v>
      </c>
      <c r="G329" s="27" t="str">
        <f>Table228910[[#This Row],[District
Code]]</f>
        <v>63412</v>
      </c>
      <c r="H329" s="52" t="s">
        <v>790</v>
      </c>
      <c r="I329" s="29" t="s">
        <v>6701</v>
      </c>
      <c r="J329" s="30">
        <v>136369</v>
      </c>
      <c r="K329" s="29" t="s">
        <v>6701</v>
      </c>
      <c r="L329" s="28">
        <v>33192</v>
      </c>
      <c r="M329" s="28">
        <v>33192</v>
      </c>
      <c r="N329" s="28">
        <v>0</v>
      </c>
      <c r="O329" s="28">
        <v>0</v>
      </c>
      <c r="P329" s="28">
        <v>34653</v>
      </c>
      <c r="Q329" s="28">
        <v>35332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31">
        <f t="shared" si="9"/>
        <v>136369</v>
      </c>
      <c r="AB329" s="31">
        <f t="shared" si="8"/>
        <v>0</v>
      </c>
    </row>
    <row r="330" spans="1:28" s="36" customFormat="1" x14ac:dyDescent="0.35">
      <c r="A330" s="25" t="s">
        <v>104</v>
      </c>
      <c r="B330" s="26" t="s">
        <v>791</v>
      </c>
      <c r="C330" s="27" t="s">
        <v>106</v>
      </c>
      <c r="D330" s="27" t="s">
        <v>792</v>
      </c>
      <c r="E330" s="27" t="s">
        <v>36</v>
      </c>
      <c r="F330" s="27" t="s">
        <v>37</v>
      </c>
      <c r="G330" s="27" t="str">
        <f>Table228910[[#This Row],[District
Code]]</f>
        <v>63420</v>
      </c>
      <c r="H330" s="52" t="s">
        <v>793</v>
      </c>
      <c r="I330" s="29" t="s">
        <v>6701</v>
      </c>
      <c r="J330" s="30">
        <v>10000</v>
      </c>
      <c r="K330" s="29" t="s">
        <v>6701</v>
      </c>
      <c r="L330" s="28">
        <v>2500</v>
      </c>
      <c r="M330" s="28">
        <v>2500</v>
      </c>
      <c r="N330" s="28">
        <v>0</v>
      </c>
      <c r="O330" s="28">
        <v>0</v>
      </c>
      <c r="P330" s="28">
        <v>2500</v>
      </c>
      <c r="Q330" s="28">
        <v>0</v>
      </c>
      <c r="R330" s="28">
        <v>0</v>
      </c>
      <c r="S330" s="28">
        <v>2500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31">
        <f t="shared" si="9"/>
        <v>10000</v>
      </c>
      <c r="AB330" s="31">
        <f t="shared" si="8"/>
        <v>0</v>
      </c>
    </row>
    <row r="331" spans="1:28" s="36" customFormat="1" x14ac:dyDescent="0.35">
      <c r="A331" s="25" t="s">
        <v>104</v>
      </c>
      <c r="B331" s="26" t="s">
        <v>794</v>
      </c>
      <c r="C331" s="27" t="s">
        <v>106</v>
      </c>
      <c r="D331" s="27" t="s">
        <v>795</v>
      </c>
      <c r="E331" s="27" t="s">
        <v>36</v>
      </c>
      <c r="F331" s="27" t="s">
        <v>37</v>
      </c>
      <c r="G331" s="27" t="str">
        <f>Table228910[[#This Row],[District
Code]]</f>
        <v>63438</v>
      </c>
      <c r="H331" s="52" t="s">
        <v>796</v>
      </c>
      <c r="I331" s="29" t="s">
        <v>6701</v>
      </c>
      <c r="J331" s="30">
        <v>23007</v>
      </c>
      <c r="K331" s="29" t="s">
        <v>6701</v>
      </c>
      <c r="L331" s="28">
        <v>5600</v>
      </c>
      <c r="M331" s="28">
        <v>5600</v>
      </c>
      <c r="N331" s="28">
        <v>0</v>
      </c>
      <c r="O331" s="28">
        <v>0</v>
      </c>
      <c r="P331" s="28">
        <v>0</v>
      </c>
      <c r="Q331" s="28">
        <v>0</v>
      </c>
      <c r="R331" s="28">
        <v>10663</v>
      </c>
      <c r="S331" s="28">
        <v>1144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31">
        <f t="shared" si="9"/>
        <v>23007</v>
      </c>
      <c r="AB331" s="31">
        <f t="shared" si="8"/>
        <v>0</v>
      </c>
    </row>
    <row r="332" spans="1:28" s="36" customFormat="1" x14ac:dyDescent="0.35">
      <c r="A332" s="25" t="s">
        <v>104</v>
      </c>
      <c r="B332" s="26" t="s">
        <v>797</v>
      </c>
      <c r="C332" s="27" t="s">
        <v>106</v>
      </c>
      <c r="D332" s="27" t="s">
        <v>798</v>
      </c>
      <c r="E332" s="27" t="s">
        <v>36</v>
      </c>
      <c r="F332" s="27" t="s">
        <v>37</v>
      </c>
      <c r="G332" s="27" t="str">
        <f>Table228910[[#This Row],[District
Code]]</f>
        <v>63446</v>
      </c>
      <c r="H332" s="52" t="s">
        <v>799</v>
      </c>
      <c r="I332" s="29" t="s">
        <v>6700</v>
      </c>
      <c r="J332" s="30">
        <v>0</v>
      </c>
      <c r="K332" s="29" t="s">
        <v>6701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31">
        <f t="shared" si="9"/>
        <v>0</v>
      </c>
      <c r="AB332" s="31">
        <f t="shared" ref="AB332:AB395" si="10">J332-AA332</f>
        <v>0</v>
      </c>
    </row>
    <row r="333" spans="1:28" s="36" customFormat="1" x14ac:dyDescent="0.35">
      <c r="A333" s="25" t="s">
        <v>104</v>
      </c>
      <c r="B333" s="26" t="s">
        <v>800</v>
      </c>
      <c r="C333" s="27" t="s">
        <v>106</v>
      </c>
      <c r="D333" s="27" t="s">
        <v>801</v>
      </c>
      <c r="E333" s="27" t="s">
        <v>36</v>
      </c>
      <c r="F333" s="27" t="s">
        <v>37</v>
      </c>
      <c r="G333" s="27" t="str">
        <f>Table228910[[#This Row],[District
Code]]</f>
        <v>63461</v>
      </c>
      <c r="H333" s="52" t="s">
        <v>802</v>
      </c>
      <c r="I333" s="29" t="s">
        <v>6701</v>
      </c>
      <c r="J333" s="30">
        <v>59371</v>
      </c>
      <c r="K333" s="29" t="s">
        <v>6701</v>
      </c>
      <c r="L333" s="28">
        <v>0</v>
      </c>
      <c r="M333" s="28">
        <v>0</v>
      </c>
      <c r="N333" s="28">
        <v>0</v>
      </c>
      <c r="O333" s="28">
        <v>14843</v>
      </c>
      <c r="P333" s="28">
        <v>14843</v>
      </c>
      <c r="Q333" s="28">
        <v>0</v>
      </c>
      <c r="R333" s="28">
        <v>29685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31">
        <f t="shared" ref="AA333:AA396" si="11">SUM(L333:Z333)</f>
        <v>59371</v>
      </c>
      <c r="AB333" s="31">
        <f t="shared" si="10"/>
        <v>0</v>
      </c>
    </row>
    <row r="334" spans="1:28" s="36" customFormat="1" x14ac:dyDescent="0.35">
      <c r="A334" s="25" t="s">
        <v>104</v>
      </c>
      <c r="B334" s="26" t="s">
        <v>803</v>
      </c>
      <c r="C334" s="27" t="s">
        <v>106</v>
      </c>
      <c r="D334" s="27" t="s">
        <v>804</v>
      </c>
      <c r="E334" s="27" t="s">
        <v>36</v>
      </c>
      <c r="F334" s="27" t="s">
        <v>37</v>
      </c>
      <c r="G334" s="27" t="str">
        <f>Table228910[[#This Row],[District
Code]]</f>
        <v>63479</v>
      </c>
      <c r="H334" s="52" t="s">
        <v>805</v>
      </c>
      <c r="I334" s="29" t="s">
        <v>6701</v>
      </c>
      <c r="J334" s="30">
        <v>23551</v>
      </c>
      <c r="K334" s="29" t="s">
        <v>6701</v>
      </c>
      <c r="L334" s="28">
        <v>5732</v>
      </c>
      <c r="M334" s="28">
        <v>5732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484</v>
      </c>
      <c r="T334" s="28">
        <v>0</v>
      </c>
      <c r="U334" s="28">
        <v>808</v>
      </c>
      <c r="V334" s="28">
        <v>808</v>
      </c>
      <c r="W334" s="28">
        <v>9987</v>
      </c>
      <c r="X334" s="28">
        <v>0</v>
      </c>
      <c r="Y334" s="28">
        <v>0</v>
      </c>
      <c r="Z334" s="28">
        <v>0</v>
      </c>
      <c r="AA334" s="31">
        <f t="shared" si="11"/>
        <v>23551</v>
      </c>
      <c r="AB334" s="31">
        <f t="shared" si="10"/>
        <v>0</v>
      </c>
    </row>
    <row r="335" spans="1:28" s="36" customFormat="1" x14ac:dyDescent="0.35">
      <c r="A335" s="25" t="s">
        <v>104</v>
      </c>
      <c r="B335" s="26" t="s">
        <v>806</v>
      </c>
      <c r="C335" s="27" t="s">
        <v>106</v>
      </c>
      <c r="D335" s="27" t="s">
        <v>807</v>
      </c>
      <c r="E335" s="27" t="s">
        <v>36</v>
      </c>
      <c r="F335" s="27" t="s">
        <v>37</v>
      </c>
      <c r="G335" s="27" t="str">
        <f>Table228910[[#This Row],[District
Code]]</f>
        <v>63487</v>
      </c>
      <c r="H335" s="52" t="s">
        <v>808</v>
      </c>
      <c r="I335" s="29" t="s">
        <v>6701</v>
      </c>
      <c r="J335" s="30">
        <v>10000</v>
      </c>
      <c r="K335" s="29" t="s">
        <v>6701</v>
      </c>
      <c r="L335" s="28">
        <v>2500</v>
      </c>
      <c r="M335" s="28">
        <v>2500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5000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31">
        <f t="shared" si="11"/>
        <v>10000</v>
      </c>
      <c r="AB335" s="31">
        <f t="shared" si="10"/>
        <v>0</v>
      </c>
    </row>
    <row r="336" spans="1:28" s="36" customFormat="1" x14ac:dyDescent="0.35">
      <c r="A336" s="25" t="s">
        <v>104</v>
      </c>
      <c r="B336" s="26" t="s">
        <v>809</v>
      </c>
      <c r="C336" s="27" t="s">
        <v>106</v>
      </c>
      <c r="D336" s="27" t="s">
        <v>810</v>
      </c>
      <c r="E336" s="27" t="s">
        <v>36</v>
      </c>
      <c r="F336" s="27" t="s">
        <v>37</v>
      </c>
      <c r="G336" s="27" t="str">
        <f>Table228910[[#This Row],[District
Code]]</f>
        <v>63503</v>
      </c>
      <c r="H336" s="52" t="s">
        <v>811</v>
      </c>
      <c r="I336" s="29" t="s">
        <v>6701</v>
      </c>
      <c r="J336" s="30">
        <v>235022</v>
      </c>
      <c r="K336" s="29" t="s">
        <v>6701</v>
      </c>
      <c r="L336" s="28">
        <v>57203</v>
      </c>
      <c r="M336" s="28">
        <v>57203</v>
      </c>
      <c r="N336" s="28">
        <v>0</v>
      </c>
      <c r="O336" s="28">
        <v>58452</v>
      </c>
      <c r="P336" s="28">
        <v>62164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31">
        <f t="shared" si="11"/>
        <v>235022</v>
      </c>
      <c r="AB336" s="31">
        <f t="shared" si="10"/>
        <v>0</v>
      </c>
    </row>
    <row r="337" spans="1:28" s="36" customFormat="1" x14ac:dyDescent="0.35">
      <c r="A337" s="25" t="s">
        <v>104</v>
      </c>
      <c r="B337" s="35" t="s">
        <v>812</v>
      </c>
      <c r="C337" s="33" t="s">
        <v>106</v>
      </c>
      <c r="D337" s="33" t="s">
        <v>813</v>
      </c>
      <c r="E337" s="33" t="s">
        <v>36</v>
      </c>
      <c r="F337" s="3" t="s">
        <v>37</v>
      </c>
      <c r="G337" s="27" t="str">
        <f>Table228910[[#This Row],[District
Code]]</f>
        <v>63529</v>
      </c>
      <c r="H337" s="53" t="s">
        <v>814</v>
      </c>
      <c r="I337" s="29" t="s">
        <v>6701</v>
      </c>
      <c r="J337" s="30">
        <v>894607</v>
      </c>
      <c r="K337" s="29" t="s">
        <v>6701</v>
      </c>
      <c r="L337" s="28">
        <v>217743</v>
      </c>
      <c r="M337" s="28">
        <v>217743</v>
      </c>
      <c r="N337" s="28">
        <v>42083</v>
      </c>
      <c r="O337" s="28">
        <v>45067</v>
      </c>
      <c r="P337" s="28">
        <v>198913</v>
      </c>
      <c r="Q337" s="28">
        <v>173058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31">
        <f t="shared" si="11"/>
        <v>894607</v>
      </c>
      <c r="AB337" s="31">
        <f t="shared" si="10"/>
        <v>0</v>
      </c>
    </row>
    <row r="338" spans="1:28" s="36" customFormat="1" x14ac:dyDescent="0.35">
      <c r="A338" s="25" t="s">
        <v>104</v>
      </c>
      <c r="B338" s="26" t="s">
        <v>815</v>
      </c>
      <c r="C338" s="27" t="s">
        <v>106</v>
      </c>
      <c r="D338" s="27" t="s">
        <v>816</v>
      </c>
      <c r="E338" s="27" t="s">
        <v>36</v>
      </c>
      <c r="F338" s="27" t="s">
        <v>37</v>
      </c>
      <c r="G338" s="27" t="str">
        <f>Table228910[[#This Row],[District
Code]]</f>
        <v>63545</v>
      </c>
      <c r="H338" s="52" t="s">
        <v>817</v>
      </c>
      <c r="I338" s="29" t="s">
        <v>6701</v>
      </c>
      <c r="J338" s="30">
        <v>32262</v>
      </c>
      <c r="K338" s="29" t="s">
        <v>6701</v>
      </c>
      <c r="L338" s="28">
        <v>0</v>
      </c>
      <c r="M338" s="28">
        <v>7853</v>
      </c>
      <c r="N338" s="28">
        <v>7853</v>
      </c>
      <c r="O338" s="28">
        <v>0</v>
      </c>
      <c r="P338" s="28">
        <v>0</v>
      </c>
      <c r="Q338" s="28">
        <v>16556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31">
        <f t="shared" si="11"/>
        <v>32262</v>
      </c>
      <c r="AB338" s="31">
        <f t="shared" si="10"/>
        <v>0</v>
      </c>
    </row>
    <row r="339" spans="1:28" s="36" customFormat="1" x14ac:dyDescent="0.35">
      <c r="A339" s="25" t="s">
        <v>104</v>
      </c>
      <c r="B339" s="26" t="s">
        <v>818</v>
      </c>
      <c r="C339" s="27" t="s">
        <v>106</v>
      </c>
      <c r="D339" s="27" t="s">
        <v>819</v>
      </c>
      <c r="E339" s="27" t="s">
        <v>36</v>
      </c>
      <c r="F339" s="27" t="s">
        <v>37</v>
      </c>
      <c r="G339" s="27" t="str">
        <f>Table228910[[#This Row],[District
Code]]</f>
        <v>63552</v>
      </c>
      <c r="H339" s="52" t="s">
        <v>820</v>
      </c>
      <c r="I339" s="29" t="s">
        <v>6701</v>
      </c>
      <c r="J339" s="30">
        <v>20481</v>
      </c>
      <c r="K339" s="29" t="s">
        <v>6708</v>
      </c>
      <c r="L339" s="28">
        <v>4985</v>
      </c>
      <c r="M339" s="28">
        <v>4985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5120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31">
        <f t="shared" si="11"/>
        <v>15090</v>
      </c>
      <c r="AB339" s="31">
        <f t="shared" si="10"/>
        <v>5391</v>
      </c>
    </row>
    <row r="340" spans="1:28" s="36" customFormat="1" x14ac:dyDescent="0.35">
      <c r="A340" s="25" t="s">
        <v>104</v>
      </c>
      <c r="B340" s="26" t="s">
        <v>821</v>
      </c>
      <c r="C340" s="33" t="s">
        <v>106</v>
      </c>
      <c r="D340" s="33" t="s">
        <v>822</v>
      </c>
      <c r="E340" s="33" t="s">
        <v>36</v>
      </c>
      <c r="F340" s="3" t="s">
        <v>37</v>
      </c>
      <c r="G340" s="27" t="str">
        <f>Table228910[[#This Row],[District
Code]]</f>
        <v>63560</v>
      </c>
      <c r="H340" s="53" t="s">
        <v>823</v>
      </c>
      <c r="I340" s="29" t="s">
        <v>6701</v>
      </c>
      <c r="J340" s="30">
        <v>107945</v>
      </c>
      <c r="K340" s="29" t="s">
        <v>6701</v>
      </c>
      <c r="L340" s="28">
        <v>26273</v>
      </c>
      <c r="M340" s="28">
        <v>26273</v>
      </c>
      <c r="N340" s="28">
        <v>0</v>
      </c>
      <c r="O340" s="28">
        <v>0</v>
      </c>
      <c r="P340" s="28">
        <v>0</v>
      </c>
      <c r="Q340" s="28">
        <v>54178</v>
      </c>
      <c r="R340" s="28">
        <v>1221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31">
        <f t="shared" si="11"/>
        <v>107945</v>
      </c>
      <c r="AB340" s="31">
        <f t="shared" si="10"/>
        <v>0</v>
      </c>
    </row>
    <row r="341" spans="1:28" s="36" customFormat="1" x14ac:dyDescent="0.35">
      <c r="A341" s="25" t="s">
        <v>104</v>
      </c>
      <c r="B341" s="26" t="s">
        <v>824</v>
      </c>
      <c r="C341" s="27" t="s">
        <v>106</v>
      </c>
      <c r="D341" s="27" t="s">
        <v>825</v>
      </c>
      <c r="E341" s="27" t="s">
        <v>36</v>
      </c>
      <c r="F341" s="27" t="s">
        <v>37</v>
      </c>
      <c r="G341" s="27" t="str">
        <f>Table228910[[#This Row],[District
Code]]</f>
        <v>63578</v>
      </c>
      <c r="H341" s="52" t="s">
        <v>826</v>
      </c>
      <c r="I341" s="29" t="s">
        <v>6701</v>
      </c>
      <c r="J341" s="30">
        <v>82005</v>
      </c>
      <c r="K341" s="29" t="s">
        <v>6701</v>
      </c>
      <c r="L341" s="28">
        <v>19960</v>
      </c>
      <c r="M341" s="28">
        <v>19960</v>
      </c>
      <c r="N341" s="28">
        <v>0</v>
      </c>
      <c r="O341" s="28">
        <v>0</v>
      </c>
      <c r="P341" s="28">
        <v>25596</v>
      </c>
      <c r="Q341" s="28">
        <v>2705</v>
      </c>
      <c r="R341" s="28">
        <v>4232</v>
      </c>
      <c r="S341" s="28">
        <v>0</v>
      </c>
      <c r="T341" s="28">
        <v>0</v>
      </c>
      <c r="U341" s="28">
        <v>464</v>
      </c>
      <c r="V341" s="28">
        <v>9088</v>
      </c>
      <c r="W341" s="28">
        <v>0</v>
      </c>
      <c r="X341" s="28">
        <v>0</v>
      </c>
      <c r="Y341" s="28">
        <v>0</v>
      </c>
      <c r="Z341" s="28">
        <v>0</v>
      </c>
      <c r="AA341" s="31">
        <f t="shared" si="11"/>
        <v>82005</v>
      </c>
      <c r="AB341" s="31">
        <f t="shared" si="10"/>
        <v>0</v>
      </c>
    </row>
    <row r="342" spans="1:28" s="36" customFormat="1" x14ac:dyDescent="0.35">
      <c r="A342" s="25" t="s">
        <v>104</v>
      </c>
      <c r="B342" s="26" t="s">
        <v>827</v>
      </c>
      <c r="C342" s="27" t="s">
        <v>106</v>
      </c>
      <c r="D342" s="27" t="s">
        <v>828</v>
      </c>
      <c r="E342" s="27" t="s">
        <v>36</v>
      </c>
      <c r="F342" s="27" t="s">
        <v>37</v>
      </c>
      <c r="G342" s="27" t="str">
        <f>Table228910[[#This Row],[District
Code]]</f>
        <v>63586</v>
      </c>
      <c r="H342" s="52" t="s">
        <v>829</v>
      </c>
      <c r="I342" s="29" t="s">
        <v>6701</v>
      </c>
      <c r="J342" s="30">
        <v>10000</v>
      </c>
      <c r="K342" s="29" t="s">
        <v>6701</v>
      </c>
      <c r="L342" s="28">
        <v>2500</v>
      </c>
      <c r="M342" s="28">
        <v>2500</v>
      </c>
      <c r="N342" s="28">
        <v>0</v>
      </c>
      <c r="O342" s="28">
        <v>0</v>
      </c>
      <c r="P342" s="28">
        <v>2162</v>
      </c>
      <c r="Q342" s="28">
        <v>0</v>
      </c>
      <c r="R342" s="28">
        <v>0</v>
      </c>
      <c r="S342" s="28">
        <v>0</v>
      </c>
      <c r="T342" s="28">
        <v>0</v>
      </c>
      <c r="U342" s="28">
        <v>2838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31">
        <f t="shared" si="11"/>
        <v>10000</v>
      </c>
      <c r="AB342" s="31">
        <f t="shared" si="10"/>
        <v>0</v>
      </c>
    </row>
    <row r="343" spans="1:28" s="36" customFormat="1" x14ac:dyDescent="0.35">
      <c r="A343" s="25" t="s">
        <v>104</v>
      </c>
      <c r="B343" s="26" t="s">
        <v>830</v>
      </c>
      <c r="C343" s="27" t="s">
        <v>106</v>
      </c>
      <c r="D343" s="27" t="s">
        <v>831</v>
      </c>
      <c r="E343" s="27" t="s">
        <v>36</v>
      </c>
      <c r="F343" s="27" t="s">
        <v>37</v>
      </c>
      <c r="G343" s="27" t="str">
        <f>Table228910[[#This Row],[District
Code]]</f>
        <v>63594</v>
      </c>
      <c r="H343" s="52" t="s">
        <v>832</v>
      </c>
      <c r="I343" s="29" t="s">
        <v>6701</v>
      </c>
      <c r="J343" s="30">
        <v>13931</v>
      </c>
      <c r="K343" s="29" t="s">
        <v>6701</v>
      </c>
      <c r="L343" s="28">
        <v>3391</v>
      </c>
      <c r="M343" s="28">
        <v>3391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31">
        <f t="shared" si="11"/>
        <v>6782</v>
      </c>
      <c r="AB343" s="31">
        <f t="shared" si="10"/>
        <v>7149</v>
      </c>
    </row>
    <row r="344" spans="1:28" s="36" customFormat="1" x14ac:dyDescent="0.35">
      <c r="A344" s="25" t="s">
        <v>104</v>
      </c>
      <c r="B344" s="26" t="s">
        <v>833</v>
      </c>
      <c r="C344" s="27" t="s">
        <v>106</v>
      </c>
      <c r="D344" s="27" t="s">
        <v>834</v>
      </c>
      <c r="E344" s="27" t="s">
        <v>36</v>
      </c>
      <c r="F344" s="27" t="s">
        <v>37</v>
      </c>
      <c r="G344" s="27" t="str">
        <f>Table228910[[#This Row],[District
Code]]</f>
        <v>63610</v>
      </c>
      <c r="H344" s="52" t="s">
        <v>835</v>
      </c>
      <c r="I344" s="29" t="s">
        <v>6701</v>
      </c>
      <c r="J344" s="30">
        <v>10000</v>
      </c>
      <c r="K344" s="29" t="s">
        <v>6701</v>
      </c>
      <c r="L344" s="28">
        <v>0</v>
      </c>
      <c r="M344" s="28">
        <v>0</v>
      </c>
      <c r="N344" s="28">
        <v>0</v>
      </c>
      <c r="O344" s="28">
        <v>2500</v>
      </c>
      <c r="P344" s="28">
        <v>0</v>
      </c>
      <c r="Q344" s="28">
        <v>0</v>
      </c>
      <c r="R344" s="28">
        <v>5000</v>
      </c>
      <c r="S344" s="28">
        <v>0</v>
      </c>
      <c r="T344" s="28">
        <v>0</v>
      </c>
      <c r="U344" s="28">
        <v>2500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31">
        <f t="shared" si="11"/>
        <v>10000</v>
      </c>
      <c r="AB344" s="31">
        <f t="shared" si="10"/>
        <v>0</v>
      </c>
    </row>
    <row r="345" spans="1:28" s="36" customFormat="1" x14ac:dyDescent="0.35">
      <c r="A345" s="25" t="s">
        <v>104</v>
      </c>
      <c r="B345" s="26" t="s">
        <v>836</v>
      </c>
      <c r="C345" s="27" t="s">
        <v>106</v>
      </c>
      <c r="D345" s="27" t="s">
        <v>837</v>
      </c>
      <c r="E345" s="27" t="s">
        <v>36</v>
      </c>
      <c r="F345" s="27" t="s">
        <v>37</v>
      </c>
      <c r="G345" s="27" t="str">
        <f>Table228910[[#This Row],[District
Code]]</f>
        <v>63628</v>
      </c>
      <c r="H345" s="52" t="s">
        <v>838</v>
      </c>
      <c r="I345" s="29" t="s">
        <v>6701</v>
      </c>
      <c r="J345" s="30">
        <v>10000</v>
      </c>
      <c r="K345" s="29" t="s">
        <v>6708</v>
      </c>
      <c r="L345" s="28">
        <v>2500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2500</v>
      </c>
      <c r="U345" s="28">
        <v>5000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31">
        <f t="shared" si="11"/>
        <v>10000</v>
      </c>
      <c r="AB345" s="31">
        <f t="shared" si="10"/>
        <v>0</v>
      </c>
    </row>
    <row r="346" spans="1:28" s="36" customFormat="1" x14ac:dyDescent="0.35">
      <c r="A346" s="25" t="s">
        <v>104</v>
      </c>
      <c r="B346" s="35" t="s">
        <v>839</v>
      </c>
      <c r="C346" s="33" t="s">
        <v>106</v>
      </c>
      <c r="D346" s="33" t="s">
        <v>840</v>
      </c>
      <c r="E346" s="33" t="s">
        <v>36</v>
      </c>
      <c r="F346" s="3" t="s">
        <v>37</v>
      </c>
      <c r="G346" s="27" t="str">
        <f>Table228910[[#This Row],[District
Code]]</f>
        <v>63651</v>
      </c>
      <c r="H346" s="53" t="s">
        <v>841</v>
      </c>
      <c r="I346" s="29" t="s">
        <v>6700</v>
      </c>
      <c r="J346" s="30">
        <v>0</v>
      </c>
      <c r="K346" s="29" t="s">
        <v>6708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31">
        <f t="shared" si="11"/>
        <v>0</v>
      </c>
      <c r="AB346" s="31">
        <f t="shared" si="10"/>
        <v>0</v>
      </c>
    </row>
    <row r="347" spans="1:28" s="36" customFormat="1" x14ac:dyDescent="0.35">
      <c r="A347" s="25" t="s">
        <v>104</v>
      </c>
      <c r="B347" s="26" t="s">
        <v>842</v>
      </c>
      <c r="C347" s="27" t="s">
        <v>106</v>
      </c>
      <c r="D347" s="27" t="s">
        <v>843</v>
      </c>
      <c r="E347" s="27" t="s">
        <v>36</v>
      </c>
      <c r="F347" s="27" t="s">
        <v>37</v>
      </c>
      <c r="G347" s="27" t="str">
        <f>Table228910[[#This Row],[District
Code]]</f>
        <v>63669</v>
      </c>
      <c r="H347" s="52" t="s">
        <v>844</v>
      </c>
      <c r="I347" s="29" t="s">
        <v>6701</v>
      </c>
      <c r="J347" s="30">
        <v>10000</v>
      </c>
      <c r="K347" s="29" t="s">
        <v>6701</v>
      </c>
      <c r="L347" s="28">
        <v>2500</v>
      </c>
      <c r="M347" s="28">
        <v>2500</v>
      </c>
      <c r="N347" s="28">
        <v>0</v>
      </c>
      <c r="O347" s="28">
        <v>0</v>
      </c>
      <c r="P347" s="28">
        <v>5000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31">
        <f t="shared" si="11"/>
        <v>10000</v>
      </c>
      <c r="AB347" s="31">
        <f t="shared" si="10"/>
        <v>0</v>
      </c>
    </row>
    <row r="348" spans="1:28" s="36" customFormat="1" x14ac:dyDescent="0.35">
      <c r="A348" s="25" t="s">
        <v>104</v>
      </c>
      <c r="B348" s="35" t="s">
        <v>845</v>
      </c>
      <c r="C348" s="33" t="s">
        <v>106</v>
      </c>
      <c r="D348" s="33" t="s">
        <v>846</v>
      </c>
      <c r="E348" s="33" t="s">
        <v>36</v>
      </c>
      <c r="F348" s="3" t="s">
        <v>37</v>
      </c>
      <c r="G348" s="27" t="str">
        <f>Table228910[[#This Row],[District
Code]]</f>
        <v>63677</v>
      </c>
      <c r="H348" s="53" t="s">
        <v>847</v>
      </c>
      <c r="I348" s="29" t="s">
        <v>6701</v>
      </c>
      <c r="J348" s="30">
        <v>107091</v>
      </c>
      <c r="K348" s="29" t="s">
        <v>6701</v>
      </c>
      <c r="L348" s="28">
        <v>0</v>
      </c>
      <c r="M348" s="28">
        <v>26066</v>
      </c>
      <c r="N348" s="28">
        <v>0</v>
      </c>
      <c r="O348" s="28">
        <v>707</v>
      </c>
      <c r="P348" s="28">
        <v>707</v>
      </c>
      <c r="Q348" s="28">
        <v>9185</v>
      </c>
      <c r="R348" s="28">
        <v>9185</v>
      </c>
      <c r="S348" s="28">
        <v>0</v>
      </c>
      <c r="T348" s="28">
        <v>0</v>
      </c>
      <c r="U348" s="28">
        <v>26773</v>
      </c>
      <c r="V348" s="28">
        <v>26773</v>
      </c>
      <c r="W348" s="28">
        <v>7695</v>
      </c>
      <c r="X348" s="28">
        <v>0</v>
      </c>
      <c r="Y348" s="28">
        <v>0</v>
      </c>
      <c r="Z348" s="28">
        <v>0</v>
      </c>
      <c r="AA348" s="31">
        <f t="shared" si="11"/>
        <v>107091</v>
      </c>
      <c r="AB348" s="31">
        <f t="shared" si="10"/>
        <v>0</v>
      </c>
    </row>
    <row r="349" spans="1:28" s="36" customFormat="1" x14ac:dyDescent="0.35">
      <c r="A349" s="25" t="s">
        <v>104</v>
      </c>
      <c r="B349" s="26" t="s">
        <v>848</v>
      </c>
      <c r="C349" s="27" t="s">
        <v>106</v>
      </c>
      <c r="D349" s="27" t="s">
        <v>849</v>
      </c>
      <c r="E349" s="27" t="s">
        <v>36</v>
      </c>
      <c r="F349" s="27" t="s">
        <v>37</v>
      </c>
      <c r="G349" s="27" t="str">
        <f>Table228910[[#This Row],[District
Code]]</f>
        <v>63685</v>
      </c>
      <c r="H349" s="52" t="s">
        <v>850</v>
      </c>
      <c r="I349" s="29" t="s">
        <v>6701</v>
      </c>
      <c r="J349" s="30">
        <v>27039</v>
      </c>
      <c r="K349" s="29" t="s">
        <v>6701</v>
      </c>
      <c r="L349" s="28">
        <v>6581</v>
      </c>
      <c r="M349" s="28">
        <v>6581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6760</v>
      </c>
      <c r="V349" s="28">
        <v>0</v>
      </c>
      <c r="W349" s="28">
        <v>0</v>
      </c>
      <c r="X349" s="28">
        <v>0</v>
      </c>
      <c r="Y349" s="28">
        <v>7117</v>
      </c>
      <c r="Z349" s="28">
        <v>0</v>
      </c>
      <c r="AA349" s="31">
        <f t="shared" si="11"/>
        <v>27039</v>
      </c>
      <c r="AB349" s="31">
        <f t="shared" si="10"/>
        <v>0</v>
      </c>
    </row>
    <row r="350" spans="1:28" s="36" customFormat="1" x14ac:dyDescent="0.35">
      <c r="A350" s="25" t="s">
        <v>104</v>
      </c>
      <c r="B350" s="26" t="s">
        <v>851</v>
      </c>
      <c r="C350" s="27" t="s">
        <v>106</v>
      </c>
      <c r="D350" s="27" t="s">
        <v>852</v>
      </c>
      <c r="E350" s="27" t="s">
        <v>36</v>
      </c>
      <c r="F350" s="27" t="s">
        <v>37</v>
      </c>
      <c r="G350" s="27" t="str">
        <f>Table228910[[#This Row],[District
Code]]</f>
        <v>63693</v>
      </c>
      <c r="H350" s="52" t="s">
        <v>853</v>
      </c>
      <c r="I350" s="29" t="s">
        <v>6701</v>
      </c>
      <c r="J350" s="30">
        <v>0</v>
      </c>
      <c r="K350" s="29" t="s">
        <v>6701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31">
        <f t="shared" si="11"/>
        <v>0</v>
      </c>
      <c r="AB350" s="31">
        <f t="shared" si="10"/>
        <v>0</v>
      </c>
    </row>
    <row r="351" spans="1:28" s="36" customFormat="1" x14ac:dyDescent="0.35">
      <c r="A351" s="25" t="s">
        <v>104</v>
      </c>
      <c r="B351" s="26" t="s">
        <v>854</v>
      </c>
      <c r="C351" s="27" t="s">
        <v>106</v>
      </c>
      <c r="D351" s="27" t="s">
        <v>855</v>
      </c>
      <c r="E351" s="27" t="s">
        <v>36</v>
      </c>
      <c r="F351" s="27" t="s">
        <v>37</v>
      </c>
      <c r="G351" s="27" t="str">
        <f>Table228910[[#This Row],[District
Code]]</f>
        <v>63719</v>
      </c>
      <c r="H351" s="52" t="s">
        <v>856</v>
      </c>
      <c r="I351" s="29" t="s">
        <v>6701</v>
      </c>
      <c r="J351" s="30">
        <v>10000</v>
      </c>
      <c r="K351" s="29" t="s">
        <v>6701</v>
      </c>
      <c r="L351" s="28">
        <v>2500</v>
      </c>
      <c r="M351" s="28">
        <v>2500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361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31">
        <f t="shared" si="11"/>
        <v>5361</v>
      </c>
      <c r="AB351" s="31">
        <f t="shared" si="10"/>
        <v>4639</v>
      </c>
    </row>
    <row r="352" spans="1:28" s="36" customFormat="1" x14ac:dyDescent="0.35">
      <c r="A352" s="25" t="s">
        <v>104</v>
      </c>
      <c r="B352" s="26" t="s">
        <v>857</v>
      </c>
      <c r="C352" s="27" t="s">
        <v>106</v>
      </c>
      <c r="D352" s="27" t="s">
        <v>858</v>
      </c>
      <c r="E352" s="27" t="s">
        <v>36</v>
      </c>
      <c r="F352" s="27" t="s">
        <v>37</v>
      </c>
      <c r="G352" s="27" t="str">
        <f>Table228910[[#This Row],[District
Code]]</f>
        <v>63750</v>
      </c>
      <c r="H352" s="52" t="s">
        <v>859</v>
      </c>
      <c r="I352" s="29" t="s">
        <v>6701</v>
      </c>
      <c r="J352" s="30">
        <v>30886</v>
      </c>
      <c r="K352" s="29" t="s">
        <v>6701</v>
      </c>
      <c r="L352" s="28">
        <v>7518</v>
      </c>
      <c r="M352" s="28">
        <v>7518</v>
      </c>
      <c r="N352" s="28">
        <v>0</v>
      </c>
      <c r="O352" s="28">
        <v>0</v>
      </c>
      <c r="P352" s="28">
        <v>8977</v>
      </c>
      <c r="Q352" s="28">
        <v>0</v>
      </c>
      <c r="R352" s="28">
        <v>6873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31">
        <f t="shared" si="11"/>
        <v>30886</v>
      </c>
      <c r="AB352" s="31">
        <f t="shared" si="10"/>
        <v>0</v>
      </c>
    </row>
    <row r="353" spans="1:28" s="36" customFormat="1" x14ac:dyDescent="0.35">
      <c r="A353" s="25" t="s">
        <v>104</v>
      </c>
      <c r="B353" s="26" t="s">
        <v>860</v>
      </c>
      <c r="C353" s="27" t="s">
        <v>106</v>
      </c>
      <c r="D353" s="27" t="s">
        <v>861</v>
      </c>
      <c r="E353" s="27" t="s">
        <v>36</v>
      </c>
      <c r="F353" s="27" t="s">
        <v>37</v>
      </c>
      <c r="G353" s="27" t="str">
        <f>Table228910[[#This Row],[District
Code]]</f>
        <v>63768</v>
      </c>
      <c r="H353" s="52" t="s">
        <v>862</v>
      </c>
      <c r="I353" s="29" t="s">
        <v>6701</v>
      </c>
      <c r="J353" s="30">
        <v>10000</v>
      </c>
      <c r="K353" s="29" t="s">
        <v>6701</v>
      </c>
      <c r="L353" s="28">
        <v>2500</v>
      </c>
      <c r="M353" s="28">
        <v>2500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5000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31">
        <f t="shared" si="11"/>
        <v>10000</v>
      </c>
      <c r="AB353" s="31">
        <f t="shared" si="10"/>
        <v>0</v>
      </c>
    </row>
    <row r="354" spans="1:28" s="36" customFormat="1" x14ac:dyDescent="0.35">
      <c r="A354" s="25" t="s">
        <v>104</v>
      </c>
      <c r="B354" s="26" t="s">
        <v>863</v>
      </c>
      <c r="C354" s="27" t="s">
        <v>106</v>
      </c>
      <c r="D354" s="27" t="s">
        <v>864</v>
      </c>
      <c r="E354" s="27" t="s">
        <v>36</v>
      </c>
      <c r="F354" s="27" t="s">
        <v>37</v>
      </c>
      <c r="G354" s="27" t="str">
        <f>Table228910[[#This Row],[District
Code]]</f>
        <v>63776</v>
      </c>
      <c r="H354" s="52" t="s">
        <v>865</v>
      </c>
      <c r="I354" s="29" t="s">
        <v>6701</v>
      </c>
      <c r="J354" s="30">
        <v>78335</v>
      </c>
      <c r="K354" s="29" t="s">
        <v>6701</v>
      </c>
      <c r="L354" s="28">
        <v>19066</v>
      </c>
      <c r="M354" s="28">
        <v>19066</v>
      </c>
      <c r="N354" s="28">
        <v>0</v>
      </c>
      <c r="O354" s="28">
        <v>0</v>
      </c>
      <c r="P354" s="28">
        <v>19584</v>
      </c>
      <c r="Q354" s="28">
        <v>14000</v>
      </c>
      <c r="R354" s="28">
        <v>6619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31">
        <f t="shared" si="11"/>
        <v>78335</v>
      </c>
      <c r="AB354" s="31">
        <f t="shared" si="10"/>
        <v>0</v>
      </c>
    </row>
    <row r="355" spans="1:28" s="36" customFormat="1" x14ac:dyDescent="0.35">
      <c r="A355" s="25" t="s">
        <v>104</v>
      </c>
      <c r="B355" s="26" t="s">
        <v>866</v>
      </c>
      <c r="C355" s="27" t="s">
        <v>106</v>
      </c>
      <c r="D355" s="27" t="s">
        <v>867</v>
      </c>
      <c r="E355" s="27" t="s">
        <v>36</v>
      </c>
      <c r="F355" s="27" t="s">
        <v>37</v>
      </c>
      <c r="G355" s="27" t="str">
        <f>Table228910[[#This Row],[District
Code]]</f>
        <v>63784</v>
      </c>
      <c r="H355" s="52" t="s">
        <v>868</v>
      </c>
      <c r="I355" s="29" t="s">
        <v>6701</v>
      </c>
      <c r="J355" s="30">
        <v>11190</v>
      </c>
      <c r="K355" s="29" t="s">
        <v>6701</v>
      </c>
      <c r="L355" s="28">
        <v>2724</v>
      </c>
      <c r="M355" s="28">
        <v>3624</v>
      </c>
      <c r="N355" s="28">
        <v>0</v>
      </c>
      <c r="O355" s="28">
        <v>2798</v>
      </c>
      <c r="P355" s="28">
        <v>2044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31">
        <f t="shared" si="11"/>
        <v>11190</v>
      </c>
      <c r="AB355" s="31">
        <f t="shared" si="10"/>
        <v>0</v>
      </c>
    </row>
    <row r="356" spans="1:28" s="36" customFormat="1" x14ac:dyDescent="0.35">
      <c r="A356" s="25" t="s">
        <v>104</v>
      </c>
      <c r="B356" s="35" t="s">
        <v>869</v>
      </c>
      <c r="C356" s="33" t="s">
        <v>106</v>
      </c>
      <c r="D356" s="33" t="s">
        <v>870</v>
      </c>
      <c r="E356" s="33" t="s">
        <v>36</v>
      </c>
      <c r="F356" s="3" t="s">
        <v>37</v>
      </c>
      <c r="G356" s="27" t="str">
        <f>Table228910[[#This Row],[District
Code]]</f>
        <v>63792</v>
      </c>
      <c r="H356" s="53" t="s">
        <v>871</v>
      </c>
      <c r="I356" s="29" t="s">
        <v>6701</v>
      </c>
      <c r="J356" s="30">
        <v>73660</v>
      </c>
      <c r="K356" s="29" t="s">
        <v>6708</v>
      </c>
      <c r="L356" s="28">
        <v>17929</v>
      </c>
      <c r="M356" s="28">
        <v>17929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3377</v>
      </c>
      <c r="T356" s="28">
        <v>32415</v>
      </c>
      <c r="U356" s="28">
        <v>0</v>
      </c>
      <c r="V356" s="28">
        <v>2010</v>
      </c>
      <c r="W356" s="28">
        <v>0</v>
      </c>
      <c r="X356" s="28">
        <v>0</v>
      </c>
      <c r="Y356" s="28">
        <v>0</v>
      </c>
      <c r="Z356" s="28">
        <v>0</v>
      </c>
      <c r="AA356" s="31">
        <f t="shared" si="11"/>
        <v>73660</v>
      </c>
      <c r="AB356" s="31">
        <f t="shared" si="10"/>
        <v>0</v>
      </c>
    </row>
    <row r="357" spans="1:28" s="36" customFormat="1" x14ac:dyDescent="0.35">
      <c r="A357" s="25" t="s">
        <v>104</v>
      </c>
      <c r="B357" s="26" t="s">
        <v>872</v>
      </c>
      <c r="C357" s="27" t="s">
        <v>106</v>
      </c>
      <c r="D357" s="27" t="s">
        <v>873</v>
      </c>
      <c r="E357" s="27" t="s">
        <v>36</v>
      </c>
      <c r="F357" s="27" t="s">
        <v>37</v>
      </c>
      <c r="G357" s="27" t="str">
        <f>Table228910[[#This Row],[District
Code]]</f>
        <v>63800</v>
      </c>
      <c r="H357" s="52" t="s">
        <v>874</v>
      </c>
      <c r="I357" s="29" t="s">
        <v>6701</v>
      </c>
      <c r="J357" s="30">
        <v>59226</v>
      </c>
      <c r="K357" s="29" t="s">
        <v>6701</v>
      </c>
      <c r="L357" s="28">
        <v>14416</v>
      </c>
      <c r="M357" s="28">
        <v>14416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30394</v>
      </c>
      <c r="V357" s="28">
        <v>0</v>
      </c>
      <c r="W357" s="28">
        <v>0</v>
      </c>
      <c r="X357" s="28">
        <v>0</v>
      </c>
      <c r="Y357" s="28">
        <v>0</v>
      </c>
      <c r="Z357" s="28">
        <v>0</v>
      </c>
      <c r="AA357" s="31">
        <f t="shared" si="11"/>
        <v>59226</v>
      </c>
      <c r="AB357" s="31">
        <f t="shared" si="10"/>
        <v>0</v>
      </c>
    </row>
    <row r="358" spans="1:28" s="36" customFormat="1" x14ac:dyDescent="0.35">
      <c r="A358" s="25" t="s">
        <v>104</v>
      </c>
      <c r="B358" s="26" t="s">
        <v>875</v>
      </c>
      <c r="C358" s="27" t="s">
        <v>106</v>
      </c>
      <c r="D358" s="27" t="s">
        <v>876</v>
      </c>
      <c r="E358" s="27" t="s">
        <v>36</v>
      </c>
      <c r="F358" s="27" t="s">
        <v>37</v>
      </c>
      <c r="G358" s="27" t="str">
        <f>Table228910[[#This Row],[District
Code]]</f>
        <v>63818</v>
      </c>
      <c r="H358" s="52" t="s">
        <v>877</v>
      </c>
      <c r="I358" s="29" t="s">
        <v>6701</v>
      </c>
      <c r="J358" s="30">
        <v>19977</v>
      </c>
      <c r="K358" s="29" t="s">
        <v>6701</v>
      </c>
      <c r="L358" s="28">
        <v>4863</v>
      </c>
      <c r="M358" s="28">
        <v>4863</v>
      </c>
      <c r="N358" s="28">
        <v>0</v>
      </c>
      <c r="O358" s="28">
        <v>0</v>
      </c>
      <c r="P358" s="28">
        <v>0</v>
      </c>
      <c r="Q358" s="28">
        <v>10251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0</v>
      </c>
      <c r="X358" s="28">
        <v>0</v>
      </c>
      <c r="Y358" s="28">
        <v>0</v>
      </c>
      <c r="Z358" s="28">
        <v>0</v>
      </c>
      <c r="AA358" s="31">
        <f t="shared" si="11"/>
        <v>19977</v>
      </c>
      <c r="AB358" s="31">
        <f t="shared" si="10"/>
        <v>0</v>
      </c>
    </row>
    <row r="359" spans="1:28" s="36" customFormat="1" x14ac:dyDescent="0.35">
      <c r="A359" s="25" t="s">
        <v>104</v>
      </c>
      <c r="B359" s="35" t="s">
        <v>878</v>
      </c>
      <c r="C359" s="33" t="s">
        <v>106</v>
      </c>
      <c r="D359" s="33" t="s">
        <v>879</v>
      </c>
      <c r="E359" s="33" t="s">
        <v>36</v>
      </c>
      <c r="F359" s="3" t="s">
        <v>37</v>
      </c>
      <c r="G359" s="27" t="str">
        <f>Table228910[[#This Row],[District
Code]]</f>
        <v>63826</v>
      </c>
      <c r="H359" s="53" t="s">
        <v>880</v>
      </c>
      <c r="I359" s="29" t="s">
        <v>6701</v>
      </c>
      <c r="J359" s="30">
        <v>66535</v>
      </c>
      <c r="K359" s="29" t="s">
        <v>6701</v>
      </c>
      <c r="L359" s="28">
        <v>16194</v>
      </c>
      <c r="M359" s="28">
        <v>16194</v>
      </c>
      <c r="N359" s="28">
        <v>0</v>
      </c>
      <c r="O359" s="28">
        <v>0</v>
      </c>
      <c r="P359" s="28">
        <v>0</v>
      </c>
      <c r="Q359" s="28">
        <v>0</v>
      </c>
      <c r="R359" s="28">
        <v>0</v>
      </c>
      <c r="S359" s="28">
        <v>0</v>
      </c>
      <c r="T359" s="28">
        <v>16634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31">
        <f t="shared" si="11"/>
        <v>49022</v>
      </c>
      <c r="AB359" s="31">
        <f t="shared" si="10"/>
        <v>17513</v>
      </c>
    </row>
    <row r="360" spans="1:28" s="36" customFormat="1" x14ac:dyDescent="0.35">
      <c r="A360" s="25" t="s">
        <v>104</v>
      </c>
      <c r="B360" s="26" t="s">
        <v>881</v>
      </c>
      <c r="C360" s="27" t="s">
        <v>106</v>
      </c>
      <c r="D360" s="27" t="s">
        <v>882</v>
      </c>
      <c r="E360" s="27" t="s">
        <v>36</v>
      </c>
      <c r="F360" s="27" t="s">
        <v>37</v>
      </c>
      <c r="G360" s="27" t="str">
        <f>Table228910[[#This Row],[District
Code]]</f>
        <v>63834</v>
      </c>
      <c r="H360" s="52" t="s">
        <v>883</v>
      </c>
      <c r="I360" s="29" t="s">
        <v>6701</v>
      </c>
      <c r="J360" s="30">
        <v>31486</v>
      </c>
      <c r="K360" s="29" t="s">
        <v>6708</v>
      </c>
      <c r="L360" s="28">
        <v>7664</v>
      </c>
      <c r="M360" s="28">
        <v>7664</v>
      </c>
      <c r="N360" s="28">
        <v>0</v>
      </c>
      <c r="O360" s="28">
        <v>0</v>
      </c>
      <c r="P360" s="28">
        <v>7872</v>
      </c>
      <c r="Q360" s="28">
        <v>0</v>
      </c>
      <c r="R360" s="28">
        <v>0</v>
      </c>
      <c r="S360" s="28">
        <v>0</v>
      </c>
      <c r="T360" s="28">
        <v>3572</v>
      </c>
      <c r="U360" s="28">
        <v>4714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31">
        <f t="shared" si="11"/>
        <v>31486</v>
      </c>
      <c r="AB360" s="31">
        <f t="shared" si="10"/>
        <v>0</v>
      </c>
    </row>
    <row r="361" spans="1:28" s="36" customFormat="1" x14ac:dyDescent="0.35">
      <c r="A361" s="25" t="s">
        <v>104</v>
      </c>
      <c r="B361" s="26" t="s">
        <v>884</v>
      </c>
      <c r="C361" s="27" t="s">
        <v>106</v>
      </c>
      <c r="D361" s="27" t="s">
        <v>885</v>
      </c>
      <c r="E361" s="27" t="s">
        <v>36</v>
      </c>
      <c r="F361" s="27" t="s">
        <v>37</v>
      </c>
      <c r="G361" s="27" t="str">
        <f>Table228910[[#This Row],[District
Code]]</f>
        <v>63842</v>
      </c>
      <c r="H361" s="52" t="s">
        <v>886</v>
      </c>
      <c r="I361" s="29" t="s">
        <v>6701</v>
      </c>
      <c r="J361" s="30">
        <v>149578</v>
      </c>
      <c r="K361" s="29" t="s">
        <v>6701</v>
      </c>
      <c r="L361" s="28">
        <v>36407</v>
      </c>
      <c r="M361" s="28">
        <v>36407</v>
      </c>
      <c r="N361" s="28">
        <v>0</v>
      </c>
      <c r="O361" s="28">
        <v>0</v>
      </c>
      <c r="P361" s="28">
        <v>0</v>
      </c>
      <c r="Q361" s="28">
        <v>65551</v>
      </c>
      <c r="R361" s="28">
        <v>11213</v>
      </c>
      <c r="S361" s="28">
        <v>0</v>
      </c>
      <c r="T361" s="28">
        <v>0</v>
      </c>
      <c r="U361" s="28">
        <v>0</v>
      </c>
      <c r="V361" s="28">
        <v>0</v>
      </c>
      <c r="W361" s="28">
        <v>0</v>
      </c>
      <c r="X361" s="28">
        <v>0</v>
      </c>
      <c r="Y361" s="28">
        <v>0</v>
      </c>
      <c r="Z361" s="28">
        <v>0</v>
      </c>
      <c r="AA361" s="31">
        <f t="shared" si="11"/>
        <v>149578</v>
      </c>
      <c r="AB361" s="31">
        <f t="shared" si="10"/>
        <v>0</v>
      </c>
    </row>
    <row r="362" spans="1:28" s="36" customFormat="1" x14ac:dyDescent="0.35">
      <c r="A362" s="25" t="s">
        <v>104</v>
      </c>
      <c r="B362" s="26" t="s">
        <v>887</v>
      </c>
      <c r="C362" s="27" t="s">
        <v>106</v>
      </c>
      <c r="D362" s="27" t="s">
        <v>888</v>
      </c>
      <c r="E362" s="27" t="s">
        <v>36</v>
      </c>
      <c r="F362" s="27" t="s">
        <v>37</v>
      </c>
      <c r="G362" s="27" t="str">
        <f>Table228910[[#This Row],[District
Code]]</f>
        <v>63859</v>
      </c>
      <c r="H362" s="52" t="s">
        <v>889</v>
      </c>
      <c r="I362" s="29" t="s">
        <v>6701</v>
      </c>
      <c r="J362" s="30">
        <v>46851</v>
      </c>
      <c r="K362" s="29" t="s">
        <v>6708</v>
      </c>
      <c r="L362" s="28">
        <v>11403</v>
      </c>
      <c r="M362" s="28">
        <v>0</v>
      </c>
      <c r="N362" s="28">
        <v>0</v>
      </c>
      <c r="O362" s="28">
        <v>35448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31">
        <f t="shared" si="11"/>
        <v>46851</v>
      </c>
      <c r="AB362" s="31">
        <f t="shared" si="10"/>
        <v>0</v>
      </c>
    </row>
    <row r="363" spans="1:28" s="36" customFormat="1" x14ac:dyDescent="0.35">
      <c r="A363" s="25" t="s">
        <v>104</v>
      </c>
      <c r="B363" s="26" t="s">
        <v>2800</v>
      </c>
      <c r="C363" s="27" t="s">
        <v>106</v>
      </c>
      <c r="D363" s="27" t="s">
        <v>2801</v>
      </c>
      <c r="E363" s="27" t="s">
        <v>36</v>
      </c>
      <c r="F363" s="27" t="s">
        <v>37</v>
      </c>
      <c r="G363" s="27" t="str">
        <f>Table228910[[#This Row],[District
Code]]</f>
        <v>73544</v>
      </c>
      <c r="H363" s="52" t="s">
        <v>2802</v>
      </c>
      <c r="I363" s="29" t="s">
        <v>6701</v>
      </c>
      <c r="J363" s="30">
        <v>12741</v>
      </c>
      <c r="K363" s="29" t="s">
        <v>6701</v>
      </c>
      <c r="L363" s="28">
        <v>3101</v>
      </c>
      <c r="M363" s="28">
        <v>3101</v>
      </c>
      <c r="N363" s="28">
        <v>3101</v>
      </c>
      <c r="O363" s="28">
        <v>0</v>
      </c>
      <c r="P363" s="28">
        <v>3438</v>
      </c>
      <c r="Q363" s="28">
        <v>0</v>
      </c>
      <c r="R363" s="28">
        <v>0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31">
        <f t="shared" si="11"/>
        <v>12741</v>
      </c>
      <c r="AB363" s="31">
        <f t="shared" si="10"/>
        <v>0</v>
      </c>
    </row>
    <row r="364" spans="1:28" s="36" customFormat="1" x14ac:dyDescent="0.35">
      <c r="A364" s="25" t="s">
        <v>104</v>
      </c>
      <c r="B364" s="26" t="s">
        <v>2848</v>
      </c>
      <c r="C364" s="27" t="s">
        <v>106</v>
      </c>
      <c r="D364" s="27" t="s">
        <v>2849</v>
      </c>
      <c r="E364" s="27" t="s">
        <v>36</v>
      </c>
      <c r="F364" s="27" t="s">
        <v>37</v>
      </c>
      <c r="G364" s="27" t="str">
        <f>Table228910[[#This Row],[District
Code]]</f>
        <v>73742</v>
      </c>
      <c r="H364" s="52" t="s">
        <v>2850</v>
      </c>
      <c r="I364" s="29" t="s">
        <v>6701</v>
      </c>
      <c r="J364" s="30">
        <v>95919</v>
      </c>
      <c r="K364" s="29" t="s">
        <v>6701</v>
      </c>
      <c r="L364" s="28">
        <v>23346</v>
      </c>
      <c r="M364" s="28">
        <v>23346</v>
      </c>
      <c r="N364" s="28">
        <v>14054</v>
      </c>
      <c r="O364" s="28">
        <v>634</v>
      </c>
      <c r="P364" s="28">
        <v>18838</v>
      </c>
      <c r="Q364" s="28">
        <v>0</v>
      </c>
      <c r="R364" s="28">
        <v>5788</v>
      </c>
      <c r="S364" s="28">
        <v>9913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31">
        <f t="shared" si="11"/>
        <v>95919</v>
      </c>
      <c r="AB364" s="31">
        <f t="shared" si="10"/>
        <v>0</v>
      </c>
    </row>
    <row r="365" spans="1:28" s="36" customFormat="1" x14ac:dyDescent="0.35">
      <c r="A365" s="25" t="s">
        <v>104</v>
      </c>
      <c r="B365" s="26" t="s">
        <v>2884</v>
      </c>
      <c r="C365" s="27" t="s">
        <v>106</v>
      </c>
      <c r="D365" s="27" t="s">
        <v>2885</v>
      </c>
      <c r="E365" s="27" t="s">
        <v>36</v>
      </c>
      <c r="F365" s="27" t="s">
        <v>37</v>
      </c>
      <c r="G365" s="27" t="str">
        <f>Table228910[[#This Row],[District
Code]]</f>
        <v>73908</v>
      </c>
      <c r="H365" s="52" t="s">
        <v>2886</v>
      </c>
      <c r="I365" s="29" t="s">
        <v>6701</v>
      </c>
      <c r="J365" s="30">
        <v>109776</v>
      </c>
      <c r="K365" s="29" t="s">
        <v>6701</v>
      </c>
      <c r="L365" s="28">
        <v>26719</v>
      </c>
      <c r="M365" s="28">
        <v>26719</v>
      </c>
      <c r="N365" s="28">
        <v>0</v>
      </c>
      <c r="O365" s="28">
        <v>0</v>
      </c>
      <c r="P365" s="28">
        <v>0</v>
      </c>
      <c r="Q365" s="28">
        <v>0</v>
      </c>
      <c r="R365" s="28">
        <v>17645</v>
      </c>
      <c r="S365" s="28">
        <v>17416</v>
      </c>
      <c r="T365" s="28">
        <v>9038</v>
      </c>
      <c r="U365" s="28">
        <v>12239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31">
        <f t="shared" si="11"/>
        <v>109776</v>
      </c>
      <c r="AB365" s="31">
        <f t="shared" si="10"/>
        <v>0</v>
      </c>
    </row>
    <row r="366" spans="1:28" s="36" customFormat="1" x14ac:dyDescent="0.35">
      <c r="A366" s="25" t="s">
        <v>104</v>
      </c>
      <c r="B366" s="26" t="s">
        <v>2956</v>
      </c>
      <c r="C366" s="27" t="s">
        <v>106</v>
      </c>
      <c r="D366" s="27" t="s">
        <v>2957</v>
      </c>
      <c r="E366" s="27" t="s">
        <v>36</v>
      </c>
      <c r="F366" s="27" t="s">
        <v>37</v>
      </c>
      <c r="G366" s="27" t="str">
        <f>Table228910[[#This Row],[District
Code]]</f>
        <v>75168</v>
      </c>
      <c r="H366" s="52" t="s">
        <v>2958</v>
      </c>
      <c r="I366" s="29" t="s">
        <v>6701</v>
      </c>
      <c r="J366" s="30">
        <v>21781</v>
      </c>
      <c r="K366" s="29" t="s">
        <v>6701</v>
      </c>
      <c r="L366" s="28">
        <v>5302</v>
      </c>
      <c r="M366" s="28">
        <v>5302</v>
      </c>
      <c r="N366" s="28">
        <v>0</v>
      </c>
      <c r="O366" s="28">
        <v>0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2197</v>
      </c>
      <c r="V366" s="28">
        <v>4342</v>
      </c>
      <c r="W366" s="28">
        <v>4638</v>
      </c>
      <c r="X366" s="28">
        <v>0</v>
      </c>
      <c r="Y366" s="28">
        <v>0</v>
      </c>
      <c r="Z366" s="28">
        <v>0</v>
      </c>
      <c r="AA366" s="31">
        <f t="shared" si="11"/>
        <v>21781</v>
      </c>
      <c r="AB366" s="31">
        <f t="shared" si="10"/>
        <v>0</v>
      </c>
    </row>
    <row r="367" spans="1:28" s="36" customFormat="1" x14ac:dyDescent="0.35">
      <c r="A367" s="25" t="s">
        <v>104</v>
      </c>
      <c r="B367" s="26" t="s">
        <v>4843</v>
      </c>
      <c r="C367" s="27" t="s">
        <v>106</v>
      </c>
      <c r="D367" s="27" t="s">
        <v>107</v>
      </c>
      <c r="E367" s="27" t="s">
        <v>4844</v>
      </c>
      <c r="F367" s="27" t="s">
        <v>4845</v>
      </c>
      <c r="G367" s="27" t="str">
        <f>"C"&amp;Table228910[[#This Row],[Direct
Funded
Charter School
Number]]</f>
        <v>C1078</v>
      </c>
      <c r="H367" s="52" t="s">
        <v>4846</v>
      </c>
      <c r="I367" s="29" t="s">
        <v>6701</v>
      </c>
      <c r="J367" s="30">
        <v>19777</v>
      </c>
      <c r="K367" s="29" t="s">
        <v>6701</v>
      </c>
      <c r="L367" s="28">
        <v>4814</v>
      </c>
      <c r="M367" s="28">
        <v>4814</v>
      </c>
      <c r="N367" s="28">
        <v>4814</v>
      </c>
      <c r="O367" s="28">
        <v>4944</v>
      </c>
      <c r="P367" s="28">
        <v>391</v>
      </c>
      <c r="Q367" s="28">
        <v>0</v>
      </c>
      <c r="R367" s="28">
        <v>0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31">
        <f t="shared" si="11"/>
        <v>19777</v>
      </c>
      <c r="AB367" s="31">
        <f t="shared" si="10"/>
        <v>0</v>
      </c>
    </row>
    <row r="368" spans="1:28" s="36" customFormat="1" x14ac:dyDescent="0.35">
      <c r="A368" s="25" t="s">
        <v>104</v>
      </c>
      <c r="B368" s="26" t="s">
        <v>5283</v>
      </c>
      <c r="C368" s="27" t="s">
        <v>106</v>
      </c>
      <c r="D368" s="27" t="s">
        <v>107</v>
      </c>
      <c r="E368" s="27" t="s">
        <v>5284</v>
      </c>
      <c r="F368" s="27" t="s">
        <v>5285</v>
      </c>
      <c r="G368" s="27" t="str">
        <f>"C"&amp;Table228910[[#This Row],[Direct
Funded
Charter School
Number]]</f>
        <v>C1292</v>
      </c>
      <c r="H368" s="52" t="s">
        <v>5286</v>
      </c>
      <c r="I368" s="29" t="s">
        <v>6701</v>
      </c>
      <c r="J368" s="30">
        <v>19373</v>
      </c>
      <c r="K368" s="29" t="s">
        <v>6701</v>
      </c>
      <c r="L368" s="28">
        <v>4715</v>
      </c>
      <c r="M368" s="28">
        <v>4715</v>
      </c>
      <c r="N368" s="28">
        <v>4715</v>
      </c>
      <c r="O368" s="28">
        <v>4843</v>
      </c>
      <c r="P368" s="28">
        <v>385</v>
      </c>
      <c r="Q368" s="28">
        <v>0</v>
      </c>
      <c r="R368" s="28">
        <v>0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31">
        <f t="shared" si="11"/>
        <v>19373</v>
      </c>
      <c r="AB368" s="31">
        <f t="shared" si="10"/>
        <v>0</v>
      </c>
    </row>
    <row r="369" spans="1:28" s="36" customFormat="1" x14ac:dyDescent="0.35">
      <c r="A369" s="25" t="s">
        <v>104</v>
      </c>
      <c r="B369" s="26" t="s">
        <v>5607</v>
      </c>
      <c r="C369" s="27" t="s">
        <v>106</v>
      </c>
      <c r="D369" s="27" t="s">
        <v>837</v>
      </c>
      <c r="E369" s="27" t="s">
        <v>5608</v>
      </c>
      <c r="F369" s="27" t="s">
        <v>5609</v>
      </c>
      <c r="G369" s="27" t="str">
        <f>"C"&amp;Table228910[[#This Row],[Direct
Funded
Charter School
Number]]</f>
        <v>C1491</v>
      </c>
      <c r="H369" s="52" t="s">
        <v>5610</v>
      </c>
      <c r="I369" s="29" t="s">
        <v>6701</v>
      </c>
      <c r="J369" s="30">
        <v>10000</v>
      </c>
      <c r="K369" s="29" t="s">
        <v>6701</v>
      </c>
      <c r="L369" s="28">
        <v>0</v>
      </c>
      <c r="M369" s="28">
        <v>0</v>
      </c>
      <c r="N369" s="28">
        <v>0</v>
      </c>
      <c r="O369" s="28">
        <v>2500</v>
      </c>
      <c r="P369" s="28">
        <v>2500</v>
      </c>
      <c r="Q369" s="28">
        <v>2500</v>
      </c>
      <c r="R369" s="28">
        <v>0</v>
      </c>
      <c r="S369" s="28">
        <v>0</v>
      </c>
      <c r="T369" s="28">
        <v>0</v>
      </c>
      <c r="U369" s="28">
        <v>0</v>
      </c>
      <c r="V369" s="28">
        <v>2500</v>
      </c>
      <c r="W369" s="28">
        <v>0</v>
      </c>
      <c r="X369" s="28">
        <v>0</v>
      </c>
      <c r="Y369" s="28">
        <v>0</v>
      </c>
      <c r="Z369" s="28">
        <v>0</v>
      </c>
      <c r="AA369" s="31">
        <f t="shared" si="11"/>
        <v>10000</v>
      </c>
      <c r="AB369" s="31">
        <f t="shared" si="10"/>
        <v>0</v>
      </c>
    </row>
    <row r="370" spans="1:28" s="36" customFormat="1" x14ac:dyDescent="0.35">
      <c r="A370" s="25" t="s">
        <v>104</v>
      </c>
      <c r="B370" s="26" t="s">
        <v>5802</v>
      </c>
      <c r="C370" s="27" t="s">
        <v>106</v>
      </c>
      <c r="D370" s="27" t="s">
        <v>837</v>
      </c>
      <c r="E370" s="27" t="s">
        <v>5803</v>
      </c>
      <c r="F370" s="27" t="s">
        <v>5804</v>
      </c>
      <c r="G370" s="27" t="str">
        <f>"C"&amp;Table228910[[#This Row],[Direct
Funded
Charter School
Number]]</f>
        <v>C1575</v>
      </c>
      <c r="H370" s="52" t="s">
        <v>5805</v>
      </c>
      <c r="I370" s="29" t="s">
        <v>6700</v>
      </c>
      <c r="J370" s="30">
        <v>0</v>
      </c>
      <c r="K370" s="29" t="s">
        <v>6708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28">
        <v>0</v>
      </c>
      <c r="S370" s="28">
        <v>0</v>
      </c>
      <c r="T370" s="28">
        <v>0</v>
      </c>
      <c r="U370" s="28">
        <v>0</v>
      </c>
      <c r="V370" s="28">
        <v>0</v>
      </c>
      <c r="W370" s="28">
        <v>0</v>
      </c>
      <c r="X370" s="28">
        <v>0</v>
      </c>
      <c r="Y370" s="28">
        <v>0</v>
      </c>
      <c r="Z370" s="28">
        <v>0</v>
      </c>
      <c r="AA370" s="31">
        <f t="shared" si="11"/>
        <v>0</v>
      </c>
      <c r="AB370" s="31">
        <f t="shared" si="10"/>
        <v>0</v>
      </c>
    </row>
    <row r="371" spans="1:28" s="36" customFormat="1" x14ac:dyDescent="0.35">
      <c r="A371" s="25" t="s">
        <v>104</v>
      </c>
      <c r="B371" s="26" t="s">
        <v>6425</v>
      </c>
      <c r="C371" s="27" t="s">
        <v>106</v>
      </c>
      <c r="D371" s="27" t="s">
        <v>837</v>
      </c>
      <c r="E371" s="27" t="s">
        <v>6426</v>
      </c>
      <c r="F371" s="27" t="s">
        <v>6427</v>
      </c>
      <c r="G371" s="27" t="str">
        <f>"C"&amp;Table228910[[#This Row],[Direct
Funded
Charter School
Number]]</f>
        <v>C1816</v>
      </c>
      <c r="H371" s="52" t="s">
        <v>6428</v>
      </c>
      <c r="I371" s="29" t="s">
        <v>6700</v>
      </c>
      <c r="J371" s="30">
        <v>0</v>
      </c>
      <c r="K371" s="29" t="s">
        <v>6708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28">
        <v>0</v>
      </c>
      <c r="S371" s="28">
        <v>0</v>
      </c>
      <c r="T371" s="28">
        <v>0</v>
      </c>
      <c r="U371" s="28">
        <v>0</v>
      </c>
      <c r="V371" s="28">
        <v>0</v>
      </c>
      <c r="W371" s="28">
        <v>0</v>
      </c>
      <c r="X371" s="28">
        <v>0</v>
      </c>
      <c r="Y371" s="28">
        <v>0</v>
      </c>
      <c r="Z371" s="28">
        <v>0</v>
      </c>
      <c r="AA371" s="31">
        <f t="shared" si="11"/>
        <v>0</v>
      </c>
      <c r="AB371" s="31">
        <f t="shared" si="10"/>
        <v>0</v>
      </c>
    </row>
    <row r="372" spans="1:28" s="36" customFormat="1" x14ac:dyDescent="0.35">
      <c r="A372" s="25" t="s">
        <v>104</v>
      </c>
      <c r="B372" s="26" t="s">
        <v>6506</v>
      </c>
      <c r="C372" s="27" t="s">
        <v>106</v>
      </c>
      <c r="D372" s="27" t="s">
        <v>825</v>
      </c>
      <c r="E372" s="27" t="s">
        <v>6507</v>
      </c>
      <c r="F372" s="27" t="s">
        <v>6508</v>
      </c>
      <c r="G372" s="27" t="str">
        <f>"C"&amp;Table228910[[#This Row],[Direct
Funded
Charter School
Number]]</f>
        <v>C1847</v>
      </c>
      <c r="H372" s="52" t="s">
        <v>6509</v>
      </c>
      <c r="I372" s="29" t="s">
        <v>6701</v>
      </c>
      <c r="J372" s="30">
        <v>10000</v>
      </c>
      <c r="K372" s="29" t="s">
        <v>6701</v>
      </c>
      <c r="L372" s="28">
        <v>2500</v>
      </c>
      <c r="M372" s="28">
        <v>2500</v>
      </c>
      <c r="N372" s="28">
        <v>2500</v>
      </c>
      <c r="O372" s="28">
        <v>2500</v>
      </c>
      <c r="P372" s="28">
        <v>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0</v>
      </c>
      <c r="X372" s="28">
        <v>0</v>
      </c>
      <c r="Y372" s="28">
        <v>0</v>
      </c>
      <c r="Z372" s="28">
        <v>0</v>
      </c>
      <c r="AA372" s="31">
        <f t="shared" si="11"/>
        <v>10000</v>
      </c>
      <c r="AB372" s="31">
        <f t="shared" si="10"/>
        <v>0</v>
      </c>
    </row>
    <row r="373" spans="1:28" s="36" customFormat="1" x14ac:dyDescent="0.35">
      <c r="A373" s="25" t="s">
        <v>104</v>
      </c>
      <c r="B373" s="26" t="s">
        <v>6514</v>
      </c>
      <c r="C373" s="27" t="s">
        <v>106</v>
      </c>
      <c r="D373" s="27" t="s">
        <v>107</v>
      </c>
      <c r="E373" s="27" t="s">
        <v>6515</v>
      </c>
      <c r="F373" s="27" t="s">
        <v>6516</v>
      </c>
      <c r="G373" s="27" t="str">
        <f>"C"&amp;Table228910[[#This Row],[Direct
Funded
Charter School
Number]]</f>
        <v>C1851</v>
      </c>
      <c r="H373" s="52" t="s">
        <v>6517</v>
      </c>
      <c r="I373" s="29" t="s">
        <v>6701</v>
      </c>
      <c r="J373" s="30">
        <v>10000</v>
      </c>
      <c r="K373" s="29" t="s">
        <v>6701</v>
      </c>
      <c r="L373" s="28">
        <v>2500</v>
      </c>
      <c r="M373" s="28">
        <v>2500</v>
      </c>
      <c r="N373" s="28">
        <v>2500</v>
      </c>
      <c r="O373" s="28">
        <v>2500</v>
      </c>
      <c r="P373" s="28">
        <v>0</v>
      </c>
      <c r="Q373" s="28">
        <v>0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0</v>
      </c>
      <c r="X373" s="28">
        <v>0</v>
      </c>
      <c r="Y373" s="28">
        <v>0</v>
      </c>
      <c r="Z373" s="28">
        <v>0</v>
      </c>
      <c r="AA373" s="31">
        <f t="shared" si="11"/>
        <v>10000</v>
      </c>
      <c r="AB373" s="31">
        <f t="shared" si="10"/>
        <v>0</v>
      </c>
    </row>
    <row r="374" spans="1:28" s="36" customFormat="1" x14ac:dyDescent="0.35">
      <c r="A374" s="25" t="s">
        <v>104</v>
      </c>
      <c r="B374" s="26" t="s">
        <v>5603</v>
      </c>
      <c r="C374" s="27" t="s">
        <v>106</v>
      </c>
      <c r="D374" s="27" t="s">
        <v>837</v>
      </c>
      <c r="E374" s="27" t="s">
        <v>5604</v>
      </c>
      <c r="F374" s="27" t="s">
        <v>5605</v>
      </c>
      <c r="G374" s="27" t="str">
        <f>"C"&amp;Table228910[[#This Row],[Direct
Funded
Charter School
Number]]</f>
        <v>C1490</v>
      </c>
      <c r="H374" s="52" t="s">
        <v>5606</v>
      </c>
      <c r="I374" s="29" t="s">
        <v>6701</v>
      </c>
      <c r="J374" s="30">
        <v>28946</v>
      </c>
      <c r="K374" s="29" t="s">
        <v>6701</v>
      </c>
      <c r="L374" s="28">
        <v>0</v>
      </c>
      <c r="M374" s="28">
        <v>0</v>
      </c>
      <c r="N374" s="28">
        <v>0</v>
      </c>
      <c r="O374" s="28">
        <v>7237</v>
      </c>
      <c r="P374" s="28">
        <v>7237</v>
      </c>
      <c r="Q374" s="28">
        <v>7237</v>
      </c>
      <c r="R374" s="28">
        <v>7235</v>
      </c>
      <c r="S374" s="28">
        <v>0</v>
      </c>
      <c r="T374" s="28">
        <v>0</v>
      </c>
      <c r="U374" s="28">
        <v>0</v>
      </c>
      <c r="V374" s="28">
        <v>0</v>
      </c>
      <c r="W374" s="28">
        <v>0</v>
      </c>
      <c r="X374" s="28">
        <v>0</v>
      </c>
      <c r="Y374" s="28">
        <v>0</v>
      </c>
      <c r="Z374" s="28">
        <v>0</v>
      </c>
      <c r="AA374" s="31">
        <f t="shared" si="11"/>
        <v>28946</v>
      </c>
      <c r="AB374" s="31">
        <f t="shared" si="10"/>
        <v>0</v>
      </c>
    </row>
    <row r="375" spans="1:28" s="36" customFormat="1" x14ac:dyDescent="0.35">
      <c r="A375" s="25" t="s">
        <v>104</v>
      </c>
      <c r="B375" s="26" t="s">
        <v>3540</v>
      </c>
      <c r="C375" s="27" t="s">
        <v>106</v>
      </c>
      <c r="D375" s="27" t="s">
        <v>3541</v>
      </c>
      <c r="E375" s="27" t="s">
        <v>3542</v>
      </c>
      <c r="F375" s="27" t="s">
        <v>3543</v>
      </c>
      <c r="G375" s="27" t="str">
        <f>"C"&amp;Table228910[[#This Row],[Direct
Funded
Charter School
Number]]</f>
        <v>C0350</v>
      </c>
      <c r="H375" s="52" t="s">
        <v>3544</v>
      </c>
      <c r="I375" s="29" t="s">
        <v>6700</v>
      </c>
      <c r="J375" s="30">
        <v>0</v>
      </c>
      <c r="K375" s="29" t="s">
        <v>6708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28">
        <v>0</v>
      </c>
      <c r="S375" s="28">
        <v>0</v>
      </c>
      <c r="T375" s="28">
        <v>0</v>
      </c>
      <c r="U375" s="28">
        <v>0</v>
      </c>
      <c r="V375" s="28">
        <v>0</v>
      </c>
      <c r="W375" s="28">
        <v>0</v>
      </c>
      <c r="X375" s="28">
        <v>0</v>
      </c>
      <c r="Y375" s="28">
        <v>0</v>
      </c>
      <c r="Z375" s="28">
        <v>0</v>
      </c>
      <c r="AA375" s="31">
        <f t="shared" si="11"/>
        <v>0</v>
      </c>
      <c r="AB375" s="31">
        <f t="shared" si="10"/>
        <v>0</v>
      </c>
    </row>
    <row r="376" spans="1:28" s="36" customFormat="1" x14ac:dyDescent="0.35">
      <c r="A376" s="25" t="s">
        <v>109</v>
      </c>
      <c r="B376" s="26" t="s">
        <v>110</v>
      </c>
      <c r="C376" s="27" t="s">
        <v>111</v>
      </c>
      <c r="D376" s="27" t="s">
        <v>112</v>
      </c>
      <c r="E376" s="27" t="s">
        <v>36</v>
      </c>
      <c r="F376" s="27" t="s">
        <v>37</v>
      </c>
      <c r="G376" s="27" t="str">
        <f>Table228910[[#This Row],[District
Code]]</f>
        <v>10165</v>
      </c>
      <c r="H376" s="52" t="s">
        <v>113</v>
      </c>
      <c r="I376" s="29" t="s">
        <v>6700</v>
      </c>
      <c r="J376" s="30">
        <v>0</v>
      </c>
      <c r="K376" s="29" t="s">
        <v>6701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31">
        <f t="shared" si="11"/>
        <v>0</v>
      </c>
      <c r="AB376" s="31">
        <f t="shared" si="10"/>
        <v>0</v>
      </c>
    </row>
    <row r="377" spans="1:28" s="36" customFormat="1" x14ac:dyDescent="0.35">
      <c r="A377" s="25" t="s">
        <v>109</v>
      </c>
      <c r="B377" s="26" t="s">
        <v>890</v>
      </c>
      <c r="C377" s="27" t="s">
        <v>111</v>
      </c>
      <c r="D377" s="27" t="s">
        <v>891</v>
      </c>
      <c r="E377" s="27" t="s">
        <v>36</v>
      </c>
      <c r="F377" s="27" t="s">
        <v>37</v>
      </c>
      <c r="G377" s="27" t="str">
        <f>Table228910[[#This Row],[District
Code]]</f>
        <v>63875</v>
      </c>
      <c r="H377" s="52" t="s">
        <v>892</v>
      </c>
      <c r="I377" s="29" t="s">
        <v>6701</v>
      </c>
      <c r="J377" s="30">
        <v>25597</v>
      </c>
      <c r="K377" s="29" t="s">
        <v>6701</v>
      </c>
      <c r="L377" s="28">
        <v>6230</v>
      </c>
      <c r="M377" s="28">
        <v>6230</v>
      </c>
      <c r="N377" s="28">
        <v>0</v>
      </c>
      <c r="O377" s="28">
        <v>6399</v>
      </c>
      <c r="P377" s="28">
        <v>6738</v>
      </c>
      <c r="Q377" s="28">
        <v>0</v>
      </c>
      <c r="R377" s="28">
        <v>0</v>
      </c>
      <c r="S377" s="28">
        <v>0</v>
      </c>
      <c r="T377" s="28">
        <v>0</v>
      </c>
      <c r="U377" s="28">
        <v>0</v>
      </c>
      <c r="V377" s="28">
        <v>0</v>
      </c>
      <c r="W377" s="28">
        <v>0</v>
      </c>
      <c r="X377" s="28">
        <v>0</v>
      </c>
      <c r="Y377" s="28">
        <v>0</v>
      </c>
      <c r="Z377" s="28">
        <v>0</v>
      </c>
      <c r="AA377" s="31">
        <f t="shared" si="11"/>
        <v>25597</v>
      </c>
      <c r="AB377" s="31">
        <f t="shared" si="10"/>
        <v>0</v>
      </c>
    </row>
    <row r="378" spans="1:28" s="36" customFormat="1" x14ac:dyDescent="0.35">
      <c r="A378" s="25" t="s">
        <v>109</v>
      </c>
      <c r="B378" s="26" t="s">
        <v>893</v>
      </c>
      <c r="C378" s="27" t="s">
        <v>111</v>
      </c>
      <c r="D378" s="27" t="s">
        <v>894</v>
      </c>
      <c r="E378" s="27" t="s">
        <v>36</v>
      </c>
      <c r="F378" s="27" t="s">
        <v>37</v>
      </c>
      <c r="G378" s="27" t="str">
        <f>Table228910[[#This Row],[District
Code]]</f>
        <v>63883</v>
      </c>
      <c r="H378" s="52" t="s">
        <v>895</v>
      </c>
      <c r="I378" s="29" t="s">
        <v>6701</v>
      </c>
      <c r="J378" s="30">
        <v>31563</v>
      </c>
      <c r="K378" s="29" t="s">
        <v>6701</v>
      </c>
      <c r="L378" s="28">
        <v>7682</v>
      </c>
      <c r="M378" s="28">
        <v>7682</v>
      </c>
      <c r="N378" s="28">
        <v>0</v>
      </c>
      <c r="O378" s="28">
        <v>7891</v>
      </c>
      <c r="P378" s="28">
        <v>8308</v>
      </c>
      <c r="Q378" s="28">
        <v>0</v>
      </c>
      <c r="R378" s="28">
        <v>0</v>
      </c>
      <c r="S378" s="28">
        <v>0</v>
      </c>
      <c r="T378" s="28">
        <v>0</v>
      </c>
      <c r="U378" s="28">
        <v>0</v>
      </c>
      <c r="V378" s="28">
        <v>0</v>
      </c>
      <c r="W378" s="28">
        <v>0</v>
      </c>
      <c r="X378" s="28">
        <v>0</v>
      </c>
      <c r="Y378" s="28">
        <v>0</v>
      </c>
      <c r="Z378" s="28">
        <v>0</v>
      </c>
      <c r="AA378" s="31">
        <f t="shared" si="11"/>
        <v>31563</v>
      </c>
      <c r="AB378" s="31">
        <f t="shared" si="10"/>
        <v>0</v>
      </c>
    </row>
    <row r="379" spans="1:28" s="36" customFormat="1" x14ac:dyDescent="0.35">
      <c r="A379" s="25" t="s">
        <v>109</v>
      </c>
      <c r="B379" s="26" t="s">
        <v>896</v>
      </c>
      <c r="C379" s="27" t="s">
        <v>111</v>
      </c>
      <c r="D379" s="27" t="s">
        <v>897</v>
      </c>
      <c r="E379" s="27" t="s">
        <v>36</v>
      </c>
      <c r="F379" s="37" t="s">
        <v>37</v>
      </c>
      <c r="G379" s="27" t="str">
        <f>Table228910[[#This Row],[District
Code]]</f>
        <v>63891</v>
      </c>
      <c r="H379" s="52" t="s">
        <v>898</v>
      </c>
      <c r="I379" s="29" t="s">
        <v>6701</v>
      </c>
      <c r="J379" s="30">
        <v>109776</v>
      </c>
      <c r="K379" s="29" t="s">
        <v>6701</v>
      </c>
      <c r="L379" s="28">
        <v>26719</v>
      </c>
      <c r="M379" s="28">
        <v>26719</v>
      </c>
      <c r="N379" s="28">
        <v>26719</v>
      </c>
      <c r="O379" s="28">
        <v>27444</v>
      </c>
      <c r="P379" s="28">
        <v>2175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  <c r="W379" s="28">
        <v>0</v>
      </c>
      <c r="X379" s="28">
        <v>0</v>
      </c>
      <c r="Y379" s="28">
        <v>0</v>
      </c>
      <c r="Z379" s="28">
        <v>0</v>
      </c>
      <c r="AA379" s="31">
        <f t="shared" si="11"/>
        <v>109776</v>
      </c>
      <c r="AB379" s="31">
        <f t="shared" si="10"/>
        <v>0</v>
      </c>
    </row>
    <row r="380" spans="1:28" s="36" customFormat="1" x14ac:dyDescent="0.35">
      <c r="A380" s="25" t="s">
        <v>109</v>
      </c>
      <c r="B380" s="26" t="s">
        <v>899</v>
      </c>
      <c r="C380" s="27" t="s">
        <v>111</v>
      </c>
      <c r="D380" s="27" t="s">
        <v>900</v>
      </c>
      <c r="E380" s="27" t="s">
        <v>36</v>
      </c>
      <c r="F380" s="27" t="s">
        <v>37</v>
      </c>
      <c r="G380" s="27" t="str">
        <f>Table228910[[#This Row],[District
Code]]</f>
        <v>63917</v>
      </c>
      <c r="H380" s="52" t="s">
        <v>901</v>
      </c>
      <c r="I380" s="29" t="s">
        <v>6701</v>
      </c>
      <c r="J380" s="30">
        <v>171289</v>
      </c>
      <c r="K380" s="29" t="s">
        <v>6701</v>
      </c>
      <c r="L380" s="28">
        <v>41691</v>
      </c>
      <c r="M380" s="28">
        <v>41691</v>
      </c>
      <c r="N380" s="28">
        <v>0</v>
      </c>
      <c r="O380" s="28">
        <v>0</v>
      </c>
      <c r="P380" s="28">
        <v>87907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  <c r="W380" s="28">
        <v>0</v>
      </c>
      <c r="X380" s="28">
        <v>0</v>
      </c>
      <c r="Y380" s="28">
        <v>0</v>
      </c>
      <c r="Z380" s="28">
        <v>0</v>
      </c>
      <c r="AA380" s="31">
        <f t="shared" si="11"/>
        <v>171289</v>
      </c>
      <c r="AB380" s="31">
        <f t="shared" si="10"/>
        <v>0</v>
      </c>
    </row>
    <row r="381" spans="1:28" s="36" customFormat="1" x14ac:dyDescent="0.35">
      <c r="A381" s="25" t="s">
        <v>109</v>
      </c>
      <c r="B381" s="26" t="s">
        <v>902</v>
      </c>
      <c r="C381" s="27" t="s">
        <v>111</v>
      </c>
      <c r="D381" s="27" t="s">
        <v>903</v>
      </c>
      <c r="E381" s="27" t="s">
        <v>36</v>
      </c>
      <c r="F381" s="27" t="s">
        <v>37</v>
      </c>
      <c r="G381" s="27" t="str">
        <f>Table228910[[#This Row],[District
Code]]</f>
        <v>63925</v>
      </c>
      <c r="H381" s="52" t="s">
        <v>904</v>
      </c>
      <c r="I381" s="29" t="s">
        <v>6701</v>
      </c>
      <c r="J381" s="30">
        <v>74515</v>
      </c>
      <c r="K381" s="29" t="s">
        <v>6701</v>
      </c>
      <c r="L381" s="28">
        <v>18137</v>
      </c>
      <c r="M381" s="28">
        <v>18137</v>
      </c>
      <c r="N381" s="28">
        <v>0</v>
      </c>
      <c r="O381" s="28">
        <v>492</v>
      </c>
      <c r="P381" s="28">
        <v>37749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  <c r="W381" s="28">
        <v>0</v>
      </c>
      <c r="X381" s="28">
        <v>0</v>
      </c>
      <c r="Y381" s="28">
        <v>0</v>
      </c>
      <c r="Z381" s="28">
        <v>0</v>
      </c>
      <c r="AA381" s="31">
        <f t="shared" si="11"/>
        <v>74515</v>
      </c>
      <c r="AB381" s="31">
        <f t="shared" si="10"/>
        <v>0</v>
      </c>
    </row>
    <row r="382" spans="1:28" s="36" customFormat="1" x14ac:dyDescent="0.35">
      <c r="A382" s="25" t="s">
        <v>109</v>
      </c>
      <c r="B382" s="26" t="s">
        <v>905</v>
      </c>
      <c r="C382" s="27" t="s">
        <v>111</v>
      </c>
      <c r="D382" s="27" t="s">
        <v>906</v>
      </c>
      <c r="E382" s="27" t="s">
        <v>36</v>
      </c>
      <c r="F382" s="27" t="s">
        <v>37</v>
      </c>
      <c r="G382" s="27" t="str">
        <f>Table228910[[#This Row],[District
Code]]</f>
        <v>63933</v>
      </c>
      <c r="H382" s="52" t="s">
        <v>907</v>
      </c>
      <c r="I382" s="29" t="s">
        <v>6701</v>
      </c>
      <c r="J382" s="30">
        <v>10000</v>
      </c>
      <c r="K382" s="29" t="s">
        <v>6701</v>
      </c>
      <c r="L382" s="28">
        <v>2500</v>
      </c>
      <c r="M382" s="28">
        <v>2500</v>
      </c>
      <c r="N382" s="28">
        <v>0</v>
      </c>
      <c r="O382" s="28">
        <v>0</v>
      </c>
      <c r="P382" s="28">
        <v>2500</v>
      </c>
      <c r="Q382" s="28">
        <v>2500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  <c r="W382" s="28">
        <v>0</v>
      </c>
      <c r="X382" s="28">
        <v>0</v>
      </c>
      <c r="Y382" s="28">
        <v>0</v>
      </c>
      <c r="Z382" s="28">
        <v>0</v>
      </c>
      <c r="AA382" s="31">
        <f t="shared" si="11"/>
        <v>10000</v>
      </c>
      <c r="AB382" s="31">
        <f t="shared" si="10"/>
        <v>0</v>
      </c>
    </row>
    <row r="383" spans="1:28" s="36" customFormat="1" x14ac:dyDescent="0.35">
      <c r="A383" s="25" t="s">
        <v>109</v>
      </c>
      <c r="B383" s="32" t="s">
        <v>908</v>
      </c>
      <c r="C383" s="33" t="s">
        <v>111</v>
      </c>
      <c r="D383" s="33" t="s">
        <v>909</v>
      </c>
      <c r="E383" s="33" t="s">
        <v>36</v>
      </c>
      <c r="F383" s="3" t="s">
        <v>37</v>
      </c>
      <c r="G383" s="27" t="str">
        <f>Table228910[[#This Row],[District
Code]]</f>
        <v>63941</v>
      </c>
      <c r="H383" s="53" t="s">
        <v>910</v>
      </c>
      <c r="I383" s="29" t="s">
        <v>6701</v>
      </c>
      <c r="J383" s="30">
        <v>10000</v>
      </c>
      <c r="K383" s="29" t="s">
        <v>6701</v>
      </c>
      <c r="L383" s="34">
        <v>0</v>
      </c>
      <c r="M383" s="28">
        <v>0</v>
      </c>
      <c r="N383" s="28">
        <v>0</v>
      </c>
      <c r="O383" s="28">
        <v>0</v>
      </c>
      <c r="P383" s="28">
        <v>10000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  <c r="W383" s="28">
        <v>0</v>
      </c>
      <c r="X383" s="28">
        <v>0</v>
      </c>
      <c r="Y383" s="28">
        <v>0</v>
      </c>
      <c r="Z383" s="28">
        <v>0</v>
      </c>
      <c r="AA383" s="31">
        <f t="shared" si="11"/>
        <v>10000</v>
      </c>
      <c r="AB383" s="31">
        <f t="shared" si="10"/>
        <v>0</v>
      </c>
    </row>
    <row r="384" spans="1:28" s="36" customFormat="1" x14ac:dyDescent="0.35">
      <c r="A384" s="25" t="s">
        <v>109</v>
      </c>
      <c r="B384" s="26" t="s">
        <v>911</v>
      </c>
      <c r="C384" s="27" t="s">
        <v>111</v>
      </c>
      <c r="D384" s="27" t="s">
        <v>912</v>
      </c>
      <c r="E384" s="27" t="s">
        <v>36</v>
      </c>
      <c r="F384" s="27" t="s">
        <v>37</v>
      </c>
      <c r="G384" s="27" t="str">
        <f>Table228910[[#This Row],[District
Code]]</f>
        <v>63958</v>
      </c>
      <c r="H384" s="52" t="s">
        <v>913</v>
      </c>
      <c r="I384" s="29" t="s">
        <v>6701</v>
      </c>
      <c r="J384" s="30">
        <v>10000</v>
      </c>
      <c r="K384" s="29" t="s">
        <v>6701</v>
      </c>
      <c r="L384" s="28">
        <v>2500</v>
      </c>
      <c r="M384" s="28">
        <v>2500</v>
      </c>
      <c r="N384" s="28">
        <v>0</v>
      </c>
      <c r="O384" s="28">
        <v>5000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0</v>
      </c>
      <c r="X384" s="28">
        <v>0</v>
      </c>
      <c r="Y384" s="28">
        <v>0</v>
      </c>
      <c r="Z384" s="28">
        <v>0</v>
      </c>
      <c r="AA384" s="31">
        <f t="shared" si="11"/>
        <v>10000</v>
      </c>
      <c r="AB384" s="31">
        <f t="shared" si="10"/>
        <v>0</v>
      </c>
    </row>
    <row r="385" spans="1:28" s="36" customFormat="1" x14ac:dyDescent="0.35">
      <c r="A385" s="25" t="s">
        <v>109</v>
      </c>
      <c r="B385" s="26" t="s">
        <v>914</v>
      </c>
      <c r="C385" s="27" t="s">
        <v>111</v>
      </c>
      <c r="D385" s="27" t="s">
        <v>915</v>
      </c>
      <c r="E385" s="27" t="s">
        <v>36</v>
      </c>
      <c r="F385" s="27" t="s">
        <v>37</v>
      </c>
      <c r="G385" s="27" t="str">
        <f>Table228910[[#This Row],[District
Code]]</f>
        <v>63966</v>
      </c>
      <c r="H385" s="52" t="s">
        <v>916</v>
      </c>
      <c r="I385" s="29" t="s">
        <v>6701</v>
      </c>
      <c r="J385" s="30">
        <v>17355</v>
      </c>
      <c r="K385" s="29" t="s">
        <v>6701</v>
      </c>
      <c r="L385" s="28">
        <v>4224</v>
      </c>
      <c r="M385" s="28">
        <v>4224</v>
      </c>
      <c r="N385" s="28">
        <v>0</v>
      </c>
      <c r="O385" s="28">
        <v>4339</v>
      </c>
      <c r="P385" s="28">
        <v>4568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  <c r="W385" s="28">
        <v>0</v>
      </c>
      <c r="X385" s="28">
        <v>0</v>
      </c>
      <c r="Y385" s="28">
        <v>0</v>
      </c>
      <c r="Z385" s="28">
        <v>0</v>
      </c>
      <c r="AA385" s="31">
        <f t="shared" si="11"/>
        <v>17355</v>
      </c>
      <c r="AB385" s="31">
        <f t="shared" si="10"/>
        <v>0</v>
      </c>
    </row>
    <row r="386" spans="1:28" s="36" customFormat="1" x14ac:dyDescent="0.35">
      <c r="A386" s="25" t="s">
        <v>109</v>
      </c>
      <c r="B386" s="26" t="s">
        <v>917</v>
      </c>
      <c r="C386" s="27" t="s">
        <v>111</v>
      </c>
      <c r="D386" s="27" t="s">
        <v>918</v>
      </c>
      <c r="E386" s="27" t="s">
        <v>36</v>
      </c>
      <c r="F386" s="27" t="s">
        <v>37</v>
      </c>
      <c r="G386" s="27" t="str">
        <f>Table228910[[#This Row],[District
Code]]</f>
        <v>63974</v>
      </c>
      <c r="H386" s="52" t="s">
        <v>919</v>
      </c>
      <c r="I386" s="29" t="s">
        <v>6701</v>
      </c>
      <c r="J386" s="30">
        <v>57912</v>
      </c>
      <c r="K386" s="29" t="s">
        <v>6701</v>
      </c>
      <c r="L386" s="28">
        <v>14096</v>
      </c>
      <c r="M386" s="28">
        <v>14096</v>
      </c>
      <c r="N386" s="28">
        <v>0</v>
      </c>
      <c r="O386" s="28">
        <v>0</v>
      </c>
      <c r="P386" s="28">
        <v>29720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  <c r="W386" s="28">
        <v>0</v>
      </c>
      <c r="X386" s="28">
        <v>0</v>
      </c>
      <c r="Y386" s="28">
        <v>0</v>
      </c>
      <c r="Z386" s="28">
        <v>0</v>
      </c>
      <c r="AA386" s="31">
        <f t="shared" si="11"/>
        <v>57912</v>
      </c>
      <c r="AB386" s="31">
        <f t="shared" si="10"/>
        <v>0</v>
      </c>
    </row>
    <row r="387" spans="1:28" s="36" customFormat="1" x14ac:dyDescent="0.35">
      <c r="A387" s="25" t="s">
        <v>109</v>
      </c>
      <c r="B387" s="26" t="s">
        <v>920</v>
      </c>
      <c r="C387" s="27" t="s">
        <v>111</v>
      </c>
      <c r="D387" s="27" t="s">
        <v>921</v>
      </c>
      <c r="E387" s="27" t="s">
        <v>36</v>
      </c>
      <c r="F387" s="27" t="s">
        <v>37</v>
      </c>
      <c r="G387" s="27" t="str">
        <f>Table228910[[#This Row],[District
Code]]</f>
        <v>63982</v>
      </c>
      <c r="H387" s="52" t="s">
        <v>922</v>
      </c>
      <c r="I387" s="29" t="s">
        <v>6701</v>
      </c>
      <c r="J387" s="30">
        <v>39451</v>
      </c>
      <c r="K387" s="29" t="s">
        <v>6701</v>
      </c>
      <c r="L387" s="28">
        <v>9602</v>
      </c>
      <c r="M387" s="28">
        <v>9602</v>
      </c>
      <c r="N387" s="28">
        <v>0</v>
      </c>
      <c r="O387" s="28">
        <v>9863</v>
      </c>
      <c r="P387" s="28">
        <v>10384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  <c r="W387" s="28">
        <v>0</v>
      </c>
      <c r="X387" s="28">
        <v>0</v>
      </c>
      <c r="Y387" s="28">
        <v>0</v>
      </c>
      <c r="Z387" s="28">
        <v>0</v>
      </c>
      <c r="AA387" s="31">
        <f t="shared" si="11"/>
        <v>39451</v>
      </c>
      <c r="AB387" s="31">
        <f t="shared" si="10"/>
        <v>0</v>
      </c>
    </row>
    <row r="388" spans="1:28" s="36" customFormat="1" x14ac:dyDescent="0.35">
      <c r="A388" s="25" t="s">
        <v>109</v>
      </c>
      <c r="B388" s="26" t="s">
        <v>923</v>
      </c>
      <c r="C388" s="27" t="s">
        <v>111</v>
      </c>
      <c r="D388" s="27" t="s">
        <v>924</v>
      </c>
      <c r="E388" s="27" t="s">
        <v>36</v>
      </c>
      <c r="F388" s="27" t="s">
        <v>37</v>
      </c>
      <c r="G388" s="27" t="str">
        <f>Table228910[[#This Row],[District
Code]]</f>
        <v>63990</v>
      </c>
      <c r="H388" s="52" t="s">
        <v>518</v>
      </c>
      <c r="I388" s="29" t="s">
        <v>6701</v>
      </c>
      <c r="J388" s="30">
        <v>29302</v>
      </c>
      <c r="K388" s="29" t="s">
        <v>6701</v>
      </c>
      <c r="L388" s="28">
        <v>0</v>
      </c>
      <c r="M388" s="28">
        <v>0</v>
      </c>
      <c r="N388" s="28">
        <v>0</v>
      </c>
      <c r="O388" s="28">
        <v>7326</v>
      </c>
      <c r="P388" s="28">
        <v>0</v>
      </c>
      <c r="Q388" s="28">
        <v>7326</v>
      </c>
      <c r="R388" s="28">
        <v>14650</v>
      </c>
      <c r="S388" s="28">
        <v>0</v>
      </c>
      <c r="T388" s="28">
        <v>0</v>
      </c>
      <c r="U388" s="28">
        <v>0</v>
      </c>
      <c r="V388" s="28">
        <v>0</v>
      </c>
      <c r="W388" s="28">
        <v>0</v>
      </c>
      <c r="X388" s="28">
        <v>0</v>
      </c>
      <c r="Y388" s="28">
        <v>0</v>
      </c>
      <c r="Z388" s="28">
        <v>0</v>
      </c>
      <c r="AA388" s="31">
        <f t="shared" si="11"/>
        <v>29302</v>
      </c>
      <c r="AB388" s="31">
        <f t="shared" si="10"/>
        <v>0</v>
      </c>
    </row>
    <row r="389" spans="1:28" s="36" customFormat="1" x14ac:dyDescent="0.35">
      <c r="A389" s="25" t="s">
        <v>109</v>
      </c>
      <c r="B389" s="26" t="s">
        <v>2893</v>
      </c>
      <c r="C389" s="27" t="s">
        <v>111</v>
      </c>
      <c r="D389" s="27" t="s">
        <v>2894</v>
      </c>
      <c r="E389" s="27" t="s">
        <v>36</v>
      </c>
      <c r="F389" s="27" t="s">
        <v>37</v>
      </c>
      <c r="G389" s="27" t="str">
        <f>Table228910[[#This Row],[District
Code]]</f>
        <v>73932</v>
      </c>
      <c r="H389" s="52" t="s">
        <v>2895</v>
      </c>
      <c r="I389" s="29" t="s">
        <v>6701</v>
      </c>
      <c r="J389" s="30">
        <v>95940</v>
      </c>
      <c r="K389" s="29" t="s">
        <v>6701</v>
      </c>
      <c r="L389" s="28">
        <v>23351</v>
      </c>
      <c r="M389" s="28">
        <v>23351</v>
      </c>
      <c r="N389" s="28">
        <v>0</v>
      </c>
      <c r="O389" s="28">
        <v>0</v>
      </c>
      <c r="P389" s="28">
        <v>23985</v>
      </c>
      <c r="Q389" s="28">
        <v>2003</v>
      </c>
      <c r="R389" s="28">
        <v>23250</v>
      </c>
      <c r="S389" s="28">
        <v>0</v>
      </c>
      <c r="T389" s="28">
        <v>0</v>
      </c>
      <c r="U389" s="28">
        <v>0</v>
      </c>
      <c r="V389" s="28">
        <v>0</v>
      </c>
      <c r="W389" s="28">
        <v>0</v>
      </c>
      <c r="X389" s="28">
        <v>0</v>
      </c>
      <c r="Y389" s="28">
        <v>0</v>
      </c>
      <c r="Z389" s="28">
        <v>0</v>
      </c>
      <c r="AA389" s="31">
        <f t="shared" si="11"/>
        <v>95940</v>
      </c>
      <c r="AB389" s="31">
        <f t="shared" si="10"/>
        <v>0</v>
      </c>
    </row>
    <row r="390" spans="1:28" s="36" customFormat="1" x14ac:dyDescent="0.35">
      <c r="A390" s="25" t="s">
        <v>109</v>
      </c>
      <c r="B390" s="26" t="s">
        <v>4819</v>
      </c>
      <c r="C390" s="27" t="s">
        <v>111</v>
      </c>
      <c r="D390" s="27" t="s">
        <v>921</v>
      </c>
      <c r="E390" s="27" t="s">
        <v>4820</v>
      </c>
      <c r="F390" s="27" t="s">
        <v>4821</v>
      </c>
      <c r="G390" s="27" t="str">
        <f>"C"&amp;Table228910[[#This Row],[Direct
Funded
Charter School
Number]]</f>
        <v>C1068</v>
      </c>
      <c r="H390" s="52" t="s">
        <v>4822</v>
      </c>
      <c r="I390" s="29" t="s">
        <v>6700</v>
      </c>
      <c r="J390" s="30">
        <v>0</v>
      </c>
      <c r="K390" s="29" t="s">
        <v>6708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0</v>
      </c>
      <c r="R390" s="28">
        <v>0</v>
      </c>
      <c r="S390" s="28">
        <v>0</v>
      </c>
      <c r="T390" s="28">
        <v>0</v>
      </c>
      <c r="U390" s="28">
        <v>0</v>
      </c>
      <c r="V390" s="28">
        <v>0</v>
      </c>
      <c r="W390" s="28">
        <v>0</v>
      </c>
      <c r="X390" s="28">
        <v>0</v>
      </c>
      <c r="Y390" s="28">
        <v>0</v>
      </c>
      <c r="Z390" s="28">
        <v>0</v>
      </c>
      <c r="AA390" s="31">
        <f t="shared" si="11"/>
        <v>0</v>
      </c>
      <c r="AB390" s="31">
        <f t="shared" si="10"/>
        <v>0</v>
      </c>
    </row>
    <row r="391" spans="1:28" s="36" customFormat="1" x14ac:dyDescent="0.35">
      <c r="A391" s="25" t="s">
        <v>109</v>
      </c>
      <c r="B391" s="26" t="s">
        <v>4414</v>
      </c>
      <c r="C391" s="27" t="s">
        <v>111</v>
      </c>
      <c r="D391" s="27" t="s">
        <v>891</v>
      </c>
      <c r="E391" s="27" t="s">
        <v>4415</v>
      </c>
      <c r="F391" s="27" t="s">
        <v>4416</v>
      </c>
      <c r="G391" s="27" t="str">
        <f>"C"&amp;Table228910[[#This Row],[Direct
Funded
Charter School
Number]]</f>
        <v>C0840</v>
      </c>
      <c r="H391" s="52" t="s">
        <v>4417</v>
      </c>
      <c r="I391" s="29" t="s">
        <v>6701</v>
      </c>
      <c r="J391" s="30">
        <v>10000</v>
      </c>
      <c r="K391" s="29" t="s">
        <v>6701</v>
      </c>
      <c r="L391" s="28">
        <v>0</v>
      </c>
      <c r="M391" s="28">
        <v>0</v>
      </c>
      <c r="N391" s="28">
        <v>0</v>
      </c>
      <c r="O391" s="28">
        <v>2500</v>
      </c>
      <c r="P391" s="28">
        <v>2500</v>
      </c>
      <c r="Q391" s="28">
        <v>2500</v>
      </c>
      <c r="R391" s="28">
        <v>2500</v>
      </c>
      <c r="S391" s="28">
        <v>0</v>
      </c>
      <c r="T391" s="28">
        <v>0</v>
      </c>
      <c r="U391" s="28">
        <v>0</v>
      </c>
      <c r="V391" s="28">
        <v>0</v>
      </c>
      <c r="W391" s="28">
        <v>0</v>
      </c>
      <c r="X391" s="28">
        <v>0</v>
      </c>
      <c r="Y391" s="28">
        <v>0</v>
      </c>
      <c r="Z391" s="28">
        <v>0</v>
      </c>
      <c r="AA391" s="31">
        <f t="shared" si="11"/>
        <v>10000</v>
      </c>
      <c r="AB391" s="31">
        <f t="shared" si="10"/>
        <v>0</v>
      </c>
    </row>
    <row r="392" spans="1:28" s="36" customFormat="1" x14ac:dyDescent="0.35">
      <c r="A392" s="25" t="s">
        <v>109</v>
      </c>
      <c r="B392" s="35" t="s">
        <v>6583</v>
      </c>
      <c r="C392" s="33" t="s">
        <v>111</v>
      </c>
      <c r="D392" s="33" t="s">
        <v>921</v>
      </c>
      <c r="E392" s="33" t="s">
        <v>6584</v>
      </c>
      <c r="F392" s="3" t="s">
        <v>6585</v>
      </c>
      <c r="G392" s="27" t="str">
        <f>"C"&amp;Table228910[[#This Row],[Direct
Funded
Charter School
Number]]</f>
        <v>C1877</v>
      </c>
      <c r="H392" s="53" t="s">
        <v>6586</v>
      </c>
      <c r="I392" s="29" t="s">
        <v>6700</v>
      </c>
      <c r="J392" s="30">
        <v>0</v>
      </c>
      <c r="K392" s="29" t="s">
        <v>6708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  <c r="W392" s="28">
        <v>0</v>
      </c>
      <c r="X392" s="28">
        <v>0</v>
      </c>
      <c r="Y392" s="28">
        <v>0</v>
      </c>
      <c r="Z392" s="28">
        <v>0</v>
      </c>
      <c r="AA392" s="31">
        <f t="shared" si="11"/>
        <v>0</v>
      </c>
      <c r="AB392" s="31">
        <f t="shared" si="10"/>
        <v>0</v>
      </c>
    </row>
    <row r="393" spans="1:28" s="36" customFormat="1" x14ac:dyDescent="0.35">
      <c r="A393" s="25" t="s">
        <v>109</v>
      </c>
      <c r="B393" s="26" t="s">
        <v>6644</v>
      </c>
      <c r="C393" s="27" t="s">
        <v>111</v>
      </c>
      <c r="D393" s="27" t="s">
        <v>912</v>
      </c>
      <c r="E393" s="27" t="s">
        <v>6645</v>
      </c>
      <c r="F393" s="27" t="s">
        <v>6646</v>
      </c>
      <c r="G393" s="27" t="str">
        <f>"C"&amp;Table228910[[#This Row],[Direct
Funded
Charter School
Number]]</f>
        <v>C1896</v>
      </c>
      <c r="H393" s="52" t="s">
        <v>6647</v>
      </c>
      <c r="I393" s="29" t="s">
        <v>6700</v>
      </c>
      <c r="J393" s="30">
        <v>0</v>
      </c>
      <c r="K393" s="29" t="s">
        <v>6708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  <c r="W393" s="28">
        <v>0</v>
      </c>
      <c r="X393" s="28">
        <v>0</v>
      </c>
      <c r="Y393" s="28">
        <v>0</v>
      </c>
      <c r="Z393" s="28">
        <v>0</v>
      </c>
      <c r="AA393" s="31">
        <f t="shared" si="11"/>
        <v>0</v>
      </c>
      <c r="AB393" s="31">
        <f t="shared" si="10"/>
        <v>0</v>
      </c>
    </row>
    <row r="394" spans="1:28" s="36" customFormat="1" x14ac:dyDescent="0.35">
      <c r="A394" s="25" t="s">
        <v>114</v>
      </c>
      <c r="B394" s="26" t="s">
        <v>115</v>
      </c>
      <c r="C394" s="27" t="s">
        <v>116</v>
      </c>
      <c r="D394" s="27" t="s">
        <v>117</v>
      </c>
      <c r="E394" s="27" t="s">
        <v>36</v>
      </c>
      <c r="F394" s="27" t="s">
        <v>37</v>
      </c>
      <c r="G394" s="27" t="str">
        <f>Table228910[[#This Row],[District
Code]]</f>
        <v>10173</v>
      </c>
      <c r="H394" s="52" t="s">
        <v>118</v>
      </c>
      <c r="I394" s="29" t="s">
        <v>6701</v>
      </c>
      <c r="J394" s="30">
        <v>10000</v>
      </c>
      <c r="K394" s="29" t="s">
        <v>6701</v>
      </c>
      <c r="L394" s="28">
        <v>2500</v>
      </c>
      <c r="M394" s="28">
        <v>2500</v>
      </c>
      <c r="N394" s="28">
        <v>0</v>
      </c>
      <c r="O394" s="28">
        <v>0</v>
      </c>
      <c r="P394" s="28">
        <v>5000</v>
      </c>
      <c r="Q394" s="28">
        <v>0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  <c r="W394" s="28">
        <v>0</v>
      </c>
      <c r="X394" s="28">
        <v>0</v>
      </c>
      <c r="Y394" s="28">
        <v>0</v>
      </c>
      <c r="Z394" s="28">
        <v>0</v>
      </c>
      <c r="AA394" s="31">
        <f t="shared" si="11"/>
        <v>10000</v>
      </c>
      <c r="AB394" s="31">
        <f t="shared" si="10"/>
        <v>0</v>
      </c>
    </row>
    <row r="395" spans="1:28" s="36" customFormat="1" x14ac:dyDescent="0.35">
      <c r="A395" s="25" t="s">
        <v>114</v>
      </c>
      <c r="B395" s="26" t="s">
        <v>925</v>
      </c>
      <c r="C395" s="27" t="s">
        <v>116</v>
      </c>
      <c r="D395" s="27" t="s">
        <v>926</v>
      </c>
      <c r="E395" s="27" t="s">
        <v>36</v>
      </c>
      <c r="F395" s="27" t="s">
        <v>37</v>
      </c>
      <c r="G395" s="27" t="str">
        <f>Table228910[[#This Row],[District
Code]]</f>
        <v>64014</v>
      </c>
      <c r="H395" s="52" t="s">
        <v>927</v>
      </c>
      <c r="I395" s="29" t="s">
        <v>6701</v>
      </c>
      <c r="J395" s="30">
        <v>35793</v>
      </c>
      <c r="K395" s="29" t="s">
        <v>6701</v>
      </c>
      <c r="L395" s="28">
        <v>8712</v>
      </c>
      <c r="M395" s="28">
        <v>8712</v>
      </c>
      <c r="N395" s="28">
        <v>0</v>
      </c>
      <c r="O395" s="28">
        <v>0</v>
      </c>
      <c r="P395" s="28">
        <v>18369</v>
      </c>
      <c r="Q395" s="28">
        <v>0</v>
      </c>
      <c r="R395" s="28">
        <v>0</v>
      </c>
      <c r="S395" s="28">
        <v>0</v>
      </c>
      <c r="T395" s="28">
        <v>0</v>
      </c>
      <c r="U395" s="28">
        <v>0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31">
        <f t="shared" si="11"/>
        <v>35793</v>
      </c>
      <c r="AB395" s="31">
        <f t="shared" si="10"/>
        <v>0</v>
      </c>
    </row>
    <row r="396" spans="1:28" s="36" customFormat="1" x14ac:dyDescent="0.35">
      <c r="A396" s="25" t="s">
        <v>114</v>
      </c>
      <c r="B396" s="26" t="s">
        <v>928</v>
      </c>
      <c r="C396" s="27" t="s">
        <v>116</v>
      </c>
      <c r="D396" s="27" t="s">
        <v>929</v>
      </c>
      <c r="E396" s="27" t="s">
        <v>36</v>
      </c>
      <c r="F396" s="27" t="s">
        <v>37</v>
      </c>
      <c r="G396" s="27" t="str">
        <f>Table228910[[#This Row],[District
Code]]</f>
        <v>64022</v>
      </c>
      <c r="H396" s="52" t="s">
        <v>930</v>
      </c>
      <c r="I396" s="29" t="s">
        <v>6701</v>
      </c>
      <c r="J396" s="30">
        <v>106792</v>
      </c>
      <c r="K396" s="29" t="s">
        <v>6701</v>
      </c>
      <c r="L396" s="28">
        <v>25993</v>
      </c>
      <c r="M396" s="28">
        <v>25993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42604</v>
      </c>
      <c r="Y396" s="28">
        <v>12202</v>
      </c>
      <c r="Z396" s="28">
        <v>0</v>
      </c>
      <c r="AA396" s="31">
        <f t="shared" si="11"/>
        <v>106792</v>
      </c>
      <c r="AB396" s="31">
        <f t="shared" ref="AB396:AB459" si="12">J396-AA396</f>
        <v>0</v>
      </c>
    </row>
    <row r="397" spans="1:28" s="36" customFormat="1" x14ac:dyDescent="0.35">
      <c r="A397" s="25" t="s">
        <v>114</v>
      </c>
      <c r="B397" s="26" t="s">
        <v>931</v>
      </c>
      <c r="C397" s="27" t="s">
        <v>116</v>
      </c>
      <c r="D397" s="27" t="s">
        <v>932</v>
      </c>
      <c r="E397" s="27" t="s">
        <v>36</v>
      </c>
      <c r="F397" s="27" t="s">
        <v>37</v>
      </c>
      <c r="G397" s="27" t="str">
        <f>Table228910[[#This Row],[District
Code]]</f>
        <v>64030</v>
      </c>
      <c r="H397" s="52" t="s">
        <v>933</v>
      </c>
      <c r="I397" s="29" t="s">
        <v>6701</v>
      </c>
      <c r="J397" s="30">
        <v>35031</v>
      </c>
      <c r="K397" s="29" t="s">
        <v>6701</v>
      </c>
      <c r="L397" s="28">
        <v>8527</v>
      </c>
      <c r="M397" s="28">
        <v>8527</v>
      </c>
      <c r="N397" s="28">
        <v>0</v>
      </c>
      <c r="O397" s="28">
        <v>0</v>
      </c>
      <c r="P397" s="28">
        <v>17977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  <c r="W397" s="28">
        <v>0</v>
      </c>
      <c r="X397" s="28">
        <v>0</v>
      </c>
      <c r="Y397" s="28">
        <v>0</v>
      </c>
      <c r="Z397" s="28">
        <v>0</v>
      </c>
      <c r="AA397" s="31">
        <f t="shared" ref="AA397:AA460" si="13">SUM(L397:Z397)</f>
        <v>35031</v>
      </c>
      <c r="AB397" s="31">
        <f t="shared" si="12"/>
        <v>0</v>
      </c>
    </row>
    <row r="398" spans="1:28" s="36" customFormat="1" x14ac:dyDescent="0.35">
      <c r="A398" s="25" t="s">
        <v>114</v>
      </c>
      <c r="B398" s="26" t="s">
        <v>934</v>
      </c>
      <c r="C398" s="27" t="s">
        <v>116</v>
      </c>
      <c r="D398" s="27" t="s">
        <v>935</v>
      </c>
      <c r="E398" s="27" t="s">
        <v>36</v>
      </c>
      <c r="F398" s="27" t="s">
        <v>37</v>
      </c>
      <c r="G398" s="27" t="str">
        <f>Table228910[[#This Row],[District
Code]]</f>
        <v>64048</v>
      </c>
      <c r="H398" s="52" t="s">
        <v>936</v>
      </c>
      <c r="I398" s="29" t="s">
        <v>6701</v>
      </c>
      <c r="J398" s="30">
        <v>10000</v>
      </c>
      <c r="K398" s="29" t="s">
        <v>6701</v>
      </c>
      <c r="L398" s="28">
        <v>2500</v>
      </c>
      <c r="M398" s="28">
        <v>0</v>
      </c>
      <c r="N398" s="28">
        <v>2500</v>
      </c>
      <c r="O398" s="28">
        <v>2500</v>
      </c>
      <c r="P398" s="28">
        <v>2500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31">
        <f t="shared" si="13"/>
        <v>10000</v>
      </c>
      <c r="AB398" s="31">
        <f t="shared" si="12"/>
        <v>0</v>
      </c>
    </row>
    <row r="399" spans="1:28" s="36" customFormat="1" x14ac:dyDescent="0.35">
      <c r="A399" s="25" t="s">
        <v>114</v>
      </c>
      <c r="B399" s="26" t="s">
        <v>937</v>
      </c>
      <c r="C399" s="27" t="s">
        <v>116</v>
      </c>
      <c r="D399" s="27" t="s">
        <v>938</v>
      </c>
      <c r="E399" s="27" t="s">
        <v>36</v>
      </c>
      <c r="F399" s="27" t="s">
        <v>37</v>
      </c>
      <c r="G399" s="27" t="str">
        <f>Table228910[[#This Row],[District
Code]]</f>
        <v>64055</v>
      </c>
      <c r="H399" s="52" t="s">
        <v>939</v>
      </c>
      <c r="I399" s="29" t="s">
        <v>6701</v>
      </c>
      <c r="J399" s="30">
        <v>16981</v>
      </c>
      <c r="K399" s="29" t="s">
        <v>6701</v>
      </c>
      <c r="L399" s="28">
        <v>0</v>
      </c>
      <c r="M399" s="28">
        <v>4133</v>
      </c>
      <c r="N399" s="28">
        <v>3517</v>
      </c>
      <c r="O399" s="28">
        <v>0</v>
      </c>
      <c r="P399" s="28">
        <v>0</v>
      </c>
      <c r="Q399" s="28">
        <v>0</v>
      </c>
      <c r="R399" s="28">
        <v>0</v>
      </c>
      <c r="S399" s="28">
        <v>870</v>
      </c>
      <c r="T399" s="28">
        <v>4479</v>
      </c>
      <c r="U399" s="28">
        <v>3982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31">
        <f t="shared" si="13"/>
        <v>16981</v>
      </c>
      <c r="AB399" s="31">
        <f t="shared" si="12"/>
        <v>0</v>
      </c>
    </row>
    <row r="400" spans="1:28" s="36" customFormat="1" x14ac:dyDescent="0.35">
      <c r="A400" s="25" t="s">
        <v>114</v>
      </c>
      <c r="B400" s="26" t="s">
        <v>3141</v>
      </c>
      <c r="C400" s="27" t="s">
        <v>116</v>
      </c>
      <c r="D400" s="27" t="s">
        <v>3142</v>
      </c>
      <c r="E400" s="27" t="s">
        <v>36</v>
      </c>
      <c r="F400" s="27" t="s">
        <v>37</v>
      </c>
      <c r="G400" s="27" t="str">
        <f>Table228910[[#This Row],[District
Code]]</f>
        <v>76976</v>
      </c>
      <c r="H400" s="52" t="s">
        <v>3143</v>
      </c>
      <c r="I400" s="29" t="s">
        <v>6701</v>
      </c>
      <c r="J400" s="30">
        <v>20614</v>
      </c>
      <c r="K400" s="29" t="s">
        <v>6701</v>
      </c>
      <c r="L400" s="28">
        <v>0</v>
      </c>
      <c r="M400" s="28">
        <v>0</v>
      </c>
      <c r="N400" s="28">
        <v>5017</v>
      </c>
      <c r="O400" s="28">
        <v>4327</v>
      </c>
      <c r="P400" s="28">
        <v>4626</v>
      </c>
      <c r="Q400" s="28">
        <v>0</v>
      </c>
      <c r="R400" s="28">
        <v>0</v>
      </c>
      <c r="S400" s="28">
        <v>0</v>
      </c>
      <c r="T400" s="28">
        <v>6644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31">
        <f t="shared" si="13"/>
        <v>20614</v>
      </c>
      <c r="AB400" s="31">
        <f t="shared" si="12"/>
        <v>0</v>
      </c>
    </row>
    <row r="401" spans="1:28" s="36" customFormat="1" x14ac:dyDescent="0.35">
      <c r="A401" s="25" t="s">
        <v>114</v>
      </c>
      <c r="B401" s="26" t="s">
        <v>4090</v>
      </c>
      <c r="C401" s="27" t="s">
        <v>116</v>
      </c>
      <c r="D401" s="27" t="s">
        <v>938</v>
      </c>
      <c r="E401" s="27" t="s">
        <v>4091</v>
      </c>
      <c r="F401" s="27" t="s">
        <v>4092</v>
      </c>
      <c r="G401" s="27" t="str">
        <f>"C"&amp;Table228910[[#This Row],[Direct
Funded
Charter School
Number]]</f>
        <v>C0681</v>
      </c>
      <c r="H401" s="52" t="s">
        <v>4093</v>
      </c>
      <c r="I401" s="29" t="s">
        <v>6701</v>
      </c>
      <c r="J401" s="30">
        <v>10000</v>
      </c>
      <c r="K401" s="29" t="s">
        <v>6701</v>
      </c>
      <c r="L401" s="28">
        <v>2500</v>
      </c>
      <c r="M401" s="28">
        <v>2500</v>
      </c>
      <c r="N401" s="28">
        <v>2500</v>
      </c>
      <c r="O401" s="28">
        <v>2500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31">
        <f t="shared" si="13"/>
        <v>10000</v>
      </c>
      <c r="AB401" s="31">
        <f t="shared" si="12"/>
        <v>0</v>
      </c>
    </row>
    <row r="402" spans="1:28" s="36" customFormat="1" x14ac:dyDescent="0.35">
      <c r="A402" s="25" t="s">
        <v>114</v>
      </c>
      <c r="B402" s="26" t="s">
        <v>5986</v>
      </c>
      <c r="C402" s="27" t="s">
        <v>116</v>
      </c>
      <c r="D402" s="27" t="s">
        <v>938</v>
      </c>
      <c r="E402" s="27" t="s">
        <v>5987</v>
      </c>
      <c r="F402" s="27" t="s">
        <v>5988</v>
      </c>
      <c r="G402" s="27" t="str">
        <f>"C"&amp;Table228910[[#This Row],[Direct
Funded
Charter School
Number]]</f>
        <v>C1653</v>
      </c>
      <c r="H402" s="52" t="s">
        <v>5989</v>
      </c>
      <c r="I402" s="29" t="s">
        <v>6701</v>
      </c>
      <c r="J402" s="30">
        <v>10000</v>
      </c>
      <c r="K402" s="29" t="s">
        <v>6701</v>
      </c>
      <c r="L402" s="28">
        <v>2500</v>
      </c>
      <c r="M402" s="28">
        <v>0</v>
      </c>
      <c r="N402" s="28">
        <v>0</v>
      </c>
      <c r="O402" s="28">
        <v>0</v>
      </c>
      <c r="P402" s="28">
        <v>7500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  <c r="W402" s="28">
        <v>0</v>
      </c>
      <c r="X402" s="28">
        <v>0</v>
      </c>
      <c r="Y402" s="28">
        <v>0</v>
      </c>
      <c r="Z402" s="28">
        <v>0</v>
      </c>
      <c r="AA402" s="31">
        <f t="shared" si="13"/>
        <v>10000</v>
      </c>
      <c r="AB402" s="31">
        <f t="shared" si="12"/>
        <v>0</v>
      </c>
    </row>
    <row r="403" spans="1:28" s="36" customFormat="1" x14ac:dyDescent="0.35">
      <c r="A403" s="25" t="s">
        <v>119</v>
      </c>
      <c r="B403" s="26" t="s">
        <v>120</v>
      </c>
      <c r="C403" s="27" t="s">
        <v>121</v>
      </c>
      <c r="D403" s="27" t="s">
        <v>122</v>
      </c>
      <c r="E403" s="27" t="s">
        <v>36</v>
      </c>
      <c r="F403" s="27" t="s">
        <v>37</v>
      </c>
      <c r="G403" s="27" t="str">
        <f>Table228910[[#This Row],[District
Code]]</f>
        <v>10181</v>
      </c>
      <c r="H403" s="52" t="s">
        <v>123</v>
      </c>
      <c r="I403" s="29" t="s">
        <v>6701</v>
      </c>
      <c r="J403" s="30">
        <v>10000</v>
      </c>
      <c r="K403" s="29" t="s">
        <v>6708</v>
      </c>
      <c r="L403" s="28">
        <v>2500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6326</v>
      </c>
      <c r="T403" s="28">
        <v>0</v>
      </c>
      <c r="U403" s="28">
        <v>1174</v>
      </c>
      <c r="V403" s="28">
        <v>0</v>
      </c>
      <c r="W403" s="28">
        <v>0</v>
      </c>
      <c r="X403" s="28">
        <v>0</v>
      </c>
      <c r="Y403" s="28">
        <v>0</v>
      </c>
      <c r="Z403" s="28">
        <v>0</v>
      </c>
      <c r="AA403" s="31">
        <f t="shared" si="13"/>
        <v>10000</v>
      </c>
      <c r="AB403" s="31">
        <f t="shared" si="12"/>
        <v>0</v>
      </c>
    </row>
    <row r="404" spans="1:28" s="36" customFormat="1" x14ac:dyDescent="0.35">
      <c r="A404" s="25" t="s">
        <v>119</v>
      </c>
      <c r="B404" s="26" t="s">
        <v>940</v>
      </c>
      <c r="C404" s="27" t="s">
        <v>121</v>
      </c>
      <c r="D404" s="27" t="s">
        <v>941</v>
      </c>
      <c r="E404" s="27" t="s">
        <v>36</v>
      </c>
      <c r="F404" s="27" t="s">
        <v>37</v>
      </c>
      <c r="G404" s="27" t="str">
        <f>Table228910[[#This Row],[District
Code]]</f>
        <v>64089</v>
      </c>
      <c r="H404" s="52" t="s">
        <v>942</v>
      </c>
      <c r="I404" s="29" t="s">
        <v>6701</v>
      </c>
      <c r="J404" s="30">
        <v>10000</v>
      </c>
      <c r="K404" s="29" t="s">
        <v>6701</v>
      </c>
      <c r="L404" s="28">
        <v>0</v>
      </c>
      <c r="M404" s="28">
        <v>0</v>
      </c>
      <c r="N404" s="28">
        <v>0</v>
      </c>
      <c r="O404" s="28">
        <v>5464</v>
      </c>
      <c r="P404" s="28">
        <v>0</v>
      </c>
      <c r="Q404" s="28">
        <v>4536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  <c r="W404" s="28">
        <v>0</v>
      </c>
      <c r="X404" s="28">
        <v>0</v>
      </c>
      <c r="Y404" s="28">
        <v>0</v>
      </c>
      <c r="Z404" s="28">
        <v>0</v>
      </c>
      <c r="AA404" s="31">
        <f t="shared" si="13"/>
        <v>10000</v>
      </c>
      <c r="AB404" s="31">
        <f t="shared" si="12"/>
        <v>0</v>
      </c>
    </row>
    <row r="405" spans="1:28" s="36" customFormat="1" x14ac:dyDescent="0.35">
      <c r="A405" s="25" t="s">
        <v>119</v>
      </c>
      <c r="B405" s="26" t="s">
        <v>943</v>
      </c>
      <c r="C405" s="27" t="s">
        <v>121</v>
      </c>
      <c r="D405" s="27" t="s">
        <v>944</v>
      </c>
      <c r="E405" s="27" t="s">
        <v>36</v>
      </c>
      <c r="F405" s="27" t="s">
        <v>37</v>
      </c>
      <c r="G405" s="27" t="str">
        <f>Table228910[[#This Row],[District
Code]]</f>
        <v>64105</v>
      </c>
      <c r="H405" s="52" t="s">
        <v>945</v>
      </c>
      <c r="I405" s="29" t="s">
        <v>6701</v>
      </c>
      <c r="J405" s="30">
        <v>10000</v>
      </c>
      <c r="K405" s="29" t="s">
        <v>6708</v>
      </c>
      <c r="L405" s="28">
        <v>2500</v>
      </c>
      <c r="M405" s="28">
        <v>2500</v>
      </c>
      <c r="N405" s="28">
        <v>0</v>
      </c>
      <c r="O405" s="28">
        <v>0</v>
      </c>
      <c r="P405" s="28">
        <v>0</v>
      </c>
      <c r="Q405" s="28">
        <v>0</v>
      </c>
      <c r="R405" s="28">
        <v>5000</v>
      </c>
      <c r="S405" s="28">
        <v>0</v>
      </c>
      <c r="T405" s="28">
        <v>0</v>
      </c>
      <c r="U405" s="28">
        <v>0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31">
        <f t="shared" si="13"/>
        <v>10000</v>
      </c>
      <c r="AB405" s="31">
        <f t="shared" si="12"/>
        <v>0</v>
      </c>
    </row>
    <row r="406" spans="1:28" s="36" customFormat="1" x14ac:dyDescent="0.35">
      <c r="A406" s="25" t="s">
        <v>119</v>
      </c>
      <c r="B406" s="26" t="s">
        <v>946</v>
      </c>
      <c r="C406" s="27" t="s">
        <v>121</v>
      </c>
      <c r="D406" s="27" t="s">
        <v>947</v>
      </c>
      <c r="E406" s="27" t="s">
        <v>36</v>
      </c>
      <c r="F406" s="27" t="s">
        <v>37</v>
      </c>
      <c r="G406" s="27" t="str">
        <f>Table228910[[#This Row],[District
Code]]</f>
        <v>64113</v>
      </c>
      <c r="H406" s="52" t="s">
        <v>948</v>
      </c>
      <c r="I406" s="29" t="s">
        <v>6701</v>
      </c>
      <c r="J406" s="30">
        <v>10000</v>
      </c>
      <c r="K406" s="29" t="s">
        <v>6701</v>
      </c>
      <c r="L406" s="28">
        <v>2500</v>
      </c>
      <c r="M406" s="28">
        <v>0</v>
      </c>
      <c r="N406" s="28">
        <v>0</v>
      </c>
      <c r="O406" s="28">
        <v>0</v>
      </c>
      <c r="P406" s="28">
        <v>0</v>
      </c>
      <c r="Q406" s="28">
        <v>2500</v>
      </c>
      <c r="R406" s="28">
        <v>0</v>
      </c>
      <c r="S406" s="28">
        <v>0</v>
      </c>
      <c r="T406" s="28">
        <v>0</v>
      </c>
      <c r="U406" s="28">
        <v>2500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31">
        <f t="shared" si="13"/>
        <v>7500</v>
      </c>
      <c r="AB406" s="31">
        <f t="shared" si="12"/>
        <v>2500</v>
      </c>
    </row>
    <row r="407" spans="1:28" s="36" customFormat="1" x14ac:dyDescent="0.35">
      <c r="A407" s="25" t="s">
        <v>119</v>
      </c>
      <c r="B407" s="26" t="s">
        <v>949</v>
      </c>
      <c r="C407" s="27" t="s">
        <v>121</v>
      </c>
      <c r="D407" s="27" t="s">
        <v>950</v>
      </c>
      <c r="E407" s="27" t="s">
        <v>36</v>
      </c>
      <c r="F407" s="27" t="s">
        <v>37</v>
      </c>
      <c r="G407" s="27" t="str">
        <f>Table228910[[#This Row],[District
Code]]</f>
        <v>64139</v>
      </c>
      <c r="H407" s="52" t="s">
        <v>951</v>
      </c>
      <c r="I407" s="29" t="s">
        <v>6701</v>
      </c>
      <c r="J407" s="30">
        <v>10000</v>
      </c>
      <c r="K407" s="29" t="s">
        <v>6701</v>
      </c>
      <c r="L407" s="28">
        <v>2500</v>
      </c>
      <c r="M407" s="28">
        <v>2500</v>
      </c>
      <c r="N407" s="28">
        <v>0</v>
      </c>
      <c r="O407" s="28">
        <v>0</v>
      </c>
      <c r="P407" s="28">
        <v>0</v>
      </c>
      <c r="Q407" s="28">
        <v>0</v>
      </c>
      <c r="R407" s="28">
        <v>0</v>
      </c>
      <c r="S407" s="28">
        <v>2458</v>
      </c>
      <c r="T407" s="28">
        <v>2542</v>
      </c>
      <c r="U407" s="28">
        <v>0</v>
      </c>
      <c r="V407" s="28">
        <v>0</v>
      </c>
      <c r="W407" s="28">
        <v>0</v>
      </c>
      <c r="X407" s="28">
        <v>0</v>
      </c>
      <c r="Y407" s="28">
        <v>0</v>
      </c>
      <c r="Z407" s="28">
        <v>0</v>
      </c>
      <c r="AA407" s="31">
        <f t="shared" si="13"/>
        <v>10000</v>
      </c>
      <c r="AB407" s="31">
        <f t="shared" si="12"/>
        <v>0</v>
      </c>
    </row>
    <row r="408" spans="1:28" s="36" customFormat="1" x14ac:dyDescent="0.35">
      <c r="A408" s="25" t="s">
        <v>119</v>
      </c>
      <c r="B408" s="26" t="s">
        <v>952</v>
      </c>
      <c r="C408" s="27" t="s">
        <v>121</v>
      </c>
      <c r="D408" s="27" t="s">
        <v>953</v>
      </c>
      <c r="E408" s="27" t="s">
        <v>36</v>
      </c>
      <c r="F408" s="27" t="s">
        <v>37</v>
      </c>
      <c r="G408" s="27" t="str">
        <f>Table228910[[#This Row],[District
Code]]</f>
        <v>64162</v>
      </c>
      <c r="H408" s="52" t="s">
        <v>954</v>
      </c>
      <c r="I408" s="29" t="s">
        <v>6700</v>
      </c>
      <c r="J408" s="30">
        <v>0</v>
      </c>
      <c r="K408" s="29" t="s">
        <v>6708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0</v>
      </c>
      <c r="X408" s="28">
        <v>0</v>
      </c>
      <c r="Y408" s="28">
        <v>0</v>
      </c>
      <c r="Z408" s="28">
        <v>0</v>
      </c>
      <c r="AA408" s="31">
        <f t="shared" si="13"/>
        <v>0</v>
      </c>
      <c r="AB408" s="31">
        <f t="shared" si="12"/>
        <v>0</v>
      </c>
    </row>
    <row r="409" spans="1:28" s="36" customFormat="1" x14ac:dyDescent="0.35">
      <c r="A409" s="25" t="s">
        <v>119</v>
      </c>
      <c r="B409" s="26" t="s">
        <v>955</v>
      </c>
      <c r="C409" s="27" t="s">
        <v>121</v>
      </c>
      <c r="D409" s="27" t="s">
        <v>956</v>
      </c>
      <c r="E409" s="27" t="s">
        <v>36</v>
      </c>
      <c r="F409" s="27" t="s">
        <v>37</v>
      </c>
      <c r="G409" s="27" t="str">
        <f>Table228910[[#This Row],[District
Code]]</f>
        <v>64170</v>
      </c>
      <c r="H409" s="52" t="s">
        <v>957</v>
      </c>
      <c r="I409" s="29" t="s">
        <v>6701</v>
      </c>
      <c r="J409" s="30">
        <v>0</v>
      </c>
      <c r="K409" s="29" t="s">
        <v>6708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0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31">
        <f t="shared" si="13"/>
        <v>0</v>
      </c>
      <c r="AB409" s="31">
        <f t="shared" si="12"/>
        <v>0</v>
      </c>
    </row>
    <row r="410" spans="1:28" s="36" customFormat="1" x14ac:dyDescent="0.35">
      <c r="A410" s="25" t="s">
        <v>119</v>
      </c>
      <c r="B410" s="26" t="s">
        <v>958</v>
      </c>
      <c r="C410" s="27" t="s">
        <v>121</v>
      </c>
      <c r="D410" s="27" t="s">
        <v>959</v>
      </c>
      <c r="E410" s="27" t="s">
        <v>36</v>
      </c>
      <c r="F410" s="27" t="s">
        <v>37</v>
      </c>
      <c r="G410" s="27" t="str">
        <f>Table228910[[#This Row],[District
Code]]</f>
        <v>64188</v>
      </c>
      <c r="H410" s="52" t="s">
        <v>960</v>
      </c>
      <c r="I410" s="29" t="s">
        <v>6701</v>
      </c>
      <c r="J410" s="30">
        <v>10000</v>
      </c>
      <c r="K410" s="29" t="s">
        <v>6701</v>
      </c>
      <c r="L410" s="28">
        <v>0</v>
      </c>
      <c r="M410" s="28">
        <v>0</v>
      </c>
      <c r="N410" s="28">
        <v>0</v>
      </c>
      <c r="O410" s="28">
        <v>2500</v>
      </c>
      <c r="P410" s="28">
        <v>2500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  <c r="W410" s="28">
        <v>5000</v>
      </c>
      <c r="X410" s="28">
        <v>0</v>
      </c>
      <c r="Y410" s="28">
        <v>0</v>
      </c>
      <c r="Z410" s="28">
        <v>0</v>
      </c>
      <c r="AA410" s="31">
        <f t="shared" si="13"/>
        <v>10000</v>
      </c>
      <c r="AB410" s="31">
        <f t="shared" si="12"/>
        <v>0</v>
      </c>
    </row>
    <row r="411" spans="1:28" s="36" customFormat="1" x14ac:dyDescent="0.35">
      <c r="A411" s="25" t="s">
        <v>119</v>
      </c>
      <c r="B411" s="26" t="s">
        <v>961</v>
      </c>
      <c r="C411" s="27" t="s">
        <v>121</v>
      </c>
      <c r="D411" s="27" t="s">
        <v>962</v>
      </c>
      <c r="E411" s="27" t="s">
        <v>36</v>
      </c>
      <c r="F411" s="27" t="s">
        <v>37</v>
      </c>
      <c r="G411" s="27" t="str">
        <f>Table228910[[#This Row],[District
Code]]</f>
        <v>64196</v>
      </c>
      <c r="H411" s="52" t="s">
        <v>963</v>
      </c>
      <c r="I411" s="29" t="s">
        <v>6701</v>
      </c>
      <c r="J411" s="30">
        <v>24777</v>
      </c>
      <c r="K411" s="29" t="s">
        <v>6708</v>
      </c>
      <c r="L411" s="28">
        <v>6031</v>
      </c>
      <c r="M411" s="28">
        <v>6031</v>
      </c>
      <c r="N411" s="28">
        <v>0</v>
      </c>
      <c r="O411" s="28">
        <v>0</v>
      </c>
      <c r="P411" s="28">
        <v>0</v>
      </c>
      <c r="Q411" s="28">
        <v>0</v>
      </c>
      <c r="R411" s="28">
        <v>12715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31">
        <f t="shared" si="13"/>
        <v>24777</v>
      </c>
      <c r="AB411" s="31">
        <f t="shared" si="12"/>
        <v>0</v>
      </c>
    </row>
    <row r="412" spans="1:28" s="36" customFormat="1" x14ac:dyDescent="0.35">
      <c r="A412" s="25" t="s">
        <v>119</v>
      </c>
      <c r="B412" s="26" t="s">
        <v>964</v>
      </c>
      <c r="C412" s="27" t="s">
        <v>121</v>
      </c>
      <c r="D412" s="27" t="s">
        <v>965</v>
      </c>
      <c r="E412" s="27" t="s">
        <v>36</v>
      </c>
      <c r="F412" s="27" t="s">
        <v>37</v>
      </c>
      <c r="G412" s="27" t="str">
        <f>Table228910[[#This Row],[District
Code]]</f>
        <v>64204</v>
      </c>
      <c r="H412" s="52" t="s">
        <v>966</v>
      </c>
      <c r="I412" s="29" t="s">
        <v>6701</v>
      </c>
      <c r="J412" s="30">
        <v>10000</v>
      </c>
      <c r="K412" s="29" t="s">
        <v>6708</v>
      </c>
      <c r="L412" s="28">
        <v>2500</v>
      </c>
      <c r="M412" s="28">
        <v>2500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4077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31">
        <f t="shared" si="13"/>
        <v>9077</v>
      </c>
      <c r="AB412" s="31">
        <f t="shared" si="12"/>
        <v>923</v>
      </c>
    </row>
    <row r="413" spans="1:28" s="36" customFormat="1" x14ac:dyDescent="0.35">
      <c r="A413" s="25" t="s">
        <v>119</v>
      </c>
      <c r="B413" s="26" t="s">
        <v>2923</v>
      </c>
      <c r="C413" s="27" t="s">
        <v>121</v>
      </c>
      <c r="D413" s="27" t="s">
        <v>2924</v>
      </c>
      <c r="E413" s="27" t="s">
        <v>36</v>
      </c>
      <c r="F413" s="27" t="s">
        <v>37</v>
      </c>
      <c r="G413" s="27" t="str">
        <f>Table228910[[#This Row],[District
Code]]</f>
        <v>75036</v>
      </c>
      <c r="H413" s="52" t="s">
        <v>2925</v>
      </c>
      <c r="I413" s="29" t="s">
        <v>6701</v>
      </c>
      <c r="J413" s="30">
        <v>10000</v>
      </c>
      <c r="K413" s="29" t="s">
        <v>6708</v>
      </c>
      <c r="L413" s="28">
        <v>2500</v>
      </c>
      <c r="M413" s="28">
        <v>0</v>
      </c>
      <c r="N413" s="28">
        <v>0</v>
      </c>
      <c r="O413" s="28">
        <v>0</v>
      </c>
      <c r="P413" s="28">
        <v>0</v>
      </c>
      <c r="Q413" s="28">
        <v>2500</v>
      </c>
      <c r="R413" s="28">
        <v>2500</v>
      </c>
      <c r="S413" s="28">
        <v>2500</v>
      </c>
      <c r="T413" s="28">
        <v>0</v>
      </c>
      <c r="U413" s="28">
        <v>0</v>
      </c>
      <c r="V413" s="28">
        <v>0</v>
      </c>
      <c r="W413" s="28">
        <v>0</v>
      </c>
      <c r="X413" s="28">
        <v>0</v>
      </c>
      <c r="Y413" s="28">
        <v>0</v>
      </c>
      <c r="Z413" s="28">
        <v>0</v>
      </c>
      <c r="AA413" s="31">
        <f t="shared" si="13"/>
        <v>10000</v>
      </c>
      <c r="AB413" s="31">
        <f t="shared" si="12"/>
        <v>0</v>
      </c>
    </row>
    <row r="414" spans="1:28" s="36" customFormat="1" x14ac:dyDescent="0.35">
      <c r="A414" s="25" t="s">
        <v>119</v>
      </c>
      <c r="B414" s="26" t="s">
        <v>6559</v>
      </c>
      <c r="C414" s="27" t="s">
        <v>121</v>
      </c>
      <c r="D414" s="27" t="s">
        <v>953</v>
      </c>
      <c r="E414" s="27" t="s">
        <v>6560</v>
      </c>
      <c r="F414" s="27" t="s">
        <v>6561</v>
      </c>
      <c r="G414" s="27" t="str">
        <f>"C"&amp;Table228910[[#This Row],[Direct
Funded
Charter School
Number]]</f>
        <v>C1871</v>
      </c>
      <c r="H414" s="52" t="s">
        <v>6562</v>
      </c>
      <c r="I414" s="29" t="s">
        <v>6701</v>
      </c>
      <c r="J414" s="30">
        <v>10000</v>
      </c>
      <c r="K414" s="29" t="s">
        <v>6708</v>
      </c>
      <c r="L414" s="28">
        <v>0</v>
      </c>
      <c r="M414" s="28">
        <v>0</v>
      </c>
      <c r="N414" s="28">
        <v>0</v>
      </c>
      <c r="O414" s="28">
        <v>2500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31">
        <f t="shared" si="13"/>
        <v>2500</v>
      </c>
      <c r="AB414" s="31">
        <f t="shared" si="12"/>
        <v>7500</v>
      </c>
    </row>
    <row r="415" spans="1:28" s="36" customFormat="1" x14ac:dyDescent="0.35">
      <c r="A415" s="25" t="s">
        <v>119</v>
      </c>
      <c r="B415" s="26" t="s">
        <v>5746</v>
      </c>
      <c r="C415" s="27" t="s">
        <v>121</v>
      </c>
      <c r="D415" s="27" t="s">
        <v>953</v>
      </c>
      <c r="E415" s="27" t="s">
        <v>5747</v>
      </c>
      <c r="F415" s="27" t="s">
        <v>5748</v>
      </c>
      <c r="G415" s="27" t="str">
        <f>"C"&amp;Table228910[[#This Row],[Direct
Funded
Charter School
Number]]</f>
        <v>C1549</v>
      </c>
      <c r="H415" s="52" t="s">
        <v>5749</v>
      </c>
      <c r="I415" s="29" t="s">
        <v>6701</v>
      </c>
      <c r="J415" s="30">
        <v>10000</v>
      </c>
      <c r="K415" s="29" t="s">
        <v>6708</v>
      </c>
      <c r="L415" s="28">
        <v>0</v>
      </c>
      <c r="M415" s="28">
        <v>0</v>
      </c>
      <c r="N415" s="28">
        <v>0</v>
      </c>
      <c r="O415" s="28">
        <v>2500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  <c r="W415" s="28">
        <v>0</v>
      </c>
      <c r="X415" s="28">
        <v>0</v>
      </c>
      <c r="Y415" s="28">
        <v>0</v>
      </c>
      <c r="Z415" s="28">
        <v>0</v>
      </c>
      <c r="AA415" s="31">
        <f t="shared" si="13"/>
        <v>2500</v>
      </c>
      <c r="AB415" s="31">
        <f t="shared" si="12"/>
        <v>7500</v>
      </c>
    </row>
    <row r="416" spans="1:28" s="36" customFormat="1" x14ac:dyDescent="0.35">
      <c r="A416" s="25" t="s">
        <v>124</v>
      </c>
      <c r="B416" s="26" t="s">
        <v>125</v>
      </c>
      <c r="C416" s="27" t="s">
        <v>126</v>
      </c>
      <c r="D416" s="27" t="s">
        <v>127</v>
      </c>
      <c r="E416" s="27" t="s">
        <v>36</v>
      </c>
      <c r="F416" s="27" t="s">
        <v>37</v>
      </c>
      <c r="G416" s="27" t="str">
        <f>Table228910[[#This Row],[District
Code]]</f>
        <v>10199</v>
      </c>
      <c r="H416" s="52" t="s">
        <v>128</v>
      </c>
      <c r="I416" s="29" t="s">
        <v>6701</v>
      </c>
      <c r="J416" s="30">
        <v>341260</v>
      </c>
      <c r="K416" s="29" t="s">
        <v>6701</v>
      </c>
      <c r="L416" s="28">
        <v>83061</v>
      </c>
      <c r="M416" s="28">
        <v>83061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20173</v>
      </c>
      <c r="T416" s="28">
        <v>68716</v>
      </c>
      <c r="U416" s="28">
        <v>86249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31">
        <f t="shared" si="13"/>
        <v>341260</v>
      </c>
      <c r="AB416" s="31">
        <f t="shared" si="12"/>
        <v>0</v>
      </c>
    </row>
    <row r="417" spans="1:28" s="36" customFormat="1" x14ac:dyDescent="0.35">
      <c r="A417" s="25" t="s">
        <v>124</v>
      </c>
      <c r="B417" s="26" t="s">
        <v>967</v>
      </c>
      <c r="C417" s="27" t="s">
        <v>126</v>
      </c>
      <c r="D417" s="27" t="s">
        <v>968</v>
      </c>
      <c r="E417" s="27" t="s">
        <v>36</v>
      </c>
      <c r="F417" s="27" t="s">
        <v>37</v>
      </c>
      <c r="G417" s="27" t="str">
        <f>Table228910[[#This Row],[District
Code]]</f>
        <v>64212</v>
      </c>
      <c r="H417" s="52" t="s">
        <v>969</v>
      </c>
      <c r="I417" s="29" t="s">
        <v>6701</v>
      </c>
      <c r="J417" s="30">
        <v>205987</v>
      </c>
      <c r="K417" s="29" t="s">
        <v>6701</v>
      </c>
      <c r="L417" s="28">
        <v>50136</v>
      </c>
      <c r="M417" s="28">
        <v>50136</v>
      </c>
      <c r="N417" s="28">
        <v>0</v>
      </c>
      <c r="O417" s="28">
        <v>0</v>
      </c>
      <c r="P417" s="28">
        <v>0</v>
      </c>
      <c r="Q417" s="28">
        <v>92061</v>
      </c>
      <c r="R417" s="28">
        <v>13654</v>
      </c>
      <c r="S417" s="28">
        <v>0</v>
      </c>
      <c r="T417" s="28">
        <v>0</v>
      </c>
      <c r="U417" s="28">
        <v>0</v>
      </c>
      <c r="V417" s="28">
        <v>0</v>
      </c>
      <c r="W417" s="28">
        <v>0</v>
      </c>
      <c r="X417" s="28">
        <v>0</v>
      </c>
      <c r="Y417" s="28">
        <v>0</v>
      </c>
      <c r="Z417" s="28">
        <v>0</v>
      </c>
      <c r="AA417" s="31">
        <f t="shared" si="13"/>
        <v>205987</v>
      </c>
      <c r="AB417" s="31">
        <f t="shared" si="12"/>
        <v>0</v>
      </c>
    </row>
    <row r="418" spans="1:28" s="36" customFormat="1" x14ac:dyDescent="0.35">
      <c r="A418" s="25" t="s">
        <v>124</v>
      </c>
      <c r="B418" s="26" t="s">
        <v>970</v>
      </c>
      <c r="C418" s="27" t="s">
        <v>126</v>
      </c>
      <c r="D418" s="27" t="s">
        <v>971</v>
      </c>
      <c r="E418" s="27" t="s">
        <v>36</v>
      </c>
      <c r="F418" s="27" t="s">
        <v>37</v>
      </c>
      <c r="G418" s="27" t="str">
        <f>Table228910[[#This Row],[District
Code]]</f>
        <v>64246</v>
      </c>
      <c r="H418" s="52" t="s">
        <v>972</v>
      </c>
      <c r="I418" s="29" t="s">
        <v>6701</v>
      </c>
      <c r="J418" s="30">
        <v>480517</v>
      </c>
      <c r="K418" s="29" t="s">
        <v>6701</v>
      </c>
      <c r="L418" s="28">
        <v>116956</v>
      </c>
      <c r="M418" s="28">
        <v>117376</v>
      </c>
      <c r="N418" s="28">
        <v>0</v>
      </c>
      <c r="O418" s="28">
        <v>0</v>
      </c>
      <c r="P418" s="28">
        <v>246185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  <c r="W418" s="28">
        <v>0</v>
      </c>
      <c r="X418" s="28">
        <v>0</v>
      </c>
      <c r="Y418" s="28">
        <v>0</v>
      </c>
      <c r="Z418" s="28">
        <v>0</v>
      </c>
      <c r="AA418" s="31">
        <f t="shared" si="13"/>
        <v>480517</v>
      </c>
      <c r="AB418" s="31">
        <f t="shared" si="12"/>
        <v>0</v>
      </c>
    </row>
    <row r="419" spans="1:28" s="36" customFormat="1" x14ac:dyDescent="0.35">
      <c r="A419" s="25" t="s">
        <v>124</v>
      </c>
      <c r="B419" s="26" t="s">
        <v>973</v>
      </c>
      <c r="C419" s="27" t="s">
        <v>126</v>
      </c>
      <c r="D419" s="27" t="s">
        <v>974</v>
      </c>
      <c r="E419" s="27" t="s">
        <v>36</v>
      </c>
      <c r="F419" s="27" t="s">
        <v>37</v>
      </c>
      <c r="G419" s="27" t="str">
        <f>Table228910[[#This Row],[District
Code]]</f>
        <v>64261</v>
      </c>
      <c r="H419" s="52" t="s">
        <v>975</v>
      </c>
      <c r="I419" s="29" t="s">
        <v>6701</v>
      </c>
      <c r="J419" s="30">
        <v>59079</v>
      </c>
      <c r="K419" s="29" t="s">
        <v>6701</v>
      </c>
      <c r="L419" s="28">
        <v>14380</v>
      </c>
      <c r="M419" s="28">
        <v>14380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30319</v>
      </c>
      <c r="U419" s="28">
        <v>0</v>
      </c>
      <c r="V419" s="28">
        <v>0</v>
      </c>
      <c r="W419" s="28">
        <v>0</v>
      </c>
      <c r="X419" s="28">
        <v>0</v>
      </c>
      <c r="Y419" s="28">
        <v>0</v>
      </c>
      <c r="Z419" s="28">
        <v>0</v>
      </c>
      <c r="AA419" s="31">
        <f t="shared" si="13"/>
        <v>59079</v>
      </c>
      <c r="AB419" s="31">
        <f t="shared" si="12"/>
        <v>0</v>
      </c>
    </row>
    <row r="420" spans="1:28" s="36" customFormat="1" x14ac:dyDescent="0.35">
      <c r="A420" s="25" t="s">
        <v>124</v>
      </c>
      <c r="B420" s="26" t="s">
        <v>976</v>
      </c>
      <c r="C420" s="27" t="s">
        <v>126</v>
      </c>
      <c r="D420" s="27" t="s">
        <v>977</v>
      </c>
      <c r="E420" s="27" t="s">
        <v>36</v>
      </c>
      <c r="F420" s="27" t="s">
        <v>37</v>
      </c>
      <c r="G420" s="27" t="str">
        <f>Table228910[[#This Row],[District
Code]]</f>
        <v>64279</v>
      </c>
      <c r="H420" s="52" t="s">
        <v>978</v>
      </c>
      <c r="I420" s="29" t="s">
        <v>6701</v>
      </c>
      <c r="J420" s="30">
        <v>195441</v>
      </c>
      <c r="K420" s="29" t="s">
        <v>6701</v>
      </c>
      <c r="L420" s="28">
        <v>47569</v>
      </c>
      <c r="M420" s="28">
        <v>47569</v>
      </c>
      <c r="N420" s="28">
        <v>0</v>
      </c>
      <c r="O420" s="28">
        <v>0</v>
      </c>
      <c r="P420" s="28">
        <v>23935</v>
      </c>
      <c r="Q420" s="28">
        <v>24066</v>
      </c>
      <c r="R420" s="28">
        <v>34133</v>
      </c>
      <c r="S420" s="28">
        <v>3257</v>
      </c>
      <c r="T420" s="28">
        <v>14912</v>
      </c>
      <c r="U420" s="28">
        <v>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31">
        <f t="shared" si="13"/>
        <v>195441</v>
      </c>
      <c r="AB420" s="31">
        <f t="shared" si="12"/>
        <v>0</v>
      </c>
    </row>
    <row r="421" spans="1:28" s="36" customFormat="1" x14ac:dyDescent="0.35">
      <c r="A421" s="25" t="s">
        <v>124</v>
      </c>
      <c r="B421" s="26" t="s">
        <v>979</v>
      </c>
      <c r="C421" s="27" t="s">
        <v>126</v>
      </c>
      <c r="D421" s="27" t="s">
        <v>980</v>
      </c>
      <c r="E421" s="27" t="s">
        <v>36</v>
      </c>
      <c r="F421" s="27" t="s">
        <v>37</v>
      </c>
      <c r="G421" s="27" t="str">
        <f>Table228910[[#This Row],[District
Code]]</f>
        <v>64287</v>
      </c>
      <c r="H421" s="52" t="s">
        <v>981</v>
      </c>
      <c r="I421" s="29" t="s">
        <v>6701</v>
      </c>
      <c r="J421" s="30">
        <v>292989</v>
      </c>
      <c r="K421" s="29" t="s">
        <v>6708</v>
      </c>
      <c r="L421" s="28">
        <v>71312</v>
      </c>
      <c r="M421" s="28">
        <v>71312</v>
      </c>
      <c r="N421" s="28">
        <v>0</v>
      </c>
      <c r="O421" s="28">
        <v>0</v>
      </c>
      <c r="P421" s="28">
        <v>131168</v>
      </c>
      <c r="Q421" s="28">
        <v>19197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  <c r="W421" s="28">
        <v>0</v>
      </c>
      <c r="X421" s="28">
        <v>0</v>
      </c>
      <c r="Y421" s="28">
        <v>0</v>
      </c>
      <c r="Z421" s="28">
        <v>0</v>
      </c>
      <c r="AA421" s="31">
        <f t="shared" si="13"/>
        <v>292989</v>
      </c>
      <c r="AB421" s="31">
        <f t="shared" si="12"/>
        <v>0</v>
      </c>
    </row>
    <row r="422" spans="1:28" s="36" customFormat="1" x14ac:dyDescent="0.35">
      <c r="A422" s="25" t="s">
        <v>124</v>
      </c>
      <c r="B422" s="26" t="s">
        <v>982</v>
      </c>
      <c r="C422" s="27" t="s">
        <v>126</v>
      </c>
      <c r="D422" s="27" t="s">
        <v>983</v>
      </c>
      <c r="E422" s="27" t="s">
        <v>36</v>
      </c>
      <c r="F422" s="27" t="s">
        <v>37</v>
      </c>
      <c r="G422" s="27" t="str">
        <f>Table228910[[#This Row],[District
Code]]</f>
        <v>64295</v>
      </c>
      <c r="H422" s="52" t="s">
        <v>984</v>
      </c>
      <c r="I422" s="29" t="s">
        <v>6701</v>
      </c>
      <c r="J422" s="30">
        <v>94169</v>
      </c>
      <c r="K422" s="29" t="s">
        <v>6701</v>
      </c>
      <c r="L422" s="28">
        <v>22920</v>
      </c>
      <c r="M422" s="28">
        <v>22920</v>
      </c>
      <c r="N422" s="28">
        <v>0</v>
      </c>
      <c r="O422" s="28">
        <v>0</v>
      </c>
      <c r="P422" s="28">
        <v>0</v>
      </c>
      <c r="Q422" s="28">
        <v>48329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31">
        <f t="shared" si="13"/>
        <v>94169</v>
      </c>
      <c r="AB422" s="31">
        <f t="shared" si="12"/>
        <v>0</v>
      </c>
    </row>
    <row r="423" spans="1:28" s="36" customFormat="1" x14ac:dyDescent="0.35">
      <c r="A423" s="25" t="s">
        <v>124</v>
      </c>
      <c r="B423" s="35" t="s">
        <v>985</v>
      </c>
      <c r="C423" s="33" t="s">
        <v>126</v>
      </c>
      <c r="D423" s="33" t="s">
        <v>986</v>
      </c>
      <c r="E423" s="33" t="s">
        <v>36</v>
      </c>
      <c r="F423" s="3" t="s">
        <v>37</v>
      </c>
      <c r="G423" s="27" t="str">
        <f>Table228910[[#This Row],[District
Code]]</f>
        <v>64303</v>
      </c>
      <c r="H423" s="53" t="s">
        <v>987</v>
      </c>
      <c r="I423" s="29" t="s">
        <v>6701</v>
      </c>
      <c r="J423" s="30">
        <v>202938</v>
      </c>
      <c r="K423" s="29" t="s">
        <v>6701</v>
      </c>
      <c r="L423" s="28">
        <v>49394</v>
      </c>
      <c r="M423" s="28">
        <v>49394</v>
      </c>
      <c r="N423" s="28">
        <v>49394</v>
      </c>
      <c r="O423" s="28">
        <v>0</v>
      </c>
      <c r="P423" s="28">
        <v>50735</v>
      </c>
      <c r="Q423" s="28">
        <v>4021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31">
        <f t="shared" si="13"/>
        <v>202938</v>
      </c>
      <c r="AB423" s="31">
        <f t="shared" si="12"/>
        <v>0</v>
      </c>
    </row>
    <row r="424" spans="1:28" s="36" customFormat="1" x14ac:dyDescent="0.35">
      <c r="A424" s="25" t="s">
        <v>124</v>
      </c>
      <c r="B424" s="26" t="s">
        <v>988</v>
      </c>
      <c r="C424" s="27" t="s">
        <v>126</v>
      </c>
      <c r="D424" s="27" t="s">
        <v>989</v>
      </c>
      <c r="E424" s="27" t="s">
        <v>36</v>
      </c>
      <c r="F424" s="27" t="s">
        <v>37</v>
      </c>
      <c r="G424" s="27" t="str">
        <f>Table228910[[#This Row],[District
Code]]</f>
        <v>64311</v>
      </c>
      <c r="H424" s="52" t="s">
        <v>990</v>
      </c>
      <c r="I424" s="29" t="s">
        <v>6700</v>
      </c>
      <c r="J424" s="30">
        <v>0</v>
      </c>
      <c r="K424" s="29" t="s">
        <v>6708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31">
        <f t="shared" si="13"/>
        <v>0</v>
      </c>
      <c r="AB424" s="31">
        <f t="shared" si="12"/>
        <v>0</v>
      </c>
    </row>
    <row r="425" spans="1:28" s="36" customFormat="1" x14ac:dyDescent="0.35">
      <c r="A425" s="25" t="s">
        <v>124</v>
      </c>
      <c r="B425" s="26" t="s">
        <v>991</v>
      </c>
      <c r="C425" s="27" t="s">
        <v>126</v>
      </c>
      <c r="D425" s="27" t="s">
        <v>992</v>
      </c>
      <c r="E425" s="27" t="s">
        <v>36</v>
      </c>
      <c r="F425" s="27" t="s">
        <v>37</v>
      </c>
      <c r="G425" s="27" t="str">
        <f>Table228910[[#This Row],[District
Code]]</f>
        <v>64329</v>
      </c>
      <c r="H425" s="52" t="s">
        <v>993</v>
      </c>
      <c r="I425" s="29" t="s">
        <v>6701</v>
      </c>
      <c r="J425" s="30">
        <v>51054</v>
      </c>
      <c r="K425" s="29" t="s">
        <v>6701</v>
      </c>
      <c r="L425" s="28">
        <v>12427</v>
      </c>
      <c r="M425" s="28">
        <v>12427</v>
      </c>
      <c r="N425" s="28">
        <v>0</v>
      </c>
      <c r="O425" s="28">
        <v>0</v>
      </c>
      <c r="P425" s="28">
        <v>0</v>
      </c>
      <c r="Q425" s="28">
        <v>22162</v>
      </c>
      <c r="R425" s="28">
        <v>4038</v>
      </c>
      <c r="S425" s="28">
        <v>0</v>
      </c>
      <c r="T425" s="28">
        <v>0</v>
      </c>
      <c r="U425" s="28">
        <v>0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31">
        <f t="shared" si="13"/>
        <v>51054</v>
      </c>
      <c r="AB425" s="31">
        <f t="shared" si="12"/>
        <v>0</v>
      </c>
    </row>
    <row r="426" spans="1:28" s="36" customFormat="1" x14ac:dyDescent="0.35">
      <c r="A426" s="25" t="s">
        <v>124</v>
      </c>
      <c r="B426" s="26" t="s">
        <v>994</v>
      </c>
      <c r="C426" s="27" t="s">
        <v>126</v>
      </c>
      <c r="D426" s="27" t="s">
        <v>995</v>
      </c>
      <c r="E426" s="27" t="s">
        <v>36</v>
      </c>
      <c r="F426" s="27" t="s">
        <v>37</v>
      </c>
      <c r="G426" s="27" t="str">
        <f>Table228910[[#This Row],[District
Code]]</f>
        <v>64337</v>
      </c>
      <c r="H426" s="52" t="s">
        <v>996</v>
      </c>
      <c r="I426" s="29" t="s">
        <v>6701</v>
      </c>
      <c r="J426" s="30">
        <v>114044</v>
      </c>
      <c r="K426" s="29" t="s">
        <v>6701</v>
      </c>
      <c r="L426" s="28">
        <v>27758</v>
      </c>
      <c r="M426" s="28">
        <v>27758</v>
      </c>
      <c r="N426" s="28">
        <v>0</v>
      </c>
      <c r="O426" s="28">
        <v>0</v>
      </c>
      <c r="P426" s="28">
        <v>45178</v>
      </c>
      <c r="Q426" s="28">
        <v>13350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31">
        <f t="shared" si="13"/>
        <v>114044</v>
      </c>
      <c r="AB426" s="31">
        <f t="shared" si="12"/>
        <v>0</v>
      </c>
    </row>
    <row r="427" spans="1:28" s="36" customFormat="1" x14ac:dyDescent="0.35">
      <c r="A427" s="25" t="s">
        <v>124</v>
      </c>
      <c r="B427" s="26" t="s">
        <v>997</v>
      </c>
      <c r="C427" s="27" t="s">
        <v>126</v>
      </c>
      <c r="D427" s="27" t="s">
        <v>998</v>
      </c>
      <c r="E427" s="27" t="s">
        <v>36</v>
      </c>
      <c r="F427" s="27" t="s">
        <v>37</v>
      </c>
      <c r="G427" s="27" t="str">
        <f>Table228910[[#This Row],[District
Code]]</f>
        <v>64345</v>
      </c>
      <c r="H427" s="52" t="s">
        <v>999</v>
      </c>
      <c r="I427" s="29" t="s">
        <v>6701</v>
      </c>
      <c r="J427" s="30">
        <v>20318</v>
      </c>
      <c r="K427" s="29" t="s">
        <v>6701</v>
      </c>
      <c r="L427" s="28">
        <v>4945</v>
      </c>
      <c r="M427" s="28">
        <v>4945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5080</v>
      </c>
      <c r="V427" s="28">
        <v>0</v>
      </c>
      <c r="W427" s="28">
        <v>0</v>
      </c>
      <c r="X427" s="28">
        <v>0</v>
      </c>
      <c r="Y427" s="28">
        <v>5348</v>
      </c>
      <c r="Z427" s="28">
        <v>0</v>
      </c>
      <c r="AA427" s="31">
        <f t="shared" si="13"/>
        <v>20318</v>
      </c>
      <c r="AB427" s="31">
        <f t="shared" si="12"/>
        <v>0</v>
      </c>
    </row>
    <row r="428" spans="1:28" s="36" customFormat="1" x14ac:dyDescent="0.35">
      <c r="A428" s="25" t="s">
        <v>124</v>
      </c>
      <c r="B428" s="35" t="s">
        <v>1000</v>
      </c>
      <c r="C428" s="33" t="s">
        <v>126</v>
      </c>
      <c r="D428" s="33" t="s">
        <v>1001</v>
      </c>
      <c r="E428" s="33" t="s">
        <v>36</v>
      </c>
      <c r="F428" s="3" t="s">
        <v>37</v>
      </c>
      <c r="G428" s="27" t="str">
        <f>Table228910[[#This Row],[District
Code]]</f>
        <v>64352</v>
      </c>
      <c r="H428" s="53" t="s">
        <v>1002</v>
      </c>
      <c r="I428" s="29" t="s">
        <v>6701</v>
      </c>
      <c r="J428" s="30">
        <v>158025</v>
      </c>
      <c r="K428" s="29" t="s">
        <v>6701</v>
      </c>
      <c r="L428" s="28">
        <v>38463</v>
      </c>
      <c r="M428" s="28">
        <v>38463</v>
      </c>
      <c r="N428" s="28">
        <v>38463</v>
      </c>
      <c r="O428" s="28">
        <v>0</v>
      </c>
      <c r="P428" s="28">
        <v>0</v>
      </c>
      <c r="Q428" s="28">
        <v>0</v>
      </c>
      <c r="R428" s="28">
        <v>42636</v>
      </c>
      <c r="S428" s="28">
        <v>0</v>
      </c>
      <c r="T428" s="28">
        <v>0</v>
      </c>
      <c r="U428" s="28">
        <v>0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31">
        <f t="shared" si="13"/>
        <v>158025</v>
      </c>
      <c r="AB428" s="31">
        <f t="shared" si="12"/>
        <v>0</v>
      </c>
    </row>
    <row r="429" spans="1:28" s="36" customFormat="1" x14ac:dyDescent="0.35">
      <c r="A429" s="25" t="s">
        <v>124</v>
      </c>
      <c r="B429" s="26" t="s">
        <v>1003</v>
      </c>
      <c r="C429" s="39" t="s">
        <v>126</v>
      </c>
      <c r="D429" s="39" t="s">
        <v>1004</v>
      </c>
      <c r="E429" s="39" t="s">
        <v>36</v>
      </c>
      <c r="F429" s="27" t="s">
        <v>37</v>
      </c>
      <c r="G429" s="27" t="str">
        <f>Table228910[[#This Row],[District
Code]]</f>
        <v>64378</v>
      </c>
      <c r="H429" s="54" t="s">
        <v>1005</v>
      </c>
      <c r="I429" s="29" t="s">
        <v>6701</v>
      </c>
      <c r="J429" s="30">
        <v>51387</v>
      </c>
      <c r="K429" s="29" t="s">
        <v>6701</v>
      </c>
      <c r="L429" s="28">
        <v>12507</v>
      </c>
      <c r="M429" s="28">
        <v>12507</v>
      </c>
      <c r="N429" s="28">
        <v>0</v>
      </c>
      <c r="O429" s="28">
        <v>0</v>
      </c>
      <c r="P429" s="28">
        <v>0</v>
      </c>
      <c r="Q429" s="28">
        <v>12847</v>
      </c>
      <c r="R429" s="28">
        <v>12847</v>
      </c>
      <c r="S429" s="28">
        <v>0</v>
      </c>
      <c r="T429" s="28">
        <v>679</v>
      </c>
      <c r="U429" s="28">
        <v>0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31">
        <f t="shared" si="13"/>
        <v>51387</v>
      </c>
      <c r="AB429" s="31">
        <f t="shared" si="12"/>
        <v>0</v>
      </c>
    </row>
    <row r="430" spans="1:28" s="36" customFormat="1" x14ac:dyDescent="0.35">
      <c r="A430" s="25" t="s">
        <v>124</v>
      </c>
      <c r="B430" s="35" t="s">
        <v>1006</v>
      </c>
      <c r="C430" s="33" t="s">
        <v>126</v>
      </c>
      <c r="D430" s="33" t="s">
        <v>1007</v>
      </c>
      <c r="E430" s="33" t="s">
        <v>36</v>
      </c>
      <c r="F430" s="3" t="s">
        <v>37</v>
      </c>
      <c r="G430" s="27" t="str">
        <f>Table228910[[#This Row],[District
Code]]</f>
        <v>64394</v>
      </c>
      <c r="H430" s="53" t="s">
        <v>1008</v>
      </c>
      <c r="I430" s="29" t="s">
        <v>6701</v>
      </c>
      <c r="J430" s="30">
        <v>32951</v>
      </c>
      <c r="K430" s="29" t="s">
        <v>6701</v>
      </c>
      <c r="L430" s="28">
        <v>8020</v>
      </c>
      <c r="M430" s="28">
        <v>8020</v>
      </c>
      <c r="N430" s="28">
        <v>4861</v>
      </c>
      <c r="O430" s="28">
        <v>6620</v>
      </c>
      <c r="P430" s="28">
        <v>5430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31">
        <f t="shared" si="13"/>
        <v>32951</v>
      </c>
      <c r="AB430" s="31">
        <f t="shared" si="12"/>
        <v>0</v>
      </c>
    </row>
    <row r="431" spans="1:28" s="36" customFormat="1" x14ac:dyDescent="0.35">
      <c r="A431" s="25" t="s">
        <v>124</v>
      </c>
      <c r="B431" s="26" t="s">
        <v>1009</v>
      </c>
      <c r="C431" s="27" t="s">
        <v>126</v>
      </c>
      <c r="D431" s="27" t="s">
        <v>1010</v>
      </c>
      <c r="E431" s="27" t="s">
        <v>36</v>
      </c>
      <c r="F431" s="27" t="s">
        <v>37</v>
      </c>
      <c r="G431" s="27" t="str">
        <f>Table228910[[#This Row],[District
Code]]</f>
        <v>64436</v>
      </c>
      <c r="H431" s="52" t="s">
        <v>1011</v>
      </c>
      <c r="I431" s="29" t="s">
        <v>6701</v>
      </c>
      <c r="J431" s="30">
        <v>152443</v>
      </c>
      <c r="K431" s="29" t="s">
        <v>6701</v>
      </c>
      <c r="L431" s="28">
        <v>37104</v>
      </c>
      <c r="M431" s="28">
        <v>0</v>
      </c>
      <c r="N431" s="28">
        <v>959</v>
      </c>
      <c r="O431" s="28">
        <v>48</v>
      </c>
      <c r="P431" s="28">
        <v>114332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31">
        <f t="shared" si="13"/>
        <v>152443</v>
      </c>
      <c r="AB431" s="31">
        <f t="shared" si="12"/>
        <v>0</v>
      </c>
    </row>
    <row r="432" spans="1:28" s="36" customFormat="1" x14ac:dyDescent="0.35">
      <c r="A432" s="25" t="s">
        <v>124</v>
      </c>
      <c r="B432" s="26" t="s">
        <v>1012</v>
      </c>
      <c r="C432" s="27" t="s">
        <v>126</v>
      </c>
      <c r="D432" s="27" t="s">
        <v>1013</v>
      </c>
      <c r="E432" s="27" t="s">
        <v>36</v>
      </c>
      <c r="F432" s="27" t="s">
        <v>37</v>
      </c>
      <c r="G432" s="27" t="str">
        <f>Table228910[[#This Row],[District
Code]]</f>
        <v>64444</v>
      </c>
      <c r="H432" s="52" t="s">
        <v>1014</v>
      </c>
      <c r="I432" s="29" t="s">
        <v>6701</v>
      </c>
      <c r="J432" s="30">
        <v>26978</v>
      </c>
      <c r="K432" s="29" t="s">
        <v>6701</v>
      </c>
      <c r="L432" s="28">
        <v>6566</v>
      </c>
      <c r="M432" s="28">
        <v>6566</v>
      </c>
      <c r="N432" s="28">
        <v>0</v>
      </c>
      <c r="O432" s="28">
        <v>0</v>
      </c>
      <c r="P432" s="28">
        <v>0</v>
      </c>
      <c r="Q432" s="28">
        <v>0</v>
      </c>
      <c r="R432" s="28">
        <v>2826</v>
      </c>
      <c r="S432" s="28">
        <v>11020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31">
        <f t="shared" si="13"/>
        <v>26978</v>
      </c>
      <c r="AB432" s="31">
        <f t="shared" si="12"/>
        <v>0</v>
      </c>
    </row>
    <row r="433" spans="1:28" s="36" customFormat="1" x14ac:dyDescent="0.35">
      <c r="A433" s="25" t="s">
        <v>124</v>
      </c>
      <c r="B433" s="26" t="s">
        <v>1015</v>
      </c>
      <c r="C433" s="27" t="s">
        <v>126</v>
      </c>
      <c r="D433" s="27" t="s">
        <v>1016</v>
      </c>
      <c r="E433" s="27" t="s">
        <v>36</v>
      </c>
      <c r="F433" s="27" t="s">
        <v>37</v>
      </c>
      <c r="G433" s="27" t="str">
        <f>Table228910[[#This Row],[District
Code]]</f>
        <v>64451</v>
      </c>
      <c r="H433" s="52" t="s">
        <v>1017</v>
      </c>
      <c r="I433" s="29" t="s">
        <v>6701</v>
      </c>
      <c r="J433" s="30">
        <v>319911</v>
      </c>
      <c r="K433" s="29" t="s">
        <v>6701</v>
      </c>
      <c r="L433" s="28">
        <v>77865</v>
      </c>
      <c r="M433" s="28">
        <v>77865</v>
      </c>
      <c r="N433" s="28">
        <v>0</v>
      </c>
      <c r="O433" s="28">
        <v>0</v>
      </c>
      <c r="P433" s="28">
        <v>0</v>
      </c>
      <c r="Q433" s="28">
        <v>42910</v>
      </c>
      <c r="R433" s="28">
        <v>114109</v>
      </c>
      <c r="S433" s="28">
        <v>7162</v>
      </c>
      <c r="T433" s="28">
        <v>0</v>
      </c>
      <c r="U433" s="28">
        <v>0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31">
        <f t="shared" si="13"/>
        <v>319911</v>
      </c>
      <c r="AB433" s="31">
        <f t="shared" si="12"/>
        <v>0</v>
      </c>
    </row>
    <row r="434" spans="1:28" s="36" customFormat="1" x14ac:dyDescent="0.35">
      <c r="A434" s="25" t="s">
        <v>124</v>
      </c>
      <c r="B434" s="26" t="s">
        <v>1018</v>
      </c>
      <c r="C434" s="27" t="s">
        <v>126</v>
      </c>
      <c r="D434" s="27" t="s">
        <v>1019</v>
      </c>
      <c r="E434" s="27" t="s">
        <v>36</v>
      </c>
      <c r="F434" s="27" t="s">
        <v>37</v>
      </c>
      <c r="G434" s="27" t="str">
        <f>Table228910[[#This Row],[District
Code]]</f>
        <v>64469</v>
      </c>
      <c r="H434" s="52" t="s">
        <v>1020</v>
      </c>
      <c r="I434" s="29" t="s">
        <v>6701</v>
      </c>
      <c r="J434" s="30">
        <v>59301</v>
      </c>
      <c r="K434" s="29" t="s">
        <v>6701</v>
      </c>
      <c r="L434" s="28">
        <v>14434</v>
      </c>
      <c r="M434" s="28">
        <v>14434</v>
      </c>
      <c r="N434" s="28">
        <v>0</v>
      </c>
      <c r="O434" s="28">
        <v>0</v>
      </c>
      <c r="P434" s="28">
        <v>0</v>
      </c>
      <c r="Q434" s="28">
        <v>24694</v>
      </c>
      <c r="R434" s="28">
        <v>0</v>
      </c>
      <c r="S434" s="28">
        <v>0</v>
      </c>
      <c r="T434" s="28">
        <v>5739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31">
        <f t="shared" si="13"/>
        <v>59301</v>
      </c>
      <c r="AB434" s="31">
        <f t="shared" si="12"/>
        <v>0</v>
      </c>
    </row>
    <row r="435" spans="1:28" s="36" customFormat="1" x14ac:dyDescent="0.35">
      <c r="A435" s="25" t="s">
        <v>124</v>
      </c>
      <c r="B435" s="26" t="s">
        <v>1021</v>
      </c>
      <c r="C435" s="27" t="s">
        <v>126</v>
      </c>
      <c r="D435" s="27" t="s">
        <v>1022</v>
      </c>
      <c r="E435" s="27" t="s">
        <v>36</v>
      </c>
      <c r="F435" s="27" t="s">
        <v>37</v>
      </c>
      <c r="G435" s="27" t="str">
        <f>Table228910[[#This Row],[District
Code]]</f>
        <v>64477</v>
      </c>
      <c r="H435" s="52" t="s">
        <v>1023</v>
      </c>
      <c r="I435" s="29" t="s">
        <v>6701</v>
      </c>
      <c r="J435" s="30">
        <v>66937</v>
      </c>
      <c r="K435" s="29" t="s">
        <v>6701</v>
      </c>
      <c r="L435" s="28">
        <v>16292</v>
      </c>
      <c r="M435" s="28">
        <v>16292</v>
      </c>
      <c r="N435" s="28">
        <v>32584</v>
      </c>
      <c r="O435" s="28">
        <v>0</v>
      </c>
      <c r="P435" s="28">
        <v>0</v>
      </c>
      <c r="Q435" s="28">
        <v>1769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31">
        <f t="shared" si="13"/>
        <v>66937</v>
      </c>
      <c r="AB435" s="31">
        <f t="shared" si="12"/>
        <v>0</v>
      </c>
    </row>
    <row r="436" spans="1:28" s="36" customFormat="1" x14ac:dyDescent="0.35">
      <c r="A436" s="25" t="s">
        <v>124</v>
      </c>
      <c r="B436" s="26" t="s">
        <v>1024</v>
      </c>
      <c r="C436" s="27" t="s">
        <v>126</v>
      </c>
      <c r="D436" s="27" t="s">
        <v>1025</v>
      </c>
      <c r="E436" s="27" t="s">
        <v>36</v>
      </c>
      <c r="F436" s="27" t="s">
        <v>37</v>
      </c>
      <c r="G436" s="27" t="str">
        <f>Table228910[[#This Row],[District
Code]]</f>
        <v>64485</v>
      </c>
      <c r="H436" s="52" t="s">
        <v>1026</v>
      </c>
      <c r="I436" s="29" t="s">
        <v>6701</v>
      </c>
      <c r="J436" s="30">
        <v>74577</v>
      </c>
      <c r="K436" s="29" t="s">
        <v>6701</v>
      </c>
      <c r="L436" s="28">
        <v>18152</v>
      </c>
      <c r="M436" s="28">
        <v>18152</v>
      </c>
      <c r="N436" s="28">
        <v>0</v>
      </c>
      <c r="O436" s="28">
        <v>18644</v>
      </c>
      <c r="P436" s="28">
        <v>18644</v>
      </c>
      <c r="Q436" s="28">
        <v>985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31">
        <f t="shared" si="13"/>
        <v>74577</v>
      </c>
      <c r="AB436" s="31">
        <f t="shared" si="12"/>
        <v>0</v>
      </c>
    </row>
    <row r="437" spans="1:28" s="36" customFormat="1" x14ac:dyDescent="0.35">
      <c r="A437" s="25" t="s">
        <v>124</v>
      </c>
      <c r="B437" s="26" t="s">
        <v>1027</v>
      </c>
      <c r="C437" s="27" t="s">
        <v>126</v>
      </c>
      <c r="D437" s="27" t="s">
        <v>1028</v>
      </c>
      <c r="E437" s="27" t="s">
        <v>36</v>
      </c>
      <c r="F437" s="27" t="s">
        <v>37</v>
      </c>
      <c r="G437" s="27" t="str">
        <f>Table228910[[#This Row],[District
Code]]</f>
        <v>64501</v>
      </c>
      <c r="H437" s="52" t="s">
        <v>1029</v>
      </c>
      <c r="I437" s="29" t="s">
        <v>6701</v>
      </c>
      <c r="J437" s="30">
        <v>237707</v>
      </c>
      <c r="K437" s="29" t="s">
        <v>6701</v>
      </c>
      <c r="L437" s="28">
        <v>57857</v>
      </c>
      <c r="M437" s="28">
        <v>57857</v>
      </c>
      <c r="N437" s="28">
        <v>0</v>
      </c>
      <c r="O437" s="28">
        <v>0</v>
      </c>
      <c r="P437" s="28">
        <v>41094</v>
      </c>
      <c r="Q437" s="28">
        <v>36166</v>
      </c>
      <c r="R437" s="28">
        <v>44733</v>
      </c>
      <c r="S437" s="28">
        <v>0</v>
      </c>
      <c r="T437" s="28">
        <v>0</v>
      </c>
      <c r="U437" s="28">
        <v>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31">
        <f t="shared" si="13"/>
        <v>237707</v>
      </c>
      <c r="AB437" s="31">
        <f t="shared" si="12"/>
        <v>0</v>
      </c>
    </row>
    <row r="438" spans="1:28" s="36" customFormat="1" x14ac:dyDescent="0.35">
      <c r="A438" s="25" t="s">
        <v>124</v>
      </c>
      <c r="B438" s="26" t="s">
        <v>1030</v>
      </c>
      <c r="C438" s="27" t="s">
        <v>126</v>
      </c>
      <c r="D438" s="27" t="s">
        <v>1031</v>
      </c>
      <c r="E438" s="27" t="s">
        <v>36</v>
      </c>
      <c r="F438" s="27" t="s">
        <v>37</v>
      </c>
      <c r="G438" s="27" t="str">
        <f>Table228910[[#This Row],[District
Code]]</f>
        <v>64519</v>
      </c>
      <c r="H438" s="52" t="s">
        <v>1032</v>
      </c>
      <c r="I438" s="29" t="s">
        <v>6701</v>
      </c>
      <c r="J438" s="30">
        <v>202348</v>
      </c>
      <c r="K438" s="29" t="s">
        <v>6701</v>
      </c>
      <c r="L438" s="28">
        <v>49251</v>
      </c>
      <c r="M438" s="28">
        <v>49251</v>
      </c>
      <c r="N438" s="28">
        <v>0</v>
      </c>
      <c r="O438" s="28">
        <v>0</v>
      </c>
      <c r="P438" s="28">
        <v>50587</v>
      </c>
      <c r="Q438" s="28">
        <v>53259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31">
        <f t="shared" si="13"/>
        <v>202348</v>
      </c>
      <c r="AB438" s="31">
        <f t="shared" si="12"/>
        <v>0</v>
      </c>
    </row>
    <row r="439" spans="1:28" s="36" customFormat="1" x14ac:dyDescent="0.35">
      <c r="A439" s="25" t="s">
        <v>124</v>
      </c>
      <c r="B439" s="26" t="s">
        <v>1033</v>
      </c>
      <c r="C439" s="27" t="s">
        <v>126</v>
      </c>
      <c r="D439" s="27" t="s">
        <v>1034</v>
      </c>
      <c r="E439" s="27" t="s">
        <v>36</v>
      </c>
      <c r="F439" s="27" t="s">
        <v>37</v>
      </c>
      <c r="G439" s="27" t="str">
        <f>Table228910[[#This Row],[District
Code]]</f>
        <v>64527</v>
      </c>
      <c r="H439" s="52" t="s">
        <v>1035</v>
      </c>
      <c r="I439" s="29" t="s">
        <v>6701</v>
      </c>
      <c r="J439" s="30">
        <v>144337</v>
      </c>
      <c r="K439" s="29" t="s">
        <v>6701</v>
      </c>
      <c r="L439" s="28">
        <v>35131</v>
      </c>
      <c r="M439" s="28">
        <v>35131</v>
      </c>
      <c r="N439" s="28">
        <v>0</v>
      </c>
      <c r="O439" s="28">
        <v>74075</v>
      </c>
      <c r="P439" s="28">
        <v>0</v>
      </c>
      <c r="Q439" s="28">
        <v>0</v>
      </c>
      <c r="R439" s="28">
        <v>0</v>
      </c>
      <c r="S439" s="28">
        <v>0</v>
      </c>
      <c r="T439" s="28">
        <v>0</v>
      </c>
      <c r="U439" s="28">
        <v>0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31">
        <f t="shared" si="13"/>
        <v>144337</v>
      </c>
      <c r="AB439" s="31">
        <f t="shared" si="12"/>
        <v>0</v>
      </c>
    </row>
    <row r="440" spans="1:28" s="36" customFormat="1" x14ac:dyDescent="0.35">
      <c r="A440" s="25" t="s">
        <v>124</v>
      </c>
      <c r="B440" s="26" t="s">
        <v>1036</v>
      </c>
      <c r="C440" s="27" t="s">
        <v>126</v>
      </c>
      <c r="D440" s="27" t="s">
        <v>1037</v>
      </c>
      <c r="E440" s="27" t="s">
        <v>36</v>
      </c>
      <c r="F440" s="27" t="s">
        <v>37</v>
      </c>
      <c r="G440" s="27" t="str">
        <f>Table228910[[#This Row],[District
Code]]</f>
        <v>64535</v>
      </c>
      <c r="H440" s="52" t="s">
        <v>1038</v>
      </c>
      <c r="I440" s="29" t="s">
        <v>6701</v>
      </c>
      <c r="J440" s="30">
        <v>19766</v>
      </c>
      <c r="K440" s="29" t="s">
        <v>6701</v>
      </c>
      <c r="L440" s="28">
        <v>4811</v>
      </c>
      <c r="M440" s="28">
        <v>4811</v>
      </c>
      <c r="N440" s="28">
        <v>0</v>
      </c>
      <c r="O440" s="28">
        <v>0</v>
      </c>
      <c r="P440" s="28">
        <v>0</v>
      </c>
      <c r="Q440" s="28">
        <v>0</v>
      </c>
      <c r="R440" s="28">
        <v>0</v>
      </c>
      <c r="S440" s="28">
        <v>0</v>
      </c>
      <c r="T440" s="28">
        <v>0</v>
      </c>
      <c r="U440" s="28">
        <v>0</v>
      </c>
      <c r="V440" s="28">
        <v>0</v>
      </c>
      <c r="W440" s="28">
        <v>0</v>
      </c>
      <c r="X440" s="28">
        <v>0</v>
      </c>
      <c r="Y440" s="28">
        <v>4942</v>
      </c>
      <c r="Z440" s="28">
        <v>0</v>
      </c>
      <c r="AA440" s="31">
        <f t="shared" si="13"/>
        <v>14564</v>
      </c>
      <c r="AB440" s="31">
        <f t="shared" si="12"/>
        <v>5202</v>
      </c>
    </row>
    <row r="441" spans="1:28" s="36" customFormat="1" x14ac:dyDescent="0.35">
      <c r="A441" s="25" t="s">
        <v>124</v>
      </c>
      <c r="B441" s="26" t="s">
        <v>1039</v>
      </c>
      <c r="C441" s="27" t="s">
        <v>126</v>
      </c>
      <c r="D441" s="27" t="s">
        <v>1040</v>
      </c>
      <c r="E441" s="27" t="s">
        <v>36</v>
      </c>
      <c r="F441" s="27" t="s">
        <v>37</v>
      </c>
      <c r="G441" s="27" t="str">
        <f>Table228910[[#This Row],[District
Code]]</f>
        <v>64550</v>
      </c>
      <c r="H441" s="52" t="s">
        <v>1041</v>
      </c>
      <c r="I441" s="29" t="s">
        <v>6701</v>
      </c>
      <c r="J441" s="30">
        <v>153012</v>
      </c>
      <c r="K441" s="29" t="s">
        <v>6701</v>
      </c>
      <c r="L441" s="28">
        <v>37242</v>
      </c>
      <c r="M441" s="28">
        <v>37242</v>
      </c>
      <c r="N441" s="28">
        <v>0</v>
      </c>
      <c r="O441" s="28">
        <v>0</v>
      </c>
      <c r="P441" s="28">
        <v>0</v>
      </c>
      <c r="Q441" s="28">
        <v>0</v>
      </c>
      <c r="R441" s="28">
        <v>25254</v>
      </c>
      <c r="S441" s="28">
        <v>15529</v>
      </c>
      <c r="T441" s="28">
        <v>15571</v>
      </c>
      <c r="U441" s="28">
        <v>9154</v>
      </c>
      <c r="V441" s="28">
        <v>13020</v>
      </c>
      <c r="W441" s="28">
        <v>0</v>
      </c>
      <c r="X441" s="28">
        <v>0</v>
      </c>
      <c r="Y441" s="28">
        <v>0</v>
      </c>
      <c r="Z441" s="28">
        <v>0</v>
      </c>
      <c r="AA441" s="31">
        <f t="shared" si="13"/>
        <v>153012</v>
      </c>
      <c r="AB441" s="31">
        <f t="shared" si="12"/>
        <v>0</v>
      </c>
    </row>
    <row r="442" spans="1:28" s="36" customFormat="1" x14ac:dyDescent="0.35">
      <c r="A442" s="25" t="s">
        <v>124</v>
      </c>
      <c r="B442" s="26" t="s">
        <v>1042</v>
      </c>
      <c r="C442" s="27" t="s">
        <v>126</v>
      </c>
      <c r="D442" s="27" t="s">
        <v>1043</v>
      </c>
      <c r="E442" s="27" t="s">
        <v>36</v>
      </c>
      <c r="F442" s="27" t="s">
        <v>37</v>
      </c>
      <c r="G442" s="27" t="str">
        <f>Table228910[[#This Row],[District
Code]]</f>
        <v>64568</v>
      </c>
      <c r="H442" s="52" t="s">
        <v>1044</v>
      </c>
      <c r="I442" s="29" t="s">
        <v>6701</v>
      </c>
      <c r="J442" s="30">
        <v>388610</v>
      </c>
      <c r="K442" s="29" t="s">
        <v>6701</v>
      </c>
      <c r="L442" s="28">
        <v>94586</v>
      </c>
      <c r="M442" s="28">
        <v>94586</v>
      </c>
      <c r="N442" s="28">
        <v>0</v>
      </c>
      <c r="O442" s="28">
        <v>97153</v>
      </c>
      <c r="P442" s="28">
        <v>97153</v>
      </c>
      <c r="Q442" s="28">
        <v>5132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31">
        <f t="shared" si="13"/>
        <v>388610</v>
      </c>
      <c r="AB442" s="31">
        <f t="shared" si="12"/>
        <v>0</v>
      </c>
    </row>
    <row r="443" spans="1:28" s="36" customFormat="1" x14ac:dyDescent="0.35">
      <c r="A443" s="25" t="s">
        <v>124</v>
      </c>
      <c r="B443" s="26" t="s">
        <v>1045</v>
      </c>
      <c r="C443" s="27" t="s">
        <v>126</v>
      </c>
      <c r="D443" s="27" t="s">
        <v>1046</v>
      </c>
      <c r="E443" s="27" t="s">
        <v>36</v>
      </c>
      <c r="F443" s="27" t="s">
        <v>37</v>
      </c>
      <c r="G443" s="27" t="str">
        <f>Table228910[[#This Row],[District
Code]]</f>
        <v>64576</v>
      </c>
      <c r="H443" s="52" t="s">
        <v>1047</v>
      </c>
      <c r="I443" s="29" t="s">
        <v>6701</v>
      </c>
      <c r="J443" s="30">
        <v>37454</v>
      </c>
      <c r="K443" s="29" t="s">
        <v>6701</v>
      </c>
      <c r="L443" s="28">
        <v>9116</v>
      </c>
      <c r="M443" s="28">
        <v>9116</v>
      </c>
      <c r="N443" s="28">
        <v>0</v>
      </c>
      <c r="O443" s="28">
        <v>9364</v>
      </c>
      <c r="P443" s="28">
        <v>0</v>
      </c>
      <c r="Q443" s="28">
        <v>9858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31">
        <f t="shared" si="13"/>
        <v>37454</v>
      </c>
      <c r="AB443" s="31">
        <f t="shared" si="12"/>
        <v>0</v>
      </c>
    </row>
    <row r="444" spans="1:28" s="36" customFormat="1" x14ac:dyDescent="0.35">
      <c r="A444" s="25" t="s">
        <v>124</v>
      </c>
      <c r="B444" s="26" t="s">
        <v>1048</v>
      </c>
      <c r="C444" s="27" t="s">
        <v>126</v>
      </c>
      <c r="D444" s="27" t="s">
        <v>1049</v>
      </c>
      <c r="E444" s="27" t="s">
        <v>36</v>
      </c>
      <c r="F444" s="27" t="s">
        <v>37</v>
      </c>
      <c r="G444" s="27" t="str">
        <f>Table228910[[#This Row],[District
Code]]</f>
        <v>64584</v>
      </c>
      <c r="H444" s="52" t="s">
        <v>1050</v>
      </c>
      <c r="I444" s="29" t="s">
        <v>6701</v>
      </c>
      <c r="J444" s="30">
        <v>0</v>
      </c>
      <c r="K444" s="29" t="s">
        <v>6708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31">
        <f t="shared" si="13"/>
        <v>0</v>
      </c>
      <c r="AB444" s="31">
        <f t="shared" si="12"/>
        <v>0</v>
      </c>
    </row>
    <row r="445" spans="1:28" s="36" customFormat="1" x14ac:dyDescent="0.35">
      <c r="A445" s="25" t="s">
        <v>124</v>
      </c>
      <c r="B445" s="26" t="s">
        <v>1051</v>
      </c>
      <c r="C445" s="27" t="s">
        <v>126</v>
      </c>
      <c r="D445" s="27" t="s">
        <v>1052</v>
      </c>
      <c r="E445" s="27" t="s">
        <v>36</v>
      </c>
      <c r="F445" s="27" t="s">
        <v>37</v>
      </c>
      <c r="G445" s="27" t="str">
        <f>Table228910[[#This Row],[District
Code]]</f>
        <v>64592</v>
      </c>
      <c r="H445" s="52" t="s">
        <v>1053</v>
      </c>
      <c r="I445" s="29" t="s">
        <v>6701</v>
      </c>
      <c r="J445" s="30">
        <v>198368</v>
      </c>
      <c r="K445" s="29" t="s">
        <v>6701</v>
      </c>
      <c r="L445" s="28">
        <v>48282</v>
      </c>
      <c r="M445" s="28">
        <v>48282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34779</v>
      </c>
      <c r="T445" s="28">
        <v>27498</v>
      </c>
      <c r="U445" s="28">
        <v>39527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31">
        <f t="shared" si="13"/>
        <v>198368</v>
      </c>
      <c r="AB445" s="31">
        <f t="shared" si="12"/>
        <v>0</v>
      </c>
    </row>
    <row r="446" spans="1:28" s="36" customFormat="1" x14ac:dyDescent="0.35">
      <c r="A446" s="25" t="s">
        <v>124</v>
      </c>
      <c r="B446" s="26" t="s">
        <v>1054</v>
      </c>
      <c r="C446" s="27" t="s">
        <v>126</v>
      </c>
      <c r="D446" s="27" t="s">
        <v>1055</v>
      </c>
      <c r="E446" s="27" t="s">
        <v>36</v>
      </c>
      <c r="F446" s="27" t="s">
        <v>37</v>
      </c>
      <c r="G446" s="27" t="str">
        <f>Table228910[[#This Row],[District
Code]]</f>
        <v>64600</v>
      </c>
      <c r="H446" s="52" t="s">
        <v>1056</v>
      </c>
      <c r="I446" s="29" t="s">
        <v>6700</v>
      </c>
      <c r="J446" s="30">
        <v>0</v>
      </c>
      <c r="K446" s="29" t="s">
        <v>6708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31">
        <f t="shared" si="13"/>
        <v>0</v>
      </c>
      <c r="AB446" s="31">
        <f t="shared" si="12"/>
        <v>0</v>
      </c>
    </row>
    <row r="447" spans="1:28" s="36" customFormat="1" x14ac:dyDescent="0.35">
      <c r="A447" s="25" t="s">
        <v>124</v>
      </c>
      <c r="B447" s="26" t="s">
        <v>1057</v>
      </c>
      <c r="C447" s="27" t="s">
        <v>126</v>
      </c>
      <c r="D447" s="27" t="s">
        <v>1058</v>
      </c>
      <c r="E447" s="27" t="s">
        <v>36</v>
      </c>
      <c r="F447" s="27" t="s">
        <v>37</v>
      </c>
      <c r="G447" s="27" t="str">
        <f>Table228910[[#This Row],[District
Code]]</f>
        <v>64626</v>
      </c>
      <c r="H447" s="52" t="s">
        <v>1059</v>
      </c>
      <c r="I447" s="29" t="s">
        <v>6701</v>
      </c>
      <c r="J447" s="30">
        <v>10000</v>
      </c>
      <c r="K447" s="29" t="s">
        <v>6701</v>
      </c>
      <c r="L447" s="28">
        <v>2500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2500</v>
      </c>
      <c r="W447" s="28">
        <v>0</v>
      </c>
      <c r="X447" s="28">
        <v>2500</v>
      </c>
      <c r="Y447" s="28">
        <v>2500</v>
      </c>
      <c r="Z447" s="28">
        <v>0</v>
      </c>
      <c r="AA447" s="31">
        <f t="shared" si="13"/>
        <v>10000</v>
      </c>
      <c r="AB447" s="31">
        <f t="shared" si="12"/>
        <v>0</v>
      </c>
    </row>
    <row r="448" spans="1:28" s="36" customFormat="1" x14ac:dyDescent="0.35">
      <c r="A448" s="25" t="s">
        <v>124</v>
      </c>
      <c r="B448" s="26" t="s">
        <v>1060</v>
      </c>
      <c r="C448" s="27" t="s">
        <v>126</v>
      </c>
      <c r="D448" s="27" t="s">
        <v>1061</v>
      </c>
      <c r="E448" s="27" t="s">
        <v>36</v>
      </c>
      <c r="F448" s="27" t="s">
        <v>37</v>
      </c>
      <c r="G448" s="27" t="str">
        <f>Table228910[[#This Row],[District
Code]]</f>
        <v>64634</v>
      </c>
      <c r="H448" s="52" t="s">
        <v>1062</v>
      </c>
      <c r="I448" s="29" t="s">
        <v>6701</v>
      </c>
      <c r="J448" s="30">
        <v>410215</v>
      </c>
      <c r="K448" s="29" t="s">
        <v>6701</v>
      </c>
      <c r="L448" s="28">
        <v>99844</v>
      </c>
      <c r="M448" s="28">
        <v>99844</v>
      </c>
      <c r="N448" s="28">
        <v>0</v>
      </c>
      <c r="O448" s="28">
        <v>0</v>
      </c>
      <c r="P448" s="28">
        <v>10493</v>
      </c>
      <c r="Q448" s="28">
        <v>55403</v>
      </c>
      <c r="R448" s="28">
        <v>111112</v>
      </c>
      <c r="S448" s="28">
        <v>33519</v>
      </c>
      <c r="T448" s="28">
        <v>0</v>
      </c>
      <c r="U448" s="28">
        <v>0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31">
        <f t="shared" si="13"/>
        <v>410215</v>
      </c>
      <c r="AB448" s="31">
        <f t="shared" si="12"/>
        <v>0</v>
      </c>
    </row>
    <row r="449" spans="1:28" s="36" customFormat="1" x14ac:dyDescent="0.35">
      <c r="A449" s="25" t="s">
        <v>124</v>
      </c>
      <c r="B449" s="26" t="s">
        <v>1063</v>
      </c>
      <c r="C449" s="27" t="s">
        <v>126</v>
      </c>
      <c r="D449" s="27" t="s">
        <v>1064</v>
      </c>
      <c r="E449" s="27" t="s">
        <v>36</v>
      </c>
      <c r="F449" s="27" t="s">
        <v>37</v>
      </c>
      <c r="G449" s="27" t="str">
        <f>Table228910[[#This Row],[District
Code]]</f>
        <v>64642</v>
      </c>
      <c r="H449" s="52" t="s">
        <v>1065</v>
      </c>
      <c r="I449" s="29" t="s">
        <v>6701</v>
      </c>
      <c r="J449" s="30">
        <v>39337</v>
      </c>
      <c r="K449" s="29" t="s">
        <v>6701</v>
      </c>
      <c r="L449" s="28">
        <v>9575</v>
      </c>
      <c r="M449" s="28">
        <v>9575</v>
      </c>
      <c r="N449" s="28">
        <v>9575</v>
      </c>
      <c r="O449" s="28">
        <v>2109</v>
      </c>
      <c r="P449" s="28">
        <v>8503</v>
      </c>
      <c r="Q449" s="28">
        <v>0</v>
      </c>
      <c r="R449" s="28">
        <v>0</v>
      </c>
      <c r="S449" s="28">
        <v>0</v>
      </c>
      <c r="T449" s="28">
        <v>0</v>
      </c>
      <c r="U449" s="28">
        <v>0</v>
      </c>
      <c r="V449" s="28">
        <v>0</v>
      </c>
      <c r="W449" s="28">
        <v>0</v>
      </c>
      <c r="X449" s="28">
        <v>0</v>
      </c>
      <c r="Y449" s="28">
        <v>0</v>
      </c>
      <c r="Z449" s="28">
        <v>0</v>
      </c>
      <c r="AA449" s="31">
        <f t="shared" si="13"/>
        <v>39337</v>
      </c>
      <c r="AB449" s="31">
        <f t="shared" si="12"/>
        <v>0</v>
      </c>
    </row>
    <row r="450" spans="1:28" s="36" customFormat="1" x14ac:dyDescent="0.35">
      <c r="A450" s="25" t="s">
        <v>124</v>
      </c>
      <c r="B450" s="26" t="s">
        <v>1066</v>
      </c>
      <c r="C450" s="27" t="s">
        <v>126</v>
      </c>
      <c r="D450" s="27" t="s">
        <v>1067</v>
      </c>
      <c r="E450" s="27" t="s">
        <v>36</v>
      </c>
      <c r="F450" s="27" t="s">
        <v>37</v>
      </c>
      <c r="G450" s="27" t="str">
        <f>Table228910[[#This Row],[District
Code]]</f>
        <v>64659</v>
      </c>
      <c r="H450" s="52" t="s">
        <v>1068</v>
      </c>
      <c r="I450" s="29" t="s">
        <v>6700</v>
      </c>
      <c r="J450" s="30">
        <v>0</v>
      </c>
      <c r="K450" s="29" t="s">
        <v>6708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31">
        <f t="shared" si="13"/>
        <v>0</v>
      </c>
      <c r="AB450" s="31">
        <f t="shared" si="12"/>
        <v>0</v>
      </c>
    </row>
    <row r="451" spans="1:28" s="36" customFormat="1" x14ac:dyDescent="0.35">
      <c r="A451" s="25" t="s">
        <v>124</v>
      </c>
      <c r="B451" s="26" t="s">
        <v>1069</v>
      </c>
      <c r="C451" s="27" t="s">
        <v>126</v>
      </c>
      <c r="D451" s="27" t="s">
        <v>1070</v>
      </c>
      <c r="E451" s="27" t="s">
        <v>36</v>
      </c>
      <c r="F451" s="27" t="s">
        <v>37</v>
      </c>
      <c r="G451" s="27" t="str">
        <f>Table228910[[#This Row],[District
Code]]</f>
        <v>64667</v>
      </c>
      <c r="H451" s="52" t="s">
        <v>1071</v>
      </c>
      <c r="I451" s="29" t="s">
        <v>6701</v>
      </c>
      <c r="J451" s="30">
        <v>339491</v>
      </c>
      <c r="K451" s="29" t="s">
        <v>6701</v>
      </c>
      <c r="L451" s="28">
        <v>82631</v>
      </c>
      <c r="M451" s="28">
        <v>82631</v>
      </c>
      <c r="N451" s="28">
        <v>0</v>
      </c>
      <c r="O451" s="28">
        <v>0</v>
      </c>
      <c r="P451" s="28">
        <v>38912</v>
      </c>
      <c r="Q451" s="28">
        <v>135317</v>
      </c>
      <c r="R451" s="28">
        <v>0</v>
      </c>
      <c r="S451" s="28">
        <v>0</v>
      </c>
      <c r="T451" s="28">
        <v>0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31">
        <f t="shared" si="13"/>
        <v>339491</v>
      </c>
      <c r="AB451" s="31">
        <f t="shared" si="12"/>
        <v>0</v>
      </c>
    </row>
    <row r="452" spans="1:28" s="36" customFormat="1" x14ac:dyDescent="0.35">
      <c r="A452" s="25" t="s">
        <v>124</v>
      </c>
      <c r="B452" s="26" t="s">
        <v>1072</v>
      </c>
      <c r="C452" s="27" t="s">
        <v>126</v>
      </c>
      <c r="D452" s="27" t="s">
        <v>1073</v>
      </c>
      <c r="E452" s="27" t="s">
        <v>36</v>
      </c>
      <c r="F452" s="27" t="s">
        <v>37</v>
      </c>
      <c r="G452" s="27" t="str">
        <f>Table228910[[#This Row],[District
Code]]</f>
        <v>64683</v>
      </c>
      <c r="H452" s="52" t="s">
        <v>1074</v>
      </c>
      <c r="I452" s="29" t="s">
        <v>6701</v>
      </c>
      <c r="J452" s="30">
        <v>50711</v>
      </c>
      <c r="K452" s="29" t="s">
        <v>6701</v>
      </c>
      <c r="L452" s="28">
        <v>12343</v>
      </c>
      <c r="M452" s="28">
        <v>12343</v>
      </c>
      <c r="N452" s="28">
        <v>0</v>
      </c>
      <c r="O452" s="28">
        <v>2643</v>
      </c>
      <c r="P452" s="28">
        <v>10035</v>
      </c>
      <c r="Q452" s="28">
        <v>3696</v>
      </c>
      <c r="R452" s="28">
        <v>9651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31">
        <f t="shared" si="13"/>
        <v>50711</v>
      </c>
      <c r="AB452" s="31">
        <f t="shared" si="12"/>
        <v>0</v>
      </c>
    </row>
    <row r="453" spans="1:28" s="36" customFormat="1" x14ac:dyDescent="0.35">
      <c r="A453" s="25" t="s">
        <v>124</v>
      </c>
      <c r="B453" s="26" t="s">
        <v>1075</v>
      </c>
      <c r="C453" s="33" t="s">
        <v>126</v>
      </c>
      <c r="D453" s="33" t="s">
        <v>1076</v>
      </c>
      <c r="E453" s="33" t="s">
        <v>36</v>
      </c>
      <c r="F453" s="27" t="s">
        <v>37</v>
      </c>
      <c r="G453" s="27" t="str">
        <f>Table228910[[#This Row],[District
Code]]</f>
        <v>64691</v>
      </c>
      <c r="H453" s="53" t="s">
        <v>1077</v>
      </c>
      <c r="I453" s="29" t="s">
        <v>6701</v>
      </c>
      <c r="J453" s="30">
        <v>105475</v>
      </c>
      <c r="K453" s="29" t="s">
        <v>6701</v>
      </c>
      <c r="L453" s="28">
        <v>25672</v>
      </c>
      <c r="M453" s="28">
        <v>25672</v>
      </c>
      <c r="N453" s="28">
        <v>0</v>
      </c>
      <c r="O453" s="28">
        <v>0</v>
      </c>
      <c r="P453" s="28">
        <v>0</v>
      </c>
      <c r="Q453" s="28">
        <v>31912</v>
      </c>
      <c r="R453" s="28">
        <v>22219</v>
      </c>
      <c r="S453" s="28">
        <v>0</v>
      </c>
      <c r="T453" s="28">
        <v>0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31">
        <f t="shared" si="13"/>
        <v>105475</v>
      </c>
      <c r="AB453" s="31">
        <f t="shared" si="12"/>
        <v>0</v>
      </c>
    </row>
    <row r="454" spans="1:28" s="36" customFormat="1" x14ac:dyDescent="0.35">
      <c r="A454" s="25" t="s">
        <v>124</v>
      </c>
      <c r="B454" s="26" t="s">
        <v>1078</v>
      </c>
      <c r="C454" s="27" t="s">
        <v>126</v>
      </c>
      <c r="D454" s="27" t="s">
        <v>1079</v>
      </c>
      <c r="E454" s="27" t="s">
        <v>36</v>
      </c>
      <c r="F454" s="27" t="s">
        <v>37</v>
      </c>
      <c r="G454" s="27" t="str">
        <f>Table228910[[#This Row],[District
Code]]</f>
        <v>64709</v>
      </c>
      <c r="H454" s="52" t="s">
        <v>1080</v>
      </c>
      <c r="I454" s="29" t="s">
        <v>6701</v>
      </c>
      <c r="J454" s="30">
        <v>153290</v>
      </c>
      <c r="K454" s="29" t="s">
        <v>6701</v>
      </c>
      <c r="L454" s="28">
        <v>37310</v>
      </c>
      <c r="M454" s="28">
        <v>37310</v>
      </c>
      <c r="N454" s="28">
        <v>0</v>
      </c>
      <c r="O454" s="28">
        <v>0</v>
      </c>
      <c r="P454" s="28">
        <v>0</v>
      </c>
      <c r="Q454" s="28">
        <v>78670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31">
        <f t="shared" si="13"/>
        <v>153290</v>
      </c>
      <c r="AB454" s="31">
        <f t="shared" si="12"/>
        <v>0</v>
      </c>
    </row>
    <row r="455" spans="1:28" s="36" customFormat="1" x14ac:dyDescent="0.35">
      <c r="A455" s="25" t="s">
        <v>124</v>
      </c>
      <c r="B455" s="26" t="s">
        <v>1081</v>
      </c>
      <c r="C455" s="27" t="s">
        <v>126</v>
      </c>
      <c r="D455" s="27" t="s">
        <v>1082</v>
      </c>
      <c r="E455" s="27" t="s">
        <v>36</v>
      </c>
      <c r="F455" s="27" t="s">
        <v>37</v>
      </c>
      <c r="G455" s="27" t="str">
        <f>Table228910[[#This Row],[District
Code]]</f>
        <v>64717</v>
      </c>
      <c r="H455" s="52" t="s">
        <v>1083</v>
      </c>
      <c r="I455" s="29" t="s">
        <v>6701</v>
      </c>
      <c r="J455" s="30">
        <v>35861</v>
      </c>
      <c r="K455" s="29" t="s">
        <v>6701</v>
      </c>
      <c r="L455" s="28">
        <v>8729</v>
      </c>
      <c r="M455" s="28">
        <v>8729</v>
      </c>
      <c r="N455" s="28">
        <v>0</v>
      </c>
      <c r="O455" s="28">
        <v>0</v>
      </c>
      <c r="P455" s="28">
        <v>0</v>
      </c>
      <c r="Q455" s="28">
        <v>6605</v>
      </c>
      <c r="R455" s="28">
        <v>11798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31">
        <f t="shared" si="13"/>
        <v>35861</v>
      </c>
      <c r="AB455" s="31">
        <f t="shared" si="12"/>
        <v>0</v>
      </c>
    </row>
    <row r="456" spans="1:28" s="36" customFormat="1" x14ac:dyDescent="0.35">
      <c r="A456" s="25" t="s">
        <v>124</v>
      </c>
      <c r="B456" s="26" t="s">
        <v>1084</v>
      </c>
      <c r="C456" s="27" t="s">
        <v>126</v>
      </c>
      <c r="D456" s="27" t="s">
        <v>1085</v>
      </c>
      <c r="E456" s="27" t="s">
        <v>36</v>
      </c>
      <c r="F456" s="27" t="s">
        <v>37</v>
      </c>
      <c r="G456" s="27" t="str">
        <f>Table228910[[#This Row],[District
Code]]</f>
        <v>64725</v>
      </c>
      <c r="H456" s="52" t="s">
        <v>1086</v>
      </c>
      <c r="I456" s="29" t="s">
        <v>6701</v>
      </c>
      <c r="J456" s="30">
        <v>1790167</v>
      </c>
      <c r="K456" s="29" t="s">
        <v>6701</v>
      </c>
      <c r="L456" s="28">
        <v>435718</v>
      </c>
      <c r="M456" s="28">
        <v>435718</v>
      </c>
      <c r="N456" s="28">
        <v>0</v>
      </c>
      <c r="O456" s="28">
        <v>0</v>
      </c>
      <c r="P456" s="28">
        <v>616587</v>
      </c>
      <c r="Q456" s="28">
        <v>302144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31">
        <f t="shared" si="13"/>
        <v>1790167</v>
      </c>
      <c r="AB456" s="31">
        <f t="shared" si="12"/>
        <v>0</v>
      </c>
    </row>
    <row r="457" spans="1:28" s="36" customFormat="1" x14ac:dyDescent="0.35">
      <c r="A457" s="25" t="s">
        <v>124</v>
      </c>
      <c r="B457" s="26" t="s">
        <v>1087</v>
      </c>
      <c r="C457" s="27" t="s">
        <v>126</v>
      </c>
      <c r="D457" s="27" t="s">
        <v>1088</v>
      </c>
      <c r="E457" s="27" t="s">
        <v>36</v>
      </c>
      <c r="F457" s="27" t="s">
        <v>37</v>
      </c>
      <c r="G457" s="27" t="str">
        <f>Table228910[[#This Row],[District
Code]]</f>
        <v>64733</v>
      </c>
      <c r="H457" s="52" t="s">
        <v>1089</v>
      </c>
      <c r="I457" s="29" t="s">
        <v>6701</v>
      </c>
      <c r="J457" s="30">
        <v>22159145</v>
      </c>
      <c r="K457" s="29" t="s">
        <v>6701</v>
      </c>
      <c r="L457" s="28">
        <v>5393426</v>
      </c>
      <c r="M457" s="28">
        <v>5393426</v>
      </c>
      <c r="N457" s="28">
        <v>0</v>
      </c>
      <c r="O457" s="28">
        <v>0</v>
      </c>
      <c r="P457" s="28">
        <v>0</v>
      </c>
      <c r="Q457" s="28">
        <v>0</v>
      </c>
      <c r="R457" s="28">
        <v>1198543</v>
      </c>
      <c r="S457" s="28">
        <v>4444576</v>
      </c>
      <c r="T457" s="28">
        <v>2786009</v>
      </c>
      <c r="U457" s="28">
        <v>2943165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31">
        <f t="shared" si="13"/>
        <v>22159145</v>
      </c>
      <c r="AB457" s="31">
        <f t="shared" si="12"/>
        <v>0</v>
      </c>
    </row>
    <row r="458" spans="1:28" s="36" customFormat="1" x14ac:dyDescent="0.35">
      <c r="A458" s="25" t="s">
        <v>124</v>
      </c>
      <c r="B458" s="26" t="s">
        <v>1090</v>
      </c>
      <c r="C458" s="33" t="s">
        <v>126</v>
      </c>
      <c r="D458" s="33" t="s">
        <v>1091</v>
      </c>
      <c r="E458" s="38" t="s">
        <v>36</v>
      </c>
      <c r="F458" s="3" t="s">
        <v>37</v>
      </c>
      <c r="G458" s="27" t="str">
        <f>Table228910[[#This Row],[District
Code]]</f>
        <v>64758</v>
      </c>
      <c r="H458" s="53" t="s">
        <v>1092</v>
      </c>
      <c r="I458" s="29" t="s">
        <v>6701</v>
      </c>
      <c r="J458" s="30">
        <v>28715</v>
      </c>
      <c r="K458" s="29" t="s">
        <v>6701</v>
      </c>
      <c r="L458" s="28">
        <v>0</v>
      </c>
      <c r="M458" s="28">
        <v>0</v>
      </c>
      <c r="N458" s="28">
        <v>0</v>
      </c>
      <c r="O458" s="28">
        <v>0</v>
      </c>
      <c r="P458" s="28">
        <v>7179</v>
      </c>
      <c r="Q458" s="28">
        <v>0</v>
      </c>
      <c r="R458" s="28">
        <v>2541</v>
      </c>
      <c r="S458" s="28">
        <v>0</v>
      </c>
      <c r="T458" s="28">
        <v>1497</v>
      </c>
      <c r="U458" s="28">
        <v>0</v>
      </c>
      <c r="V458" s="28">
        <v>0</v>
      </c>
      <c r="W458" s="28">
        <v>17498</v>
      </c>
      <c r="X458" s="28">
        <v>0</v>
      </c>
      <c r="Y458" s="28">
        <v>0</v>
      </c>
      <c r="Z458" s="28">
        <v>0</v>
      </c>
      <c r="AA458" s="31">
        <f t="shared" si="13"/>
        <v>28715</v>
      </c>
      <c r="AB458" s="31">
        <f t="shared" si="12"/>
        <v>0</v>
      </c>
    </row>
    <row r="459" spans="1:28" s="36" customFormat="1" x14ac:dyDescent="0.35">
      <c r="A459" s="25" t="s">
        <v>124</v>
      </c>
      <c r="B459" s="35" t="s">
        <v>1093</v>
      </c>
      <c r="C459" s="33" t="s">
        <v>126</v>
      </c>
      <c r="D459" s="33" t="s">
        <v>1094</v>
      </c>
      <c r="E459" s="33" t="s">
        <v>36</v>
      </c>
      <c r="F459" s="3" t="s">
        <v>37</v>
      </c>
      <c r="G459" s="27" t="str">
        <f>Table228910[[#This Row],[District
Code]]</f>
        <v>64766</v>
      </c>
      <c r="H459" s="53" t="s">
        <v>1095</v>
      </c>
      <c r="I459" s="29" t="s">
        <v>6701</v>
      </c>
      <c r="J459" s="30">
        <v>22798</v>
      </c>
      <c r="K459" s="29" t="s">
        <v>6708</v>
      </c>
      <c r="L459" s="28">
        <v>5549</v>
      </c>
      <c r="M459" s="28">
        <v>5549</v>
      </c>
      <c r="N459" s="28">
        <v>0</v>
      </c>
      <c r="O459" s="28">
        <v>0</v>
      </c>
      <c r="P459" s="28">
        <v>0</v>
      </c>
      <c r="Q459" s="28">
        <v>11700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31">
        <f t="shared" si="13"/>
        <v>22798</v>
      </c>
      <c r="AB459" s="31">
        <f t="shared" si="12"/>
        <v>0</v>
      </c>
    </row>
    <row r="460" spans="1:28" s="36" customFormat="1" x14ac:dyDescent="0.35">
      <c r="A460" s="25" t="s">
        <v>124</v>
      </c>
      <c r="B460" s="26" t="s">
        <v>1096</v>
      </c>
      <c r="C460" s="27" t="s">
        <v>126</v>
      </c>
      <c r="D460" s="27" t="s">
        <v>1097</v>
      </c>
      <c r="E460" s="27" t="s">
        <v>36</v>
      </c>
      <c r="F460" s="27" t="s">
        <v>37</v>
      </c>
      <c r="G460" s="27" t="str">
        <f>Table228910[[#This Row],[District
Code]]</f>
        <v>64774</v>
      </c>
      <c r="H460" s="52" t="s">
        <v>1098</v>
      </c>
      <c r="I460" s="29" t="s">
        <v>6701</v>
      </c>
      <c r="J460" s="30">
        <v>346918</v>
      </c>
      <c r="K460" s="29" t="s">
        <v>6708</v>
      </c>
      <c r="L460" s="28">
        <v>84438</v>
      </c>
      <c r="M460" s="28">
        <v>84438</v>
      </c>
      <c r="N460" s="28">
        <v>84438</v>
      </c>
      <c r="O460" s="28">
        <v>86730</v>
      </c>
      <c r="P460" s="28">
        <v>6874</v>
      </c>
      <c r="Q460" s="28">
        <v>0</v>
      </c>
      <c r="R460" s="28">
        <v>0</v>
      </c>
      <c r="S460" s="28">
        <v>0</v>
      </c>
      <c r="T460" s="28">
        <v>0</v>
      </c>
      <c r="U460" s="28">
        <v>0</v>
      </c>
      <c r="V460" s="28">
        <v>0</v>
      </c>
      <c r="W460" s="28">
        <v>0</v>
      </c>
      <c r="X460" s="28">
        <v>0</v>
      </c>
      <c r="Y460" s="28">
        <v>0</v>
      </c>
      <c r="Z460" s="28">
        <v>0</v>
      </c>
      <c r="AA460" s="31">
        <f t="shared" si="13"/>
        <v>346918</v>
      </c>
      <c r="AB460" s="31">
        <f t="shared" ref="AB460:AB523" si="14">J460-AA460</f>
        <v>0</v>
      </c>
    </row>
    <row r="461" spans="1:28" s="36" customFormat="1" x14ac:dyDescent="0.35">
      <c r="A461" s="25" t="s">
        <v>124</v>
      </c>
      <c r="B461" s="26" t="s">
        <v>1099</v>
      </c>
      <c r="C461" s="27" t="s">
        <v>126</v>
      </c>
      <c r="D461" s="27" t="s">
        <v>1100</v>
      </c>
      <c r="E461" s="27" t="s">
        <v>36</v>
      </c>
      <c r="F461" s="27" t="s">
        <v>37</v>
      </c>
      <c r="G461" s="27" t="str">
        <f>Table228910[[#This Row],[District
Code]]</f>
        <v>64790</v>
      </c>
      <c r="H461" s="52" t="s">
        <v>1101</v>
      </c>
      <c r="I461" s="29" t="s">
        <v>6701</v>
      </c>
      <c r="J461" s="30">
        <v>71044</v>
      </c>
      <c r="K461" s="29" t="s">
        <v>6701</v>
      </c>
      <c r="L461" s="28">
        <v>17292</v>
      </c>
      <c r="M461" s="28">
        <v>0</v>
      </c>
      <c r="N461" s="28">
        <v>0</v>
      </c>
      <c r="O461" s="28">
        <v>469</v>
      </c>
      <c r="P461" s="28">
        <v>469</v>
      </c>
      <c r="Q461" s="28">
        <v>12146</v>
      </c>
      <c r="R461" s="28">
        <v>16669</v>
      </c>
      <c r="S461" s="28">
        <v>23999</v>
      </c>
      <c r="T461" s="28">
        <v>0</v>
      </c>
      <c r="U461" s="28">
        <v>0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31">
        <f t="shared" ref="AA461:AA524" si="15">SUM(L461:Z461)</f>
        <v>71044</v>
      </c>
      <c r="AB461" s="31">
        <f t="shared" si="14"/>
        <v>0</v>
      </c>
    </row>
    <row r="462" spans="1:28" s="36" customFormat="1" x14ac:dyDescent="0.35">
      <c r="A462" s="25" t="s">
        <v>124</v>
      </c>
      <c r="B462" s="26" t="s">
        <v>1102</v>
      </c>
      <c r="C462" s="27" t="s">
        <v>126</v>
      </c>
      <c r="D462" s="27" t="s">
        <v>1103</v>
      </c>
      <c r="E462" s="27" t="s">
        <v>36</v>
      </c>
      <c r="F462" s="27" t="s">
        <v>37</v>
      </c>
      <c r="G462" s="27" t="str">
        <f>Table228910[[#This Row],[District
Code]]</f>
        <v>64808</v>
      </c>
      <c r="H462" s="52" t="s">
        <v>1104</v>
      </c>
      <c r="I462" s="29" t="s">
        <v>6701</v>
      </c>
      <c r="J462" s="30">
        <v>657325</v>
      </c>
      <c r="K462" s="29" t="s">
        <v>6701</v>
      </c>
      <c r="L462" s="28">
        <v>159990</v>
      </c>
      <c r="M462" s="28">
        <v>159990</v>
      </c>
      <c r="N462" s="28">
        <v>0</v>
      </c>
      <c r="O462" s="28">
        <v>0</v>
      </c>
      <c r="P462" s="28">
        <v>0</v>
      </c>
      <c r="Q462" s="28">
        <v>77151</v>
      </c>
      <c r="R462" s="28">
        <v>132665</v>
      </c>
      <c r="S462" s="28">
        <v>64154</v>
      </c>
      <c r="T462" s="28">
        <v>63375</v>
      </c>
      <c r="U462" s="28">
        <v>0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31">
        <f t="shared" si="15"/>
        <v>657325</v>
      </c>
      <c r="AB462" s="31">
        <f t="shared" si="14"/>
        <v>0</v>
      </c>
    </row>
    <row r="463" spans="1:28" s="36" customFormat="1" x14ac:dyDescent="0.35">
      <c r="A463" s="25" t="s">
        <v>124</v>
      </c>
      <c r="B463" s="26" t="s">
        <v>1105</v>
      </c>
      <c r="C463" s="27" t="s">
        <v>126</v>
      </c>
      <c r="D463" s="27" t="s">
        <v>1106</v>
      </c>
      <c r="E463" s="27" t="s">
        <v>36</v>
      </c>
      <c r="F463" s="27" t="s">
        <v>37</v>
      </c>
      <c r="G463" s="27" t="str">
        <f>Table228910[[#This Row],[District
Code]]</f>
        <v>64816</v>
      </c>
      <c r="H463" s="52" t="s">
        <v>1107</v>
      </c>
      <c r="I463" s="29" t="s">
        <v>6701</v>
      </c>
      <c r="J463" s="30">
        <v>219596</v>
      </c>
      <c r="K463" s="29" t="s">
        <v>6701</v>
      </c>
      <c r="L463" s="28">
        <v>53449</v>
      </c>
      <c r="M463" s="28">
        <v>53449</v>
      </c>
      <c r="N463" s="28">
        <v>0</v>
      </c>
      <c r="O463" s="28">
        <v>0</v>
      </c>
      <c r="P463" s="28">
        <v>0</v>
      </c>
      <c r="Q463" s="28">
        <v>0</v>
      </c>
      <c r="R463" s="28">
        <v>0</v>
      </c>
      <c r="S463" s="28">
        <v>42283</v>
      </c>
      <c r="T463" s="28">
        <v>0</v>
      </c>
      <c r="U463" s="28">
        <v>54899</v>
      </c>
      <c r="V463" s="28">
        <v>15516</v>
      </c>
      <c r="W463" s="28">
        <v>0</v>
      </c>
      <c r="X463" s="28">
        <v>0</v>
      </c>
      <c r="Y463" s="28">
        <v>0</v>
      </c>
      <c r="Z463" s="28">
        <v>0</v>
      </c>
      <c r="AA463" s="31">
        <f t="shared" si="15"/>
        <v>219596</v>
      </c>
      <c r="AB463" s="31">
        <f t="shared" si="14"/>
        <v>0</v>
      </c>
    </row>
    <row r="464" spans="1:28" s="36" customFormat="1" x14ac:dyDescent="0.35">
      <c r="A464" s="25" t="s">
        <v>124</v>
      </c>
      <c r="B464" s="26" t="s">
        <v>1108</v>
      </c>
      <c r="C464" s="27" t="s">
        <v>126</v>
      </c>
      <c r="D464" s="27" t="s">
        <v>1109</v>
      </c>
      <c r="E464" s="27" t="s">
        <v>36</v>
      </c>
      <c r="F464" s="27" t="s">
        <v>37</v>
      </c>
      <c r="G464" s="27" t="str">
        <f>Table228910[[#This Row],[District
Code]]</f>
        <v>64832</v>
      </c>
      <c r="H464" s="52" t="s">
        <v>1110</v>
      </c>
      <c r="I464" s="29" t="s">
        <v>6701</v>
      </c>
      <c r="J464" s="30">
        <v>57850</v>
      </c>
      <c r="K464" s="29" t="s">
        <v>6701</v>
      </c>
      <c r="L464" s="28">
        <v>14080</v>
      </c>
      <c r="M464" s="28">
        <v>14080</v>
      </c>
      <c r="N464" s="28">
        <v>0</v>
      </c>
      <c r="O464" s="28">
        <v>0</v>
      </c>
      <c r="P464" s="28">
        <v>0</v>
      </c>
      <c r="Q464" s="28">
        <v>0</v>
      </c>
      <c r="R464" s="28">
        <v>0</v>
      </c>
      <c r="S464" s="28">
        <v>0</v>
      </c>
      <c r="T464" s="28">
        <v>0</v>
      </c>
      <c r="U464" s="28">
        <v>0</v>
      </c>
      <c r="V464" s="28">
        <v>0</v>
      </c>
      <c r="W464" s="28">
        <v>0</v>
      </c>
      <c r="X464" s="28">
        <v>29690</v>
      </c>
      <c r="Y464" s="28">
        <v>0</v>
      </c>
      <c r="Z464" s="28">
        <v>0</v>
      </c>
      <c r="AA464" s="31">
        <f t="shared" si="15"/>
        <v>57850</v>
      </c>
      <c r="AB464" s="31">
        <f t="shared" si="14"/>
        <v>0</v>
      </c>
    </row>
    <row r="465" spans="1:28" s="36" customFormat="1" x14ac:dyDescent="0.35">
      <c r="A465" s="25" t="s">
        <v>124</v>
      </c>
      <c r="B465" s="26" t="s">
        <v>1111</v>
      </c>
      <c r="C465" s="27" t="s">
        <v>126</v>
      </c>
      <c r="D465" s="27" t="s">
        <v>1112</v>
      </c>
      <c r="E465" s="27" t="s">
        <v>36</v>
      </c>
      <c r="F465" s="27" t="s">
        <v>37</v>
      </c>
      <c r="G465" s="27" t="str">
        <f>Table228910[[#This Row],[District
Code]]</f>
        <v>64840</v>
      </c>
      <c r="H465" s="52" t="s">
        <v>1113</v>
      </c>
      <c r="I465" s="29" t="s">
        <v>6701</v>
      </c>
      <c r="J465" s="30">
        <v>264504</v>
      </c>
      <c r="K465" s="29" t="s">
        <v>6701</v>
      </c>
      <c r="L465" s="28">
        <v>0</v>
      </c>
      <c r="M465" s="28">
        <v>0</v>
      </c>
      <c r="N465" s="28">
        <v>64379</v>
      </c>
      <c r="O465" s="28">
        <v>1747</v>
      </c>
      <c r="P465" s="28">
        <v>93396</v>
      </c>
      <c r="Q465" s="28">
        <v>0</v>
      </c>
      <c r="R465" s="28">
        <v>57253</v>
      </c>
      <c r="S465" s="28">
        <v>47729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31">
        <f t="shared" si="15"/>
        <v>264504</v>
      </c>
      <c r="AB465" s="31">
        <f t="shared" si="14"/>
        <v>0</v>
      </c>
    </row>
    <row r="466" spans="1:28" s="36" customFormat="1" x14ac:dyDescent="0.35">
      <c r="A466" s="25" t="s">
        <v>124</v>
      </c>
      <c r="B466" s="26" t="s">
        <v>1114</v>
      </c>
      <c r="C466" s="27" t="s">
        <v>126</v>
      </c>
      <c r="D466" s="27" t="s">
        <v>1115</v>
      </c>
      <c r="E466" s="27" t="s">
        <v>36</v>
      </c>
      <c r="F466" s="27" t="s">
        <v>37</v>
      </c>
      <c r="G466" s="27" t="str">
        <f>Table228910[[#This Row],[District
Code]]</f>
        <v>64857</v>
      </c>
      <c r="H466" s="52" t="s">
        <v>1116</v>
      </c>
      <c r="I466" s="29" t="s">
        <v>6701</v>
      </c>
      <c r="J466" s="30">
        <v>445155</v>
      </c>
      <c r="K466" s="29" t="s">
        <v>6701</v>
      </c>
      <c r="L466" s="28">
        <v>108349</v>
      </c>
      <c r="M466" s="28">
        <v>0</v>
      </c>
      <c r="N466" s="28">
        <v>0</v>
      </c>
      <c r="O466" s="28">
        <v>2940</v>
      </c>
      <c r="P466" s="28">
        <v>2940</v>
      </c>
      <c r="Q466" s="28">
        <v>0</v>
      </c>
      <c r="R466" s="28">
        <v>68605</v>
      </c>
      <c r="S466" s="28">
        <v>0</v>
      </c>
      <c r="T466" s="28">
        <v>0</v>
      </c>
      <c r="U466" s="28">
        <v>56873</v>
      </c>
      <c r="V466" s="28">
        <v>0</v>
      </c>
      <c r="W466" s="28">
        <v>0</v>
      </c>
      <c r="X466" s="28">
        <v>0</v>
      </c>
      <c r="Y466" s="28">
        <v>17694</v>
      </c>
      <c r="Z466" s="28">
        <v>0</v>
      </c>
      <c r="AA466" s="31">
        <f t="shared" si="15"/>
        <v>257401</v>
      </c>
      <c r="AB466" s="31">
        <f t="shared" si="14"/>
        <v>187754</v>
      </c>
    </row>
    <row r="467" spans="1:28" s="36" customFormat="1" x14ac:dyDescent="0.35">
      <c r="A467" s="25" t="s">
        <v>124</v>
      </c>
      <c r="B467" s="26" t="s">
        <v>1117</v>
      </c>
      <c r="C467" s="27" t="s">
        <v>126</v>
      </c>
      <c r="D467" s="27" t="s">
        <v>1118</v>
      </c>
      <c r="E467" s="27" t="s">
        <v>36</v>
      </c>
      <c r="F467" s="27" t="s">
        <v>37</v>
      </c>
      <c r="G467" s="27" t="str">
        <f>Table228910[[#This Row],[District
Code]]</f>
        <v>64865</v>
      </c>
      <c r="H467" s="52" t="s">
        <v>1119</v>
      </c>
      <c r="I467" s="29" t="s">
        <v>6701</v>
      </c>
      <c r="J467" s="30">
        <v>18532</v>
      </c>
      <c r="K467" s="29" t="s">
        <v>6708</v>
      </c>
      <c r="L467" s="28">
        <v>0</v>
      </c>
      <c r="M467" s="28">
        <v>0</v>
      </c>
      <c r="N467" s="28">
        <v>0</v>
      </c>
      <c r="O467" s="28">
        <v>4633</v>
      </c>
      <c r="P467" s="28">
        <v>4633</v>
      </c>
      <c r="Q467" s="28">
        <v>0</v>
      </c>
      <c r="R467" s="28">
        <v>0</v>
      </c>
      <c r="S467" s="28">
        <v>0</v>
      </c>
      <c r="T467" s="28">
        <v>0</v>
      </c>
      <c r="U467" s="28">
        <v>0</v>
      </c>
      <c r="V467" s="28">
        <v>0</v>
      </c>
      <c r="W467" s="28">
        <v>0</v>
      </c>
      <c r="X467" s="28">
        <v>0</v>
      </c>
      <c r="Y467" s="28">
        <v>0</v>
      </c>
      <c r="Z467" s="28">
        <v>0</v>
      </c>
      <c r="AA467" s="31">
        <f t="shared" si="15"/>
        <v>9266</v>
      </c>
      <c r="AB467" s="31">
        <f t="shared" si="14"/>
        <v>9266</v>
      </c>
    </row>
    <row r="468" spans="1:28" s="36" customFormat="1" x14ac:dyDescent="0.35">
      <c r="A468" s="25" t="s">
        <v>124</v>
      </c>
      <c r="B468" s="26" t="s">
        <v>1120</v>
      </c>
      <c r="C468" s="27" t="s">
        <v>126</v>
      </c>
      <c r="D468" s="27" t="s">
        <v>1121</v>
      </c>
      <c r="E468" s="27" t="s">
        <v>36</v>
      </c>
      <c r="F468" s="27" t="s">
        <v>37</v>
      </c>
      <c r="G468" s="27" t="str">
        <f>Table228910[[#This Row],[District
Code]]</f>
        <v>64873</v>
      </c>
      <c r="H468" s="52" t="s">
        <v>1122</v>
      </c>
      <c r="I468" s="29" t="s">
        <v>6701</v>
      </c>
      <c r="J468" s="30">
        <v>328267</v>
      </c>
      <c r="K468" s="29" t="s">
        <v>6701</v>
      </c>
      <c r="L468" s="28">
        <v>79899</v>
      </c>
      <c r="M468" s="28">
        <v>79899</v>
      </c>
      <c r="N468" s="28">
        <v>0</v>
      </c>
      <c r="O468" s="28">
        <v>0</v>
      </c>
      <c r="P468" s="28">
        <v>0</v>
      </c>
      <c r="Q468" s="28">
        <v>0</v>
      </c>
      <c r="R468" s="28">
        <v>0</v>
      </c>
      <c r="S468" s="28">
        <v>55420</v>
      </c>
      <c r="T468" s="28">
        <v>113049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31">
        <f t="shared" si="15"/>
        <v>328267</v>
      </c>
      <c r="AB468" s="31">
        <f t="shared" si="14"/>
        <v>0</v>
      </c>
    </row>
    <row r="469" spans="1:28" s="36" customFormat="1" x14ac:dyDescent="0.35">
      <c r="A469" s="25" t="s">
        <v>124</v>
      </c>
      <c r="B469" s="26" t="s">
        <v>1123</v>
      </c>
      <c r="C469" s="27" t="s">
        <v>126</v>
      </c>
      <c r="D469" s="27" t="s">
        <v>1124</v>
      </c>
      <c r="E469" s="27" t="s">
        <v>36</v>
      </c>
      <c r="F469" s="27" t="s">
        <v>37</v>
      </c>
      <c r="G469" s="27" t="str">
        <f>Table228910[[#This Row],[District
Code]]</f>
        <v>64881</v>
      </c>
      <c r="H469" s="52" t="s">
        <v>1125</v>
      </c>
      <c r="I469" s="29" t="s">
        <v>6701</v>
      </c>
      <c r="J469" s="30">
        <v>362785</v>
      </c>
      <c r="K469" s="29" t="s">
        <v>6701</v>
      </c>
      <c r="L469" s="28">
        <v>88300</v>
      </c>
      <c r="M469" s="28">
        <v>88300</v>
      </c>
      <c r="N469" s="28">
        <v>0</v>
      </c>
      <c r="O469" s="28">
        <v>90696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90696</v>
      </c>
      <c r="V469" s="28">
        <v>4793</v>
      </c>
      <c r="W469" s="28">
        <v>0</v>
      </c>
      <c r="X469" s="28">
        <v>0</v>
      </c>
      <c r="Y469" s="28">
        <v>0</v>
      </c>
      <c r="Z469" s="28">
        <v>0</v>
      </c>
      <c r="AA469" s="31">
        <f t="shared" si="15"/>
        <v>362785</v>
      </c>
      <c r="AB469" s="31">
        <f t="shared" si="14"/>
        <v>0</v>
      </c>
    </row>
    <row r="470" spans="1:28" s="36" customFormat="1" x14ac:dyDescent="0.35">
      <c r="A470" s="25" t="s">
        <v>124</v>
      </c>
      <c r="B470" s="26" t="s">
        <v>1126</v>
      </c>
      <c r="C470" s="27" t="s">
        <v>126</v>
      </c>
      <c r="D470" s="27" t="s">
        <v>1127</v>
      </c>
      <c r="E470" s="27" t="s">
        <v>36</v>
      </c>
      <c r="F470" s="27" t="s">
        <v>37</v>
      </c>
      <c r="G470" s="27" t="str">
        <f>Table228910[[#This Row],[District
Code]]</f>
        <v>64907</v>
      </c>
      <c r="H470" s="52" t="s">
        <v>1128</v>
      </c>
      <c r="I470" s="29" t="s">
        <v>6701</v>
      </c>
      <c r="J470" s="30">
        <v>644283</v>
      </c>
      <c r="K470" s="29" t="s">
        <v>6701</v>
      </c>
      <c r="L470" s="28">
        <v>156815</v>
      </c>
      <c r="M470" s="28">
        <v>156815</v>
      </c>
      <c r="N470" s="28">
        <v>0</v>
      </c>
      <c r="O470" s="28">
        <v>0</v>
      </c>
      <c r="P470" s="28">
        <v>0</v>
      </c>
      <c r="Q470" s="28">
        <v>0</v>
      </c>
      <c r="R470" s="28">
        <v>0</v>
      </c>
      <c r="S470" s="28">
        <v>0</v>
      </c>
      <c r="T470" s="28">
        <v>161071</v>
      </c>
      <c r="U470" s="28">
        <v>0</v>
      </c>
      <c r="V470" s="28">
        <v>0</v>
      </c>
      <c r="W470" s="28">
        <v>0</v>
      </c>
      <c r="X470" s="28">
        <v>0</v>
      </c>
      <c r="Y470" s="28">
        <v>169582</v>
      </c>
      <c r="Z470" s="28">
        <v>0</v>
      </c>
      <c r="AA470" s="31">
        <f t="shared" si="15"/>
        <v>644283</v>
      </c>
      <c r="AB470" s="31">
        <f t="shared" si="14"/>
        <v>0</v>
      </c>
    </row>
    <row r="471" spans="1:28" s="36" customFormat="1" x14ac:dyDescent="0.35">
      <c r="A471" s="25" t="s">
        <v>124</v>
      </c>
      <c r="B471" s="26" t="s">
        <v>1129</v>
      </c>
      <c r="C471" s="27" t="s">
        <v>126</v>
      </c>
      <c r="D471" s="27" t="s">
        <v>1130</v>
      </c>
      <c r="E471" s="27" t="s">
        <v>36</v>
      </c>
      <c r="F471" s="27" t="s">
        <v>37</v>
      </c>
      <c r="G471" s="27" t="str">
        <f>Table228910[[#This Row],[District
Code]]</f>
        <v>64931</v>
      </c>
      <c r="H471" s="52" t="s">
        <v>1131</v>
      </c>
      <c r="I471" s="29" t="s">
        <v>6701</v>
      </c>
      <c r="J471" s="30">
        <v>58055</v>
      </c>
      <c r="K471" s="29" t="s">
        <v>6701</v>
      </c>
      <c r="L471" s="28">
        <v>14130</v>
      </c>
      <c r="M471" s="28">
        <v>14130</v>
      </c>
      <c r="N471" s="28">
        <v>0</v>
      </c>
      <c r="O471" s="28">
        <v>0</v>
      </c>
      <c r="P471" s="28">
        <v>0</v>
      </c>
      <c r="Q471" s="28">
        <v>0</v>
      </c>
      <c r="R471" s="28">
        <v>0</v>
      </c>
      <c r="S471" s="28">
        <v>0</v>
      </c>
      <c r="T471" s="28">
        <v>29795</v>
      </c>
      <c r="U471" s="28">
        <v>0</v>
      </c>
      <c r="V471" s="28">
        <v>0</v>
      </c>
      <c r="W471" s="28">
        <v>0</v>
      </c>
      <c r="X471" s="28">
        <v>0</v>
      </c>
      <c r="Y471" s="28">
        <v>0</v>
      </c>
      <c r="Z471" s="28">
        <v>0</v>
      </c>
      <c r="AA471" s="31">
        <f t="shared" si="15"/>
        <v>58055</v>
      </c>
      <c r="AB471" s="31">
        <f t="shared" si="14"/>
        <v>0</v>
      </c>
    </row>
    <row r="472" spans="1:28" s="36" customFormat="1" x14ac:dyDescent="0.35">
      <c r="A472" s="25" t="s">
        <v>124</v>
      </c>
      <c r="B472" s="26" t="s">
        <v>1132</v>
      </c>
      <c r="C472" s="27" t="s">
        <v>126</v>
      </c>
      <c r="D472" s="27" t="s">
        <v>1133</v>
      </c>
      <c r="E472" s="27" t="s">
        <v>36</v>
      </c>
      <c r="F472" s="27" t="s">
        <v>37</v>
      </c>
      <c r="G472" s="27" t="str">
        <f>Table228910[[#This Row],[District
Code]]</f>
        <v>64964</v>
      </c>
      <c r="H472" s="52" t="s">
        <v>1134</v>
      </c>
      <c r="I472" s="29" t="s">
        <v>6701</v>
      </c>
      <c r="J472" s="30">
        <v>14385</v>
      </c>
      <c r="K472" s="29" t="s">
        <v>6701</v>
      </c>
      <c r="L472" s="28">
        <v>3501</v>
      </c>
      <c r="M472" s="28">
        <v>3501</v>
      </c>
      <c r="N472" s="28">
        <v>0</v>
      </c>
      <c r="O472" s="28">
        <v>0</v>
      </c>
      <c r="P472" s="28">
        <v>7383</v>
      </c>
      <c r="Q472" s="28">
        <v>0</v>
      </c>
      <c r="R472" s="28">
        <v>0</v>
      </c>
      <c r="S472" s="28">
        <v>0</v>
      </c>
      <c r="T472" s="28">
        <v>0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0</v>
      </c>
      <c r="AA472" s="31">
        <f t="shared" si="15"/>
        <v>14385</v>
      </c>
      <c r="AB472" s="31">
        <f t="shared" si="14"/>
        <v>0</v>
      </c>
    </row>
    <row r="473" spans="1:28" s="36" customFormat="1" x14ac:dyDescent="0.35">
      <c r="A473" s="25" t="s">
        <v>124</v>
      </c>
      <c r="B473" s="26" t="s">
        <v>1135</v>
      </c>
      <c r="C473" s="27" t="s">
        <v>126</v>
      </c>
      <c r="D473" s="27" t="s">
        <v>1136</v>
      </c>
      <c r="E473" s="27" t="s">
        <v>36</v>
      </c>
      <c r="F473" s="27" t="s">
        <v>37</v>
      </c>
      <c r="G473" s="27" t="str">
        <f>Table228910[[#This Row],[District
Code]]</f>
        <v>64980</v>
      </c>
      <c r="H473" s="52" t="s">
        <v>1137</v>
      </c>
      <c r="I473" s="29" t="s">
        <v>6701</v>
      </c>
      <c r="J473" s="30">
        <v>70378</v>
      </c>
      <c r="K473" s="29" t="s">
        <v>6701</v>
      </c>
      <c r="L473" s="28">
        <v>17130</v>
      </c>
      <c r="M473" s="28">
        <v>0</v>
      </c>
      <c r="N473" s="28">
        <v>0</v>
      </c>
      <c r="O473" s="28">
        <v>465</v>
      </c>
      <c r="P473" s="28">
        <v>4722</v>
      </c>
      <c r="Q473" s="28">
        <v>0</v>
      </c>
      <c r="R473" s="28">
        <v>12154</v>
      </c>
      <c r="S473" s="28">
        <v>15186</v>
      </c>
      <c r="T473" s="28">
        <v>12742</v>
      </c>
      <c r="U473" s="28">
        <v>7979</v>
      </c>
      <c r="V473" s="28">
        <v>0</v>
      </c>
      <c r="W473" s="28">
        <v>0</v>
      </c>
      <c r="X473" s="28">
        <v>0</v>
      </c>
      <c r="Y473" s="28">
        <v>0</v>
      </c>
      <c r="Z473" s="28">
        <v>0</v>
      </c>
      <c r="AA473" s="31">
        <f t="shared" si="15"/>
        <v>70378</v>
      </c>
      <c r="AB473" s="31">
        <f t="shared" si="14"/>
        <v>0</v>
      </c>
    </row>
    <row r="474" spans="1:28" s="36" customFormat="1" x14ac:dyDescent="0.35">
      <c r="A474" s="25" t="s">
        <v>124</v>
      </c>
      <c r="B474" s="35" t="s">
        <v>1138</v>
      </c>
      <c r="C474" s="33" t="s">
        <v>126</v>
      </c>
      <c r="D474" s="33" t="s">
        <v>1139</v>
      </c>
      <c r="E474" s="33" t="s">
        <v>36</v>
      </c>
      <c r="F474" s="3" t="s">
        <v>37</v>
      </c>
      <c r="G474" s="27" t="str">
        <f>Table228910[[#This Row],[District
Code]]</f>
        <v>64998</v>
      </c>
      <c r="H474" s="53" t="s">
        <v>1140</v>
      </c>
      <c r="I474" s="29" t="s">
        <v>6701</v>
      </c>
      <c r="J474" s="30">
        <v>40333</v>
      </c>
      <c r="K474" s="29" t="s">
        <v>6701</v>
      </c>
      <c r="L474" s="28">
        <v>9817</v>
      </c>
      <c r="M474" s="28">
        <v>9817</v>
      </c>
      <c r="N474" s="28">
        <v>0</v>
      </c>
      <c r="O474" s="28">
        <v>10083</v>
      </c>
      <c r="P474" s="28">
        <v>10083</v>
      </c>
      <c r="Q474" s="28">
        <v>0</v>
      </c>
      <c r="R474" s="28">
        <v>533</v>
      </c>
      <c r="S474" s="28">
        <v>0</v>
      </c>
      <c r="T474" s="28">
        <v>0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31">
        <f t="shared" si="15"/>
        <v>40333</v>
      </c>
      <c r="AB474" s="31">
        <f t="shared" si="14"/>
        <v>0</v>
      </c>
    </row>
    <row r="475" spans="1:28" s="36" customFormat="1" x14ac:dyDescent="0.35">
      <c r="A475" s="25" t="s">
        <v>124</v>
      </c>
      <c r="B475" s="26" t="s">
        <v>1141</v>
      </c>
      <c r="C475" s="27" t="s">
        <v>126</v>
      </c>
      <c r="D475" s="27" t="s">
        <v>1142</v>
      </c>
      <c r="E475" s="27" t="s">
        <v>36</v>
      </c>
      <c r="F475" s="27" t="s">
        <v>37</v>
      </c>
      <c r="G475" s="27" t="str">
        <f>Table228910[[#This Row],[District
Code]]</f>
        <v>65029</v>
      </c>
      <c r="H475" s="52" t="s">
        <v>1143</v>
      </c>
      <c r="I475" s="29" t="s">
        <v>6701</v>
      </c>
      <c r="J475" s="30">
        <v>18130</v>
      </c>
      <c r="K475" s="29" t="s">
        <v>6701</v>
      </c>
      <c r="L475" s="28">
        <v>4413</v>
      </c>
      <c r="M475" s="28">
        <v>4413</v>
      </c>
      <c r="N475" s="28">
        <v>0</v>
      </c>
      <c r="O475" s="28">
        <v>0</v>
      </c>
      <c r="P475" s="28">
        <v>0</v>
      </c>
      <c r="Q475" s="28">
        <v>9304</v>
      </c>
      <c r="R475" s="28">
        <v>0</v>
      </c>
      <c r="S475" s="28">
        <v>0</v>
      </c>
      <c r="T475" s="28">
        <v>0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0</v>
      </c>
      <c r="AA475" s="31">
        <f t="shared" si="15"/>
        <v>18130</v>
      </c>
      <c r="AB475" s="31">
        <f t="shared" si="14"/>
        <v>0</v>
      </c>
    </row>
    <row r="476" spans="1:28" s="36" customFormat="1" x14ac:dyDescent="0.35">
      <c r="A476" s="25" t="s">
        <v>124</v>
      </c>
      <c r="B476" s="26" t="s">
        <v>1144</v>
      </c>
      <c r="C476" s="27" t="s">
        <v>126</v>
      </c>
      <c r="D476" s="27" t="s">
        <v>1145</v>
      </c>
      <c r="E476" s="27" t="s">
        <v>36</v>
      </c>
      <c r="F476" s="27" t="s">
        <v>37</v>
      </c>
      <c r="G476" s="27" t="str">
        <f>Table228910[[#This Row],[District
Code]]</f>
        <v>65037</v>
      </c>
      <c r="H476" s="52" t="s">
        <v>1146</v>
      </c>
      <c r="I476" s="29" t="s">
        <v>6701</v>
      </c>
      <c r="J476" s="30">
        <v>66778</v>
      </c>
      <c r="K476" s="29" t="s">
        <v>6701</v>
      </c>
      <c r="L476" s="28">
        <v>16254</v>
      </c>
      <c r="M476" s="28">
        <v>16254</v>
      </c>
      <c r="N476" s="28">
        <v>0</v>
      </c>
      <c r="O476" s="28">
        <v>0</v>
      </c>
      <c r="P476" s="28">
        <v>2121</v>
      </c>
      <c r="Q476" s="28">
        <v>0</v>
      </c>
      <c r="R476" s="28">
        <v>32149</v>
      </c>
      <c r="S476" s="28">
        <v>0</v>
      </c>
      <c r="T476" s="28">
        <v>0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31">
        <f t="shared" si="15"/>
        <v>66778</v>
      </c>
      <c r="AB476" s="31">
        <f t="shared" si="14"/>
        <v>0</v>
      </c>
    </row>
    <row r="477" spans="1:28" s="36" customFormat="1" x14ac:dyDescent="0.35">
      <c r="A477" s="25" t="s">
        <v>124</v>
      </c>
      <c r="B477" s="26" t="s">
        <v>1147</v>
      </c>
      <c r="C477" s="27" t="s">
        <v>126</v>
      </c>
      <c r="D477" s="27" t="s">
        <v>1148</v>
      </c>
      <c r="E477" s="27" t="s">
        <v>36</v>
      </c>
      <c r="F477" s="27" t="s">
        <v>37</v>
      </c>
      <c r="G477" s="27" t="str">
        <f>Table228910[[#This Row],[District
Code]]</f>
        <v>65045</v>
      </c>
      <c r="H477" s="52" t="s">
        <v>1149</v>
      </c>
      <c r="I477" s="29" t="s">
        <v>6701</v>
      </c>
      <c r="J477" s="30">
        <v>61416</v>
      </c>
      <c r="K477" s="29" t="s">
        <v>6701</v>
      </c>
      <c r="L477" s="28">
        <v>14949</v>
      </c>
      <c r="M477" s="28">
        <v>14949</v>
      </c>
      <c r="N477" s="28">
        <v>29896</v>
      </c>
      <c r="O477" s="28">
        <v>1622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31">
        <f t="shared" si="15"/>
        <v>61416</v>
      </c>
      <c r="AB477" s="31">
        <f t="shared" si="14"/>
        <v>0</v>
      </c>
    </row>
    <row r="478" spans="1:28" s="36" customFormat="1" x14ac:dyDescent="0.35">
      <c r="A478" s="25" t="s">
        <v>124</v>
      </c>
      <c r="B478" s="26" t="s">
        <v>1150</v>
      </c>
      <c r="C478" s="27" t="s">
        <v>126</v>
      </c>
      <c r="D478" s="27" t="s">
        <v>1151</v>
      </c>
      <c r="E478" s="27" t="s">
        <v>36</v>
      </c>
      <c r="F478" s="27" t="s">
        <v>37</v>
      </c>
      <c r="G478" s="27" t="str">
        <f>Table228910[[#This Row],[District
Code]]</f>
        <v>65052</v>
      </c>
      <c r="H478" s="52" t="s">
        <v>1152</v>
      </c>
      <c r="I478" s="29" t="s">
        <v>6701</v>
      </c>
      <c r="J478" s="30">
        <v>53104</v>
      </c>
      <c r="K478" s="29" t="s">
        <v>6701</v>
      </c>
      <c r="L478" s="28">
        <v>12925</v>
      </c>
      <c r="M478" s="28">
        <v>12925</v>
      </c>
      <c r="N478" s="28">
        <v>0</v>
      </c>
      <c r="O478" s="28">
        <v>27254</v>
      </c>
      <c r="P478" s="28">
        <v>0</v>
      </c>
      <c r="Q478" s="28">
        <v>0</v>
      </c>
      <c r="R478" s="28">
        <v>0</v>
      </c>
      <c r="S478" s="28">
        <v>0</v>
      </c>
      <c r="T478" s="28">
        <v>0</v>
      </c>
      <c r="U478" s="28">
        <v>0</v>
      </c>
      <c r="V478" s="28">
        <v>0</v>
      </c>
      <c r="W478" s="28">
        <v>0</v>
      </c>
      <c r="X478" s="28">
        <v>0</v>
      </c>
      <c r="Y478" s="28">
        <v>0</v>
      </c>
      <c r="Z478" s="28">
        <v>0</v>
      </c>
      <c r="AA478" s="31">
        <f t="shared" si="15"/>
        <v>53104</v>
      </c>
      <c r="AB478" s="31">
        <f t="shared" si="14"/>
        <v>0</v>
      </c>
    </row>
    <row r="479" spans="1:28" s="36" customFormat="1" x14ac:dyDescent="0.35">
      <c r="A479" s="25" t="s">
        <v>124</v>
      </c>
      <c r="B479" s="26" t="s">
        <v>1153</v>
      </c>
      <c r="C479" s="27" t="s">
        <v>126</v>
      </c>
      <c r="D479" s="27" t="s">
        <v>1154</v>
      </c>
      <c r="E479" s="27" t="s">
        <v>36</v>
      </c>
      <c r="F479" s="27" t="s">
        <v>37</v>
      </c>
      <c r="G479" s="27" t="str">
        <f>Table228910[[#This Row],[District
Code]]</f>
        <v>65060</v>
      </c>
      <c r="H479" s="52" t="s">
        <v>1155</v>
      </c>
      <c r="I479" s="29" t="s">
        <v>6701</v>
      </c>
      <c r="J479" s="30">
        <v>131881</v>
      </c>
      <c r="K479" s="29" t="s">
        <v>6701</v>
      </c>
      <c r="L479" s="28">
        <v>32099</v>
      </c>
      <c r="M479" s="28">
        <v>32099</v>
      </c>
      <c r="N479" s="28">
        <v>0</v>
      </c>
      <c r="O479" s="28">
        <v>0</v>
      </c>
      <c r="P479" s="28">
        <v>0</v>
      </c>
      <c r="Q479" s="28">
        <v>0</v>
      </c>
      <c r="R479" s="28">
        <v>36860</v>
      </c>
      <c r="S479" s="28">
        <v>15292</v>
      </c>
      <c r="T479" s="28">
        <v>1143</v>
      </c>
      <c r="U479" s="28">
        <v>1319</v>
      </c>
      <c r="V479" s="28">
        <v>1002</v>
      </c>
      <c r="W479" s="28">
        <v>12067</v>
      </c>
      <c r="X479" s="28">
        <v>0</v>
      </c>
      <c r="Y479" s="28">
        <v>0</v>
      </c>
      <c r="Z479" s="28">
        <v>0</v>
      </c>
      <c r="AA479" s="31">
        <f t="shared" si="15"/>
        <v>131881</v>
      </c>
      <c r="AB479" s="31">
        <f t="shared" si="14"/>
        <v>0</v>
      </c>
    </row>
    <row r="480" spans="1:28" s="36" customFormat="1" x14ac:dyDescent="0.35">
      <c r="A480" s="25" t="s">
        <v>124</v>
      </c>
      <c r="B480" s="26" t="s">
        <v>1156</v>
      </c>
      <c r="C480" s="27" t="s">
        <v>126</v>
      </c>
      <c r="D480" s="27" t="s">
        <v>1157</v>
      </c>
      <c r="E480" s="27" t="s">
        <v>36</v>
      </c>
      <c r="F480" s="27" t="s">
        <v>37</v>
      </c>
      <c r="G480" s="27" t="str">
        <f>Table228910[[#This Row],[District
Code]]</f>
        <v>65078</v>
      </c>
      <c r="H480" s="52" t="s">
        <v>1158</v>
      </c>
      <c r="I480" s="29" t="s">
        <v>6701</v>
      </c>
      <c r="J480" s="30">
        <v>11314</v>
      </c>
      <c r="K480" s="29" t="s">
        <v>6701</v>
      </c>
      <c r="L480" s="28">
        <v>2754</v>
      </c>
      <c r="M480" s="28">
        <v>2754</v>
      </c>
      <c r="N480" s="28">
        <v>5507</v>
      </c>
      <c r="O480" s="28">
        <v>299</v>
      </c>
      <c r="P480" s="28">
        <v>0</v>
      </c>
      <c r="Q480" s="28">
        <v>0</v>
      </c>
      <c r="R480" s="28">
        <v>0</v>
      </c>
      <c r="S480" s="28">
        <v>0</v>
      </c>
      <c r="T480" s="28">
        <v>0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0</v>
      </c>
      <c r="AA480" s="31">
        <f t="shared" si="15"/>
        <v>11314</v>
      </c>
      <c r="AB480" s="31">
        <f t="shared" si="14"/>
        <v>0</v>
      </c>
    </row>
    <row r="481" spans="1:28" s="36" customFormat="1" x14ac:dyDescent="0.35">
      <c r="A481" s="25" t="s">
        <v>124</v>
      </c>
      <c r="B481" s="26" t="s">
        <v>1159</v>
      </c>
      <c r="C481" s="27" t="s">
        <v>126</v>
      </c>
      <c r="D481" s="27" t="s">
        <v>1160</v>
      </c>
      <c r="E481" s="27" t="s">
        <v>36</v>
      </c>
      <c r="F481" s="27" t="s">
        <v>37</v>
      </c>
      <c r="G481" s="27" t="str">
        <f>Table228910[[#This Row],[District
Code]]</f>
        <v>65094</v>
      </c>
      <c r="H481" s="52" t="s">
        <v>1161</v>
      </c>
      <c r="I481" s="29" t="s">
        <v>6701</v>
      </c>
      <c r="J481" s="30">
        <v>110466</v>
      </c>
      <c r="K481" s="29" t="s">
        <v>6701</v>
      </c>
      <c r="L481" s="28">
        <v>26887</v>
      </c>
      <c r="M481" s="28">
        <v>26887</v>
      </c>
      <c r="N481" s="28">
        <v>0</v>
      </c>
      <c r="O481" s="28">
        <v>0</v>
      </c>
      <c r="P481" s="28">
        <v>0</v>
      </c>
      <c r="Q481" s="28">
        <v>0</v>
      </c>
      <c r="R481" s="28">
        <v>0</v>
      </c>
      <c r="S481" s="28">
        <v>33159</v>
      </c>
      <c r="T481" s="28">
        <v>23533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0</v>
      </c>
      <c r="AA481" s="31">
        <f t="shared" si="15"/>
        <v>110466</v>
      </c>
      <c r="AB481" s="31">
        <f t="shared" si="14"/>
        <v>0</v>
      </c>
    </row>
    <row r="482" spans="1:28" s="36" customFormat="1" x14ac:dyDescent="0.35">
      <c r="A482" s="25" t="s">
        <v>124</v>
      </c>
      <c r="B482" s="26" t="s">
        <v>1162</v>
      </c>
      <c r="C482" s="27" t="s">
        <v>126</v>
      </c>
      <c r="D482" s="27" t="s">
        <v>1163</v>
      </c>
      <c r="E482" s="27" t="s">
        <v>36</v>
      </c>
      <c r="F482" s="27" t="s">
        <v>37</v>
      </c>
      <c r="G482" s="27" t="str">
        <f>Table228910[[#This Row],[District
Code]]</f>
        <v>65102</v>
      </c>
      <c r="H482" s="52" t="s">
        <v>1164</v>
      </c>
      <c r="I482" s="29" t="s">
        <v>6701</v>
      </c>
      <c r="J482" s="30">
        <v>52788</v>
      </c>
      <c r="K482" s="29" t="s">
        <v>6701</v>
      </c>
      <c r="L482" s="28">
        <v>12848</v>
      </c>
      <c r="M482" s="28">
        <v>12848</v>
      </c>
      <c r="N482" s="28">
        <v>0</v>
      </c>
      <c r="O482" s="28">
        <v>0</v>
      </c>
      <c r="P482" s="28">
        <v>27092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31">
        <f t="shared" si="15"/>
        <v>52788</v>
      </c>
      <c r="AB482" s="31">
        <f t="shared" si="14"/>
        <v>0</v>
      </c>
    </row>
    <row r="483" spans="1:28" s="36" customFormat="1" x14ac:dyDescent="0.35">
      <c r="A483" s="25" t="s">
        <v>124</v>
      </c>
      <c r="B483" s="26" t="s">
        <v>1165</v>
      </c>
      <c r="C483" s="27" t="s">
        <v>126</v>
      </c>
      <c r="D483" s="27" t="s">
        <v>1166</v>
      </c>
      <c r="E483" s="27" t="s">
        <v>36</v>
      </c>
      <c r="F483" s="27" t="s">
        <v>37</v>
      </c>
      <c r="G483" s="27" t="str">
        <f>Table228910[[#This Row],[District
Code]]</f>
        <v>65110</v>
      </c>
      <c r="H483" s="52" t="s">
        <v>1167</v>
      </c>
      <c r="I483" s="29" t="s">
        <v>6701</v>
      </c>
      <c r="J483" s="30">
        <v>92662</v>
      </c>
      <c r="K483" s="29" t="s">
        <v>6701</v>
      </c>
      <c r="L483" s="28">
        <v>22554</v>
      </c>
      <c r="M483" s="28">
        <v>22554</v>
      </c>
      <c r="N483" s="28">
        <v>0</v>
      </c>
      <c r="O483" s="28">
        <v>23166</v>
      </c>
      <c r="P483" s="28">
        <v>0</v>
      </c>
      <c r="Q483" s="28">
        <v>0</v>
      </c>
      <c r="R483" s="28">
        <v>0</v>
      </c>
      <c r="S483" s="28">
        <v>0</v>
      </c>
      <c r="T483" s="28">
        <v>23166</v>
      </c>
      <c r="U483" s="28">
        <v>1222</v>
      </c>
      <c r="V483" s="28">
        <v>0</v>
      </c>
      <c r="W483" s="28">
        <v>0</v>
      </c>
      <c r="X483" s="28">
        <v>0</v>
      </c>
      <c r="Y483" s="28">
        <v>0</v>
      </c>
      <c r="Z483" s="28">
        <v>0</v>
      </c>
      <c r="AA483" s="31">
        <f t="shared" si="15"/>
        <v>92662</v>
      </c>
      <c r="AB483" s="31">
        <f t="shared" si="14"/>
        <v>0</v>
      </c>
    </row>
    <row r="484" spans="1:28" s="36" customFormat="1" x14ac:dyDescent="0.35">
      <c r="A484" s="25" t="s">
        <v>124</v>
      </c>
      <c r="B484" s="26" t="s">
        <v>1168</v>
      </c>
      <c r="C484" s="27" t="s">
        <v>126</v>
      </c>
      <c r="D484" s="27" t="s">
        <v>1169</v>
      </c>
      <c r="E484" s="27" t="s">
        <v>36</v>
      </c>
      <c r="F484" s="27" t="s">
        <v>37</v>
      </c>
      <c r="G484" s="27" t="str">
        <f>Table228910[[#This Row],[District
Code]]</f>
        <v>65128</v>
      </c>
      <c r="H484" s="52" t="s">
        <v>1170</v>
      </c>
      <c r="I484" s="29" t="s">
        <v>6701</v>
      </c>
      <c r="J484" s="30">
        <v>124104</v>
      </c>
      <c r="K484" s="29" t="s">
        <v>6701</v>
      </c>
      <c r="L484" s="28">
        <v>30206</v>
      </c>
      <c r="M484" s="28">
        <v>30206</v>
      </c>
      <c r="N484" s="28">
        <v>0</v>
      </c>
      <c r="O484" s="28">
        <v>820</v>
      </c>
      <c r="P484" s="28">
        <v>30206</v>
      </c>
      <c r="Q484" s="28">
        <v>32666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31">
        <f t="shared" si="15"/>
        <v>124104</v>
      </c>
      <c r="AB484" s="31">
        <f t="shared" si="14"/>
        <v>0</v>
      </c>
    </row>
    <row r="485" spans="1:28" s="36" customFormat="1" x14ac:dyDescent="0.35">
      <c r="A485" s="25" t="s">
        <v>124</v>
      </c>
      <c r="B485" s="26" t="s">
        <v>1171</v>
      </c>
      <c r="C485" s="27" t="s">
        <v>126</v>
      </c>
      <c r="D485" s="27" t="s">
        <v>1172</v>
      </c>
      <c r="E485" s="27" t="s">
        <v>36</v>
      </c>
      <c r="F485" s="27" t="s">
        <v>37</v>
      </c>
      <c r="G485" s="27" t="str">
        <f>Table228910[[#This Row],[District
Code]]</f>
        <v>65136</v>
      </c>
      <c r="H485" s="52" t="s">
        <v>1173</v>
      </c>
      <c r="I485" s="29" t="s">
        <v>6701</v>
      </c>
      <c r="J485" s="30">
        <v>128222</v>
      </c>
      <c r="K485" s="29" t="s">
        <v>6701</v>
      </c>
      <c r="L485" s="28">
        <v>31209</v>
      </c>
      <c r="M485" s="28">
        <v>32204</v>
      </c>
      <c r="N485" s="28">
        <v>0</v>
      </c>
      <c r="O485" s="28">
        <v>1930</v>
      </c>
      <c r="P485" s="28">
        <v>6229</v>
      </c>
      <c r="Q485" s="28">
        <v>45428</v>
      </c>
      <c r="R485" s="28">
        <v>11222</v>
      </c>
      <c r="S485" s="28">
        <v>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31">
        <f t="shared" si="15"/>
        <v>128222</v>
      </c>
      <c r="AB485" s="31">
        <f t="shared" si="14"/>
        <v>0</v>
      </c>
    </row>
    <row r="486" spans="1:28" s="36" customFormat="1" x14ac:dyDescent="0.35">
      <c r="A486" s="25" t="s">
        <v>124</v>
      </c>
      <c r="B486" s="26" t="s">
        <v>1174</v>
      </c>
      <c r="C486" s="27" t="s">
        <v>126</v>
      </c>
      <c r="D486" s="27" t="s">
        <v>1175</v>
      </c>
      <c r="E486" s="27" t="s">
        <v>36</v>
      </c>
      <c r="F486" s="27" t="s">
        <v>37</v>
      </c>
      <c r="G486" s="27" t="str">
        <f>Table228910[[#This Row],[District
Code]]</f>
        <v>65151</v>
      </c>
      <c r="H486" s="52" t="s">
        <v>1176</v>
      </c>
      <c r="I486" s="29" t="s">
        <v>6701</v>
      </c>
      <c r="J486" s="30">
        <v>40668</v>
      </c>
      <c r="K486" s="29" t="s">
        <v>6701</v>
      </c>
      <c r="L486" s="28">
        <v>9898</v>
      </c>
      <c r="M486" s="28">
        <v>9898</v>
      </c>
      <c r="N486" s="28">
        <v>0</v>
      </c>
      <c r="O486" s="28">
        <v>0</v>
      </c>
      <c r="P486" s="28">
        <v>10116</v>
      </c>
      <c r="Q486" s="28">
        <v>10756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31">
        <f t="shared" si="15"/>
        <v>40668</v>
      </c>
      <c r="AB486" s="31">
        <f t="shared" si="14"/>
        <v>0</v>
      </c>
    </row>
    <row r="487" spans="1:28" s="36" customFormat="1" x14ac:dyDescent="0.35">
      <c r="A487" s="25" t="s">
        <v>124</v>
      </c>
      <c r="B487" s="26" t="s">
        <v>2788</v>
      </c>
      <c r="C487" s="27" t="s">
        <v>126</v>
      </c>
      <c r="D487" s="27" t="s">
        <v>2789</v>
      </c>
      <c r="E487" s="27" t="s">
        <v>36</v>
      </c>
      <c r="F487" s="27" t="s">
        <v>37</v>
      </c>
      <c r="G487" s="27" t="str">
        <f>Table228910[[#This Row],[District
Code]]</f>
        <v>73437</v>
      </c>
      <c r="H487" s="52" t="s">
        <v>2790</v>
      </c>
      <c r="I487" s="29" t="s">
        <v>6701</v>
      </c>
      <c r="J487" s="30">
        <v>906824</v>
      </c>
      <c r="K487" s="29" t="s">
        <v>6708</v>
      </c>
      <c r="L487" s="28">
        <v>220717</v>
      </c>
      <c r="M487" s="28">
        <v>220717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120289</v>
      </c>
      <c r="U487" s="28">
        <v>340593</v>
      </c>
      <c r="V487" s="28">
        <v>4508</v>
      </c>
      <c r="W487" s="28">
        <v>0</v>
      </c>
      <c r="X487" s="28">
        <v>0</v>
      </c>
      <c r="Y487" s="28">
        <v>0</v>
      </c>
      <c r="Z487" s="28">
        <v>0</v>
      </c>
      <c r="AA487" s="31">
        <f t="shared" si="15"/>
        <v>906824</v>
      </c>
      <c r="AB487" s="31">
        <f t="shared" si="14"/>
        <v>0</v>
      </c>
    </row>
    <row r="488" spans="1:28" s="36" customFormat="1" x14ac:dyDescent="0.35">
      <c r="A488" s="25" t="s">
        <v>124</v>
      </c>
      <c r="B488" s="26" t="s">
        <v>2791</v>
      </c>
      <c r="C488" s="27" t="s">
        <v>126</v>
      </c>
      <c r="D488" s="27" t="s">
        <v>2792</v>
      </c>
      <c r="E488" s="27" t="s">
        <v>36</v>
      </c>
      <c r="F488" s="27" t="s">
        <v>37</v>
      </c>
      <c r="G488" s="27" t="str">
        <f>Table228910[[#This Row],[District
Code]]</f>
        <v>73445</v>
      </c>
      <c r="H488" s="52" t="s">
        <v>2793</v>
      </c>
      <c r="I488" s="29" t="s">
        <v>6701</v>
      </c>
      <c r="J488" s="30">
        <v>308518</v>
      </c>
      <c r="K488" s="29" t="s">
        <v>6701</v>
      </c>
      <c r="L488" s="28">
        <v>75092</v>
      </c>
      <c r="M488" s="28">
        <v>0</v>
      </c>
      <c r="N488" s="28">
        <v>0</v>
      </c>
      <c r="O488" s="28">
        <v>140589</v>
      </c>
      <c r="P488" s="28">
        <v>0</v>
      </c>
      <c r="Q488" s="28">
        <v>0</v>
      </c>
      <c r="R488" s="28">
        <v>92837</v>
      </c>
      <c r="S488" s="28">
        <v>0</v>
      </c>
      <c r="T488" s="28">
        <v>0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0</v>
      </c>
      <c r="AA488" s="31">
        <f t="shared" si="15"/>
        <v>308518</v>
      </c>
      <c r="AB488" s="31">
        <f t="shared" si="14"/>
        <v>0</v>
      </c>
    </row>
    <row r="489" spans="1:28" s="36" customFormat="1" x14ac:dyDescent="0.35">
      <c r="A489" s="25" t="s">
        <v>124</v>
      </c>
      <c r="B489" s="26" t="s">
        <v>2794</v>
      </c>
      <c r="C489" s="27" t="s">
        <v>126</v>
      </c>
      <c r="D489" s="27" t="s">
        <v>2795</v>
      </c>
      <c r="E489" s="27" t="s">
        <v>36</v>
      </c>
      <c r="F489" s="27" t="s">
        <v>37</v>
      </c>
      <c r="G489" s="27" t="str">
        <f>Table228910[[#This Row],[District
Code]]</f>
        <v>73452</v>
      </c>
      <c r="H489" s="52" t="s">
        <v>2796</v>
      </c>
      <c r="I489" s="29" t="s">
        <v>6701</v>
      </c>
      <c r="J489" s="30">
        <v>273325</v>
      </c>
      <c r="K489" s="29" t="s">
        <v>6701</v>
      </c>
      <c r="L489" s="28">
        <v>66526</v>
      </c>
      <c r="M489" s="28">
        <v>66526</v>
      </c>
      <c r="N489" s="28">
        <v>0</v>
      </c>
      <c r="O489" s="28">
        <v>68331</v>
      </c>
      <c r="P489" s="28">
        <v>68331</v>
      </c>
      <c r="Q489" s="28">
        <v>3611</v>
      </c>
      <c r="R489" s="28">
        <v>0</v>
      </c>
      <c r="S489" s="28">
        <v>0</v>
      </c>
      <c r="T489" s="28">
        <v>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0</v>
      </c>
      <c r="AA489" s="31">
        <f t="shared" si="15"/>
        <v>273325</v>
      </c>
      <c r="AB489" s="31">
        <f t="shared" si="14"/>
        <v>0</v>
      </c>
    </row>
    <row r="490" spans="1:28" s="36" customFormat="1" x14ac:dyDescent="0.35">
      <c r="A490" s="25" t="s">
        <v>124</v>
      </c>
      <c r="B490" s="26" t="s">
        <v>2797</v>
      </c>
      <c r="C490" s="27" t="s">
        <v>126</v>
      </c>
      <c r="D490" s="27" t="s">
        <v>2798</v>
      </c>
      <c r="E490" s="27" t="s">
        <v>36</v>
      </c>
      <c r="F490" s="27" t="s">
        <v>37</v>
      </c>
      <c r="G490" s="27" t="str">
        <f>Table228910[[#This Row],[District
Code]]</f>
        <v>73460</v>
      </c>
      <c r="H490" s="52" t="s">
        <v>2799</v>
      </c>
      <c r="I490" s="29" t="s">
        <v>6701</v>
      </c>
      <c r="J490" s="30">
        <v>62289</v>
      </c>
      <c r="K490" s="29" t="s">
        <v>6701</v>
      </c>
      <c r="L490" s="28">
        <v>15161</v>
      </c>
      <c r="M490" s="28">
        <v>15161</v>
      </c>
      <c r="N490" s="28">
        <v>0</v>
      </c>
      <c r="O490" s="28">
        <v>0</v>
      </c>
      <c r="P490" s="28">
        <v>0</v>
      </c>
      <c r="Q490" s="28">
        <v>0</v>
      </c>
      <c r="R490" s="28">
        <v>0</v>
      </c>
      <c r="S490" s="28">
        <v>31967</v>
      </c>
      <c r="T490" s="28">
        <v>0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0</v>
      </c>
      <c r="AA490" s="31">
        <f t="shared" si="15"/>
        <v>62289</v>
      </c>
      <c r="AB490" s="31">
        <f t="shared" si="14"/>
        <v>0</v>
      </c>
    </row>
    <row r="491" spans="1:28" s="36" customFormat="1" x14ac:dyDescent="0.35">
      <c r="A491" s="25" t="s">
        <v>124</v>
      </c>
      <c r="B491" s="26" t="s">
        <v>2992</v>
      </c>
      <c r="C491" s="27" t="s">
        <v>126</v>
      </c>
      <c r="D491" s="27" t="s">
        <v>2993</v>
      </c>
      <c r="E491" s="27" t="s">
        <v>36</v>
      </c>
      <c r="F491" s="27" t="s">
        <v>37</v>
      </c>
      <c r="G491" s="27" t="str">
        <f>Table228910[[#This Row],[District
Code]]</f>
        <v>75291</v>
      </c>
      <c r="H491" s="52" t="s">
        <v>2994</v>
      </c>
      <c r="I491" s="29" t="s">
        <v>6701</v>
      </c>
      <c r="J491" s="30">
        <v>73947</v>
      </c>
      <c r="K491" s="29" t="s">
        <v>6701</v>
      </c>
      <c r="L491" s="28">
        <v>17999</v>
      </c>
      <c r="M491" s="28">
        <v>17999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17969</v>
      </c>
      <c r="W491" s="28">
        <v>19980</v>
      </c>
      <c r="X491" s="28">
        <v>0</v>
      </c>
      <c r="Y491" s="28">
        <v>0</v>
      </c>
      <c r="Z491" s="28">
        <v>0</v>
      </c>
      <c r="AA491" s="31">
        <f t="shared" si="15"/>
        <v>73947</v>
      </c>
      <c r="AB491" s="31">
        <f t="shared" si="14"/>
        <v>0</v>
      </c>
    </row>
    <row r="492" spans="1:28" s="36" customFormat="1" x14ac:dyDescent="0.35">
      <c r="A492" s="25" t="s">
        <v>124</v>
      </c>
      <c r="B492" s="26" t="s">
        <v>2995</v>
      </c>
      <c r="C492" s="27" t="s">
        <v>126</v>
      </c>
      <c r="D492" s="27" t="s">
        <v>2996</v>
      </c>
      <c r="E492" s="27" t="s">
        <v>36</v>
      </c>
      <c r="F492" s="27" t="s">
        <v>37</v>
      </c>
      <c r="G492" s="27" t="str">
        <f>Table228910[[#This Row],[District
Code]]</f>
        <v>75309</v>
      </c>
      <c r="H492" s="52" t="s">
        <v>2997</v>
      </c>
      <c r="I492" s="29" t="s">
        <v>6701</v>
      </c>
      <c r="J492" s="30">
        <v>12637</v>
      </c>
      <c r="K492" s="29" t="s">
        <v>6701</v>
      </c>
      <c r="L492" s="28">
        <v>0</v>
      </c>
      <c r="M492" s="28">
        <v>0</v>
      </c>
      <c r="N492" s="28">
        <v>0</v>
      </c>
      <c r="O492" s="28">
        <v>3159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  <c r="W492" s="28">
        <v>0</v>
      </c>
      <c r="X492" s="28">
        <v>0</v>
      </c>
      <c r="Y492" s="28">
        <v>9478</v>
      </c>
      <c r="Z492" s="28">
        <v>0</v>
      </c>
      <c r="AA492" s="31">
        <f t="shared" si="15"/>
        <v>12637</v>
      </c>
      <c r="AB492" s="31">
        <f t="shared" si="14"/>
        <v>0</v>
      </c>
    </row>
    <row r="493" spans="1:28" s="36" customFormat="1" x14ac:dyDescent="0.35">
      <c r="A493" s="25" t="s">
        <v>124</v>
      </c>
      <c r="B493" s="26" t="s">
        <v>3004</v>
      </c>
      <c r="C493" s="27" t="s">
        <v>126</v>
      </c>
      <c r="D493" s="27" t="s">
        <v>3005</v>
      </c>
      <c r="E493" s="27" t="s">
        <v>36</v>
      </c>
      <c r="F493" s="27" t="s">
        <v>37</v>
      </c>
      <c r="G493" s="27" t="str">
        <f>Table228910[[#This Row],[District
Code]]</f>
        <v>75333</v>
      </c>
      <c r="H493" s="52" t="s">
        <v>3006</v>
      </c>
      <c r="I493" s="29" t="s">
        <v>6701</v>
      </c>
      <c r="J493" s="30">
        <v>10644</v>
      </c>
      <c r="K493" s="29" t="s">
        <v>6708</v>
      </c>
      <c r="L493" s="28">
        <v>2591</v>
      </c>
      <c r="M493" s="28">
        <v>0</v>
      </c>
      <c r="N493" s="28">
        <v>0</v>
      </c>
      <c r="O493" s="28">
        <v>0</v>
      </c>
      <c r="P493" s="28">
        <v>0</v>
      </c>
      <c r="Q493" s="28">
        <v>8053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31">
        <f t="shared" si="15"/>
        <v>10644</v>
      </c>
      <c r="AB493" s="31">
        <f t="shared" si="14"/>
        <v>0</v>
      </c>
    </row>
    <row r="494" spans="1:28" s="36" customFormat="1" x14ac:dyDescent="0.35">
      <c r="A494" s="25" t="s">
        <v>124</v>
      </c>
      <c r="B494" s="26" t="s">
        <v>3007</v>
      </c>
      <c r="C494" s="27" t="s">
        <v>126</v>
      </c>
      <c r="D494" s="27" t="s">
        <v>3008</v>
      </c>
      <c r="E494" s="27" t="s">
        <v>36</v>
      </c>
      <c r="F494" s="27" t="s">
        <v>37</v>
      </c>
      <c r="G494" s="27" t="str">
        <f>Table228910[[#This Row],[District
Code]]</f>
        <v>75341</v>
      </c>
      <c r="H494" s="52" t="s">
        <v>3009</v>
      </c>
      <c r="I494" s="29" t="s">
        <v>6701</v>
      </c>
      <c r="J494" s="30">
        <v>28226</v>
      </c>
      <c r="K494" s="29" t="s">
        <v>6701</v>
      </c>
      <c r="L494" s="28">
        <v>6870</v>
      </c>
      <c r="M494" s="28">
        <v>6870</v>
      </c>
      <c r="N494" s="28">
        <v>0</v>
      </c>
      <c r="O494" s="28">
        <v>0</v>
      </c>
      <c r="P494" s="28">
        <v>5385</v>
      </c>
      <c r="Q494" s="28">
        <v>713</v>
      </c>
      <c r="R494" s="28">
        <v>0</v>
      </c>
      <c r="S494" s="28">
        <v>8388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31">
        <f t="shared" si="15"/>
        <v>28226</v>
      </c>
      <c r="AB494" s="31">
        <f t="shared" si="14"/>
        <v>0</v>
      </c>
    </row>
    <row r="495" spans="1:28" s="36" customFormat="1" x14ac:dyDescent="0.35">
      <c r="A495" s="25" t="s">
        <v>124</v>
      </c>
      <c r="B495" s="26" t="s">
        <v>3088</v>
      </c>
      <c r="C495" s="27" t="s">
        <v>126</v>
      </c>
      <c r="D495" s="27" t="s">
        <v>3089</v>
      </c>
      <c r="E495" s="27" t="s">
        <v>36</v>
      </c>
      <c r="F495" s="27" t="s">
        <v>37</v>
      </c>
      <c r="G495" s="27" t="str">
        <f>Table228910[[#This Row],[District
Code]]</f>
        <v>75713</v>
      </c>
      <c r="H495" s="52" t="s">
        <v>3090</v>
      </c>
      <c r="I495" s="29" t="s">
        <v>6701</v>
      </c>
      <c r="J495" s="30">
        <v>294593</v>
      </c>
      <c r="K495" s="29" t="s">
        <v>6701</v>
      </c>
      <c r="L495" s="28">
        <v>71703</v>
      </c>
      <c r="M495" s="28">
        <v>71703</v>
      </c>
      <c r="N495" s="28">
        <v>0</v>
      </c>
      <c r="O495" s="28">
        <v>73648</v>
      </c>
      <c r="P495" s="28">
        <v>73648</v>
      </c>
      <c r="Q495" s="28">
        <v>3891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31">
        <f t="shared" si="15"/>
        <v>294593</v>
      </c>
      <c r="AB495" s="31">
        <f t="shared" si="14"/>
        <v>0</v>
      </c>
    </row>
    <row r="496" spans="1:28" s="36" customFormat="1" x14ac:dyDescent="0.35">
      <c r="A496" s="25" t="s">
        <v>124</v>
      </c>
      <c r="B496" s="26" t="s">
        <v>3135</v>
      </c>
      <c r="C496" s="27" t="s">
        <v>126</v>
      </c>
      <c r="D496" s="27" t="s">
        <v>3136</v>
      </c>
      <c r="E496" s="27" t="s">
        <v>36</v>
      </c>
      <c r="F496" s="27" t="s">
        <v>37</v>
      </c>
      <c r="G496" s="27" t="str">
        <f>Table228910[[#This Row],[District
Code]]</f>
        <v>76869</v>
      </c>
      <c r="H496" s="52" t="s">
        <v>3137</v>
      </c>
      <c r="I496" s="29" t="s">
        <v>6701</v>
      </c>
      <c r="J496" s="30">
        <v>19085</v>
      </c>
      <c r="K496" s="29" t="s">
        <v>6701</v>
      </c>
      <c r="L496" s="28">
        <v>0</v>
      </c>
      <c r="M496" s="28">
        <v>0</v>
      </c>
      <c r="N496" s="28">
        <v>0</v>
      </c>
      <c r="O496" s="28">
        <v>4771</v>
      </c>
      <c r="P496" s="28">
        <v>4885</v>
      </c>
      <c r="Q496" s="28">
        <v>0</v>
      </c>
      <c r="R496" s="28">
        <v>0</v>
      </c>
      <c r="S496" s="28">
        <v>9429</v>
      </c>
      <c r="T496" s="28">
        <v>0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31">
        <f t="shared" si="15"/>
        <v>19085</v>
      </c>
      <c r="AB496" s="31">
        <f t="shared" si="14"/>
        <v>0</v>
      </c>
    </row>
    <row r="497" spans="1:28" s="36" customFormat="1" x14ac:dyDescent="0.35">
      <c r="A497" s="25" t="s">
        <v>124</v>
      </c>
      <c r="B497" s="26" t="s">
        <v>3782</v>
      </c>
      <c r="C497" s="27" t="s">
        <v>126</v>
      </c>
      <c r="D497" s="27" t="s">
        <v>1088</v>
      </c>
      <c r="E497" s="27" t="s">
        <v>3783</v>
      </c>
      <c r="F497" s="27" t="s">
        <v>3784</v>
      </c>
      <c r="G497" s="27" t="str">
        <f>"C"&amp;Table228910[[#This Row],[Direct
Funded
Charter School
Number]]</f>
        <v>C0521</v>
      </c>
      <c r="H497" s="52" t="s">
        <v>3785</v>
      </c>
      <c r="I497" s="29" t="s">
        <v>6701</v>
      </c>
      <c r="J497" s="30">
        <v>12364</v>
      </c>
      <c r="K497" s="29" t="s">
        <v>6701</v>
      </c>
      <c r="L497" s="28">
        <v>3010</v>
      </c>
      <c r="M497" s="28">
        <v>3010</v>
      </c>
      <c r="N497" s="28">
        <v>0</v>
      </c>
      <c r="O497" s="28">
        <v>0</v>
      </c>
      <c r="P497" s="28">
        <v>6344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31">
        <f t="shared" si="15"/>
        <v>12364</v>
      </c>
      <c r="AB497" s="31">
        <f t="shared" si="14"/>
        <v>0</v>
      </c>
    </row>
    <row r="498" spans="1:28" s="36" customFormat="1" x14ac:dyDescent="0.35">
      <c r="A498" s="25" t="s">
        <v>124</v>
      </c>
      <c r="B498" s="26" t="s">
        <v>3770</v>
      </c>
      <c r="C498" s="27" t="s">
        <v>126</v>
      </c>
      <c r="D498" s="27" t="s">
        <v>1079</v>
      </c>
      <c r="E498" s="27" t="s">
        <v>3771</v>
      </c>
      <c r="F498" s="27" t="s">
        <v>3772</v>
      </c>
      <c r="G498" s="27" t="str">
        <f>"C"&amp;Table228910[[#This Row],[Direct
Funded
Charter School
Number]]</f>
        <v>C0509</v>
      </c>
      <c r="H498" s="52" t="s">
        <v>3773</v>
      </c>
      <c r="I498" s="29" t="s">
        <v>6700</v>
      </c>
      <c r="J498" s="30">
        <v>0</v>
      </c>
      <c r="K498" s="29" t="s">
        <v>6708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0</v>
      </c>
      <c r="AA498" s="31">
        <f t="shared" si="15"/>
        <v>0</v>
      </c>
      <c r="AB498" s="31">
        <f t="shared" si="14"/>
        <v>0</v>
      </c>
    </row>
    <row r="499" spans="1:28" s="36" customFormat="1" x14ac:dyDescent="0.35">
      <c r="A499" s="25" t="s">
        <v>124</v>
      </c>
      <c r="B499" s="26" t="s">
        <v>3806</v>
      </c>
      <c r="C499" s="27" t="s">
        <v>126</v>
      </c>
      <c r="D499" s="27" t="s">
        <v>1088</v>
      </c>
      <c r="E499" s="27" t="s">
        <v>3807</v>
      </c>
      <c r="F499" s="27" t="s">
        <v>3808</v>
      </c>
      <c r="G499" s="27" t="str">
        <f>"C"&amp;Table228910[[#This Row],[Direct
Funded
Charter School
Number]]</f>
        <v>C0535</v>
      </c>
      <c r="H499" s="52" t="s">
        <v>3809</v>
      </c>
      <c r="I499" s="29" t="s">
        <v>6701</v>
      </c>
      <c r="J499" s="30">
        <v>16416</v>
      </c>
      <c r="K499" s="29" t="s">
        <v>6708</v>
      </c>
      <c r="L499" s="28">
        <v>0</v>
      </c>
      <c r="M499" s="28">
        <v>0</v>
      </c>
      <c r="N499" s="28">
        <v>0</v>
      </c>
      <c r="O499" s="28">
        <v>12096</v>
      </c>
      <c r="P499" s="28">
        <v>4320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31">
        <f t="shared" si="15"/>
        <v>16416</v>
      </c>
      <c r="AB499" s="31">
        <f t="shared" si="14"/>
        <v>0</v>
      </c>
    </row>
    <row r="500" spans="1:28" s="36" customFormat="1" x14ac:dyDescent="0.35">
      <c r="A500" s="25" t="s">
        <v>124</v>
      </c>
      <c r="B500" s="26" t="s">
        <v>3810</v>
      </c>
      <c r="C500" s="27" t="s">
        <v>126</v>
      </c>
      <c r="D500" s="27" t="s">
        <v>1088</v>
      </c>
      <c r="E500" s="27" t="s">
        <v>3811</v>
      </c>
      <c r="F500" s="27" t="s">
        <v>3812</v>
      </c>
      <c r="G500" s="27" t="str">
        <f>"C"&amp;Table228910[[#This Row],[Direct
Funded
Charter School
Number]]</f>
        <v>C0537</v>
      </c>
      <c r="H500" s="52" t="s">
        <v>3813</v>
      </c>
      <c r="I500" s="29" t="s">
        <v>6701</v>
      </c>
      <c r="J500" s="30">
        <v>10000</v>
      </c>
      <c r="K500" s="29" t="s">
        <v>6701</v>
      </c>
      <c r="L500" s="28">
        <v>2500</v>
      </c>
      <c r="M500" s="28">
        <v>2500</v>
      </c>
      <c r="N500" s="28">
        <v>2500</v>
      </c>
      <c r="O500" s="28">
        <v>2500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31">
        <f t="shared" si="15"/>
        <v>10000</v>
      </c>
      <c r="AB500" s="31">
        <f t="shared" si="14"/>
        <v>0</v>
      </c>
    </row>
    <row r="501" spans="1:28" s="36" customFormat="1" x14ac:dyDescent="0.35">
      <c r="A501" s="25" t="s">
        <v>124</v>
      </c>
      <c r="B501" s="26" t="s">
        <v>3818</v>
      </c>
      <c r="C501" s="27" t="s">
        <v>126</v>
      </c>
      <c r="D501" s="27" t="s">
        <v>1088</v>
      </c>
      <c r="E501" s="27" t="s">
        <v>3819</v>
      </c>
      <c r="F501" s="27" t="s">
        <v>3820</v>
      </c>
      <c r="G501" s="27" t="str">
        <f>"C"&amp;Table228910[[#This Row],[Direct
Funded
Charter School
Number]]</f>
        <v>C0539</v>
      </c>
      <c r="H501" s="52" t="s">
        <v>3821</v>
      </c>
      <c r="I501" s="29" t="s">
        <v>6701</v>
      </c>
      <c r="J501" s="30">
        <v>14337</v>
      </c>
      <c r="K501" s="29" t="s">
        <v>6701</v>
      </c>
      <c r="L501" s="28">
        <v>3490</v>
      </c>
      <c r="M501" s="28">
        <v>3490</v>
      </c>
      <c r="N501" s="28">
        <v>6978</v>
      </c>
      <c r="O501" s="28">
        <v>0</v>
      </c>
      <c r="P501" s="28">
        <v>379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31">
        <f t="shared" si="15"/>
        <v>14337</v>
      </c>
      <c r="AB501" s="31">
        <f t="shared" si="14"/>
        <v>0</v>
      </c>
    </row>
    <row r="502" spans="1:28" s="36" customFormat="1" x14ac:dyDescent="0.35">
      <c r="A502" s="25" t="s">
        <v>124</v>
      </c>
      <c r="B502" s="26" t="s">
        <v>3814</v>
      </c>
      <c r="C502" s="27" t="s">
        <v>126</v>
      </c>
      <c r="D502" s="27" t="s">
        <v>1088</v>
      </c>
      <c r="E502" s="27" t="s">
        <v>3815</v>
      </c>
      <c r="F502" s="27" t="s">
        <v>3816</v>
      </c>
      <c r="G502" s="27" t="str">
        <f>"C"&amp;Table228910[[#This Row],[Direct
Funded
Charter School
Number]]</f>
        <v>C0538</v>
      </c>
      <c r="H502" s="52" t="s">
        <v>3817</v>
      </c>
      <c r="I502" s="29" t="s">
        <v>6701</v>
      </c>
      <c r="J502" s="30">
        <v>15970</v>
      </c>
      <c r="K502" s="29" t="s">
        <v>6701</v>
      </c>
      <c r="L502" s="28">
        <v>3887</v>
      </c>
      <c r="M502" s="28">
        <v>3887</v>
      </c>
      <c r="N502" s="28">
        <v>3887</v>
      </c>
      <c r="O502" s="28">
        <v>0</v>
      </c>
      <c r="P502" s="28">
        <v>2974</v>
      </c>
      <c r="Q502" s="28">
        <v>1335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31">
        <f t="shared" si="15"/>
        <v>15970</v>
      </c>
      <c r="AB502" s="31">
        <f t="shared" si="14"/>
        <v>0</v>
      </c>
    </row>
    <row r="503" spans="1:28" s="36" customFormat="1" x14ac:dyDescent="0.35">
      <c r="A503" s="25" t="s">
        <v>124</v>
      </c>
      <c r="B503" s="26" t="s">
        <v>3822</v>
      </c>
      <c r="C503" s="27" t="s">
        <v>126</v>
      </c>
      <c r="D503" s="27" t="s">
        <v>127</v>
      </c>
      <c r="E503" s="27" t="s">
        <v>3823</v>
      </c>
      <c r="F503" s="27" t="s">
        <v>3824</v>
      </c>
      <c r="G503" s="27" t="str">
        <f>"C"&amp;Table228910[[#This Row],[Direct
Funded
Charter School
Number]]</f>
        <v>C0540</v>
      </c>
      <c r="H503" s="52" t="s">
        <v>3825</v>
      </c>
      <c r="I503" s="29" t="s">
        <v>6701</v>
      </c>
      <c r="J503" s="30">
        <v>16528</v>
      </c>
      <c r="K503" s="29" t="s">
        <v>6708</v>
      </c>
      <c r="L503" s="28">
        <v>4023</v>
      </c>
      <c r="M503" s="28">
        <v>4023</v>
      </c>
      <c r="N503" s="28">
        <v>8045</v>
      </c>
      <c r="O503" s="28">
        <v>437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31">
        <f t="shared" si="15"/>
        <v>16528</v>
      </c>
      <c r="AB503" s="31">
        <f t="shared" si="14"/>
        <v>0</v>
      </c>
    </row>
    <row r="504" spans="1:28" s="36" customFormat="1" x14ac:dyDescent="0.35">
      <c r="A504" s="25" t="s">
        <v>124</v>
      </c>
      <c r="B504" s="26" t="s">
        <v>3802</v>
      </c>
      <c r="C504" s="27" t="s">
        <v>126</v>
      </c>
      <c r="D504" s="27" t="s">
        <v>1088</v>
      </c>
      <c r="E504" s="27" t="s">
        <v>3803</v>
      </c>
      <c r="F504" s="27" t="s">
        <v>3804</v>
      </c>
      <c r="G504" s="27" t="str">
        <f>"C"&amp;Table228910[[#This Row],[Direct
Funded
Charter School
Number]]</f>
        <v>C0534</v>
      </c>
      <c r="H504" s="52" t="s">
        <v>3805</v>
      </c>
      <c r="I504" s="29" t="s">
        <v>6701</v>
      </c>
      <c r="J504" s="30">
        <v>13814</v>
      </c>
      <c r="K504" s="29" t="s">
        <v>6701</v>
      </c>
      <c r="L504" s="28">
        <v>3363</v>
      </c>
      <c r="M504" s="28">
        <v>3363</v>
      </c>
      <c r="N504" s="28">
        <v>3363</v>
      </c>
      <c r="O504" s="28">
        <v>3454</v>
      </c>
      <c r="P504" s="28">
        <v>271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0</v>
      </c>
      <c r="AA504" s="31">
        <f t="shared" si="15"/>
        <v>13814</v>
      </c>
      <c r="AB504" s="31">
        <f t="shared" si="14"/>
        <v>0</v>
      </c>
    </row>
    <row r="505" spans="1:28" s="36" customFormat="1" x14ac:dyDescent="0.35">
      <c r="A505" s="25" t="s">
        <v>124</v>
      </c>
      <c r="B505" s="26" t="s">
        <v>3798</v>
      </c>
      <c r="C505" s="27" t="s">
        <v>126</v>
      </c>
      <c r="D505" s="27" t="s">
        <v>1088</v>
      </c>
      <c r="E505" s="27" t="s">
        <v>3799</v>
      </c>
      <c r="F505" s="27" t="s">
        <v>3800</v>
      </c>
      <c r="G505" s="27" t="str">
        <f>"C"&amp;Table228910[[#This Row],[Direct
Funded
Charter School
Number]]</f>
        <v>C0531</v>
      </c>
      <c r="H505" s="52" t="s">
        <v>3801</v>
      </c>
      <c r="I505" s="29" t="s">
        <v>6701</v>
      </c>
      <c r="J505" s="30">
        <v>15856</v>
      </c>
      <c r="K505" s="29" t="s">
        <v>6701</v>
      </c>
      <c r="L505" s="28">
        <v>3859</v>
      </c>
      <c r="M505" s="28">
        <v>3859</v>
      </c>
      <c r="N505" s="28">
        <v>3859</v>
      </c>
      <c r="O505" s="28">
        <v>3964</v>
      </c>
      <c r="P505" s="28">
        <v>315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0</v>
      </c>
      <c r="AA505" s="31">
        <f t="shared" si="15"/>
        <v>15856</v>
      </c>
      <c r="AB505" s="31">
        <f t="shared" si="14"/>
        <v>0</v>
      </c>
    </row>
    <row r="506" spans="1:28" s="36" customFormat="1" x14ac:dyDescent="0.35">
      <c r="A506" s="25" t="s">
        <v>124</v>
      </c>
      <c r="B506" s="26" t="s">
        <v>3830</v>
      </c>
      <c r="C506" s="27" t="s">
        <v>126</v>
      </c>
      <c r="D506" s="27" t="s">
        <v>1088</v>
      </c>
      <c r="E506" s="27" t="s">
        <v>3831</v>
      </c>
      <c r="F506" s="27" t="s">
        <v>3832</v>
      </c>
      <c r="G506" s="27" t="str">
        <f>"C"&amp;Table228910[[#This Row],[Direct
Funded
Charter School
Number]]</f>
        <v>C0543</v>
      </c>
      <c r="H506" s="52" t="s">
        <v>3833</v>
      </c>
      <c r="I506" s="29" t="s">
        <v>6701</v>
      </c>
      <c r="J506" s="30">
        <v>15553</v>
      </c>
      <c r="K506" s="29" t="s">
        <v>6701</v>
      </c>
      <c r="L506" s="28">
        <v>3786</v>
      </c>
      <c r="M506" s="28">
        <v>3786</v>
      </c>
      <c r="N506" s="28">
        <v>0</v>
      </c>
      <c r="O506" s="28">
        <v>0</v>
      </c>
      <c r="P506" s="28">
        <v>7981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31">
        <f t="shared" si="15"/>
        <v>15553</v>
      </c>
      <c r="AB506" s="31">
        <f t="shared" si="14"/>
        <v>0</v>
      </c>
    </row>
    <row r="507" spans="1:28" s="36" customFormat="1" x14ac:dyDescent="0.35">
      <c r="A507" s="25" t="s">
        <v>124</v>
      </c>
      <c r="B507" s="26" t="s">
        <v>3794</v>
      </c>
      <c r="C507" s="27" t="s">
        <v>126</v>
      </c>
      <c r="D507" s="27" t="s">
        <v>1088</v>
      </c>
      <c r="E507" s="27" t="s">
        <v>3795</v>
      </c>
      <c r="F507" s="27" t="s">
        <v>3796</v>
      </c>
      <c r="G507" s="27" t="str">
        <f>"C"&amp;Table228910[[#This Row],[Direct
Funded
Charter School
Number]]</f>
        <v>C0530</v>
      </c>
      <c r="H507" s="52" t="s">
        <v>3797</v>
      </c>
      <c r="I507" s="29" t="s">
        <v>6701</v>
      </c>
      <c r="J507" s="30">
        <v>11260</v>
      </c>
      <c r="K507" s="29" t="s">
        <v>6701</v>
      </c>
      <c r="L507" s="28">
        <v>2741</v>
      </c>
      <c r="M507" s="28">
        <v>2741</v>
      </c>
      <c r="N507" s="28">
        <v>2741</v>
      </c>
      <c r="O507" s="28">
        <v>2815</v>
      </c>
      <c r="P507" s="28">
        <v>222</v>
      </c>
      <c r="Q507" s="28">
        <v>0</v>
      </c>
      <c r="R507" s="28">
        <v>0</v>
      </c>
      <c r="S507" s="28">
        <v>0</v>
      </c>
      <c r="T507" s="28">
        <v>0</v>
      </c>
      <c r="U507" s="28">
        <v>0</v>
      </c>
      <c r="V507" s="28">
        <v>0</v>
      </c>
      <c r="W507" s="28">
        <v>0</v>
      </c>
      <c r="X507" s="28">
        <v>0</v>
      </c>
      <c r="Y507" s="28">
        <v>0</v>
      </c>
      <c r="Z507" s="28">
        <v>0</v>
      </c>
      <c r="AA507" s="31">
        <f t="shared" si="15"/>
        <v>11260</v>
      </c>
      <c r="AB507" s="31">
        <f t="shared" si="14"/>
        <v>0</v>
      </c>
    </row>
    <row r="508" spans="1:28" s="36" customFormat="1" x14ac:dyDescent="0.35">
      <c r="A508" s="25" t="s">
        <v>124</v>
      </c>
      <c r="B508" s="26" t="s">
        <v>3894</v>
      </c>
      <c r="C508" s="27" t="s">
        <v>126</v>
      </c>
      <c r="D508" s="27" t="s">
        <v>1088</v>
      </c>
      <c r="E508" s="27" t="s">
        <v>3895</v>
      </c>
      <c r="F508" s="27" t="s">
        <v>3896</v>
      </c>
      <c r="G508" s="27" t="str">
        <f>"C"&amp;Table228910[[#This Row],[Direct
Funded
Charter School
Number]]</f>
        <v>C0570</v>
      </c>
      <c r="H508" s="52" t="s">
        <v>3897</v>
      </c>
      <c r="I508" s="29" t="s">
        <v>6701</v>
      </c>
      <c r="J508" s="30">
        <v>10000</v>
      </c>
      <c r="K508" s="29" t="s">
        <v>6708</v>
      </c>
      <c r="L508" s="28">
        <v>2500</v>
      </c>
      <c r="M508" s="28">
        <v>0</v>
      </c>
      <c r="N508" s="28">
        <v>0</v>
      </c>
      <c r="O508" s="28">
        <v>0</v>
      </c>
      <c r="P508" s="28">
        <v>0</v>
      </c>
      <c r="Q508" s="28">
        <v>2500</v>
      </c>
      <c r="R508" s="28">
        <v>2500</v>
      </c>
      <c r="S508" s="28">
        <v>0</v>
      </c>
      <c r="T508" s="28">
        <v>0</v>
      </c>
      <c r="U508" s="28">
        <v>2500</v>
      </c>
      <c r="V508" s="28">
        <v>0</v>
      </c>
      <c r="W508" s="28">
        <v>0</v>
      </c>
      <c r="X508" s="28">
        <v>0</v>
      </c>
      <c r="Y508" s="28">
        <v>0</v>
      </c>
      <c r="Z508" s="28">
        <v>0</v>
      </c>
      <c r="AA508" s="31">
        <f t="shared" si="15"/>
        <v>10000</v>
      </c>
      <c r="AB508" s="31">
        <f t="shared" si="14"/>
        <v>0</v>
      </c>
    </row>
    <row r="509" spans="1:28" s="36" customFormat="1" x14ac:dyDescent="0.35">
      <c r="A509" s="25" t="s">
        <v>124</v>
      </c>
      <c r="B509" s="26" t="s">
        <v>3914</v>
      </c>
      <c r="C509" s="27" t="s">
        <v>126</v>
      </c>
      <c r="D509" s="27" t="s">
        <v>1061</v>
      </c>
      <c r="E509" s="27" t="s">
        <v>3915</v>
      </c>
      <c r="F509" s="27" t="s">
        <v>3916</v>
      </c>
      <c r="G509" s="27" t="str">
        <f>"C"&amp;Table228910[[#This Row],[Direct
Funded
Charter School
Number]]</f>
        <v>C0582</v>
      </c>
      <c r="H509" s="52" t="s">
        <v>3917</v>
      </c>
      <c r="I509" s="29" t="s">
        <v>6701</v>
      </c>
      <c r="J509" s="30">
        <v>10000</v>
      </c>
      <c r="K509" s="29" t="s">
        <v>6701</v>
      </c>
      <c r="L509" s="28">
        <v>2500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28">
        <v>0</v>
      </c>
      <c r="S509" s="28">
        <v>0</v>
      </c>
      <c r="T509" s="28">
        <v>0</v>
      </c>
      <c r="U509" s="28">
        <v>0</v>
      </c>
      <c r="V509" s="28">
        <v>0</v>
      </c>
      <c r="W509" s="28">
        <v>2500</v>
      </c>
      <c r="X509" s="28">
        <v>2500</v>
      </c>
      <c r="Y509" s="28">
        <v>2500</v>
      </c>
      <c r="Z509" s="28">
        <v>0</v>
      </c>
      <c r="AA509" s="31">
        <f t="shared" si="15"/>
        <v>10000</v>
      </c>
      <c r="AB509" s="31">
        <f t="shared" si="14"/>
        <v>0</v>
      </c>
    </row>
    <row r="510" spans="1:28" s="36" customFormat="1" x14ac:dyDescent="0.35">
      <c r="A510" s="25" t="s">
        <v>124</v>
      </c>
      <c r="B510" s="32" t="s">
        <v>3910</v>
      </c>
      <c r="C510" s="33" t="s">
        <v>126</v>
      </c>
      <c r="D510" s="33" t="s">
        <v>1088</v>
      </c>
      <c r="E510" s="33" t="s">
        <v>3911</v>
      </c>
      <c r="F510" s="3" t="s">
        <v>3912</v>
      </c>
      <c r="G510" s="27" t="str">
        <f>"C"&amp;Table228910[[#This Row],[Direct
Funded
Charter School
Number]]</f>
        <v>C0581</v>
      </c>
      <c r="H510" s="53" t="s">
        <v>3913</v>
      </c>
      <c r="I510" s="29" t="s">
        <v>6701</v>
      </c>
      <c r="J510" s="30">
        <v>19345</v>
      </c>
      <c r="K510" s="29" t="s">
        <v>6701</v>
      </c>
      <c r="L510" s="34">
        <v>4709</v>
      </c>
      <c r="M510" s="28">
        <v>4709</v>
      </c>
      <c r="N510" s="28">
        <v>0</v>
      </c>
      <c r="O510" s="28">
        <v>0</v>
      </c>
      <c r="P510" s="28">
        <v>9927</v>
      </c>
      <c r="Q510" s="28">
        <v>0</v>
      </c>
      <c r="R510" s="28">
        <v>0</v>
      </c>
      <c r="S510" s="28">
        <v>0</v>
      </c>
      <c r="T510" s="28">
        <v>0</v>
      </c>
      <c r="U510" s="28">
        <v>0</v>
      </c>
      <c r="V510" s="28">
        <v>0</v>
      </c>
      <c r="W510" s="28">
        <v>0</v>
      </c>
      <c r="X510" s="28">
        <v>0</v>
      </c>
      <c r="Y510" s="28">
        <v>0</v>
      </c>
      <c r="Z510" s="34">
        <v>0</v>
      </c>
      <c r="AA510" s="31">
        <f t="shared" si="15"/>
        <v>19345</v>
      </c>
      <c r="AB510" s="31">
        <f t="shared" si="14"/>
        <v>0</v>
      </c>
    </row>
    <row r="511" spans="1:28" s="36" customFormat="1" x14ac:dyDescent="0.35">
      <c r="A511" s="25" t="s">
        <v>124</v>
      </c>
      <c r="B511" s="32" t="s">
        <v>3906</v>
      </c>
      <c r="C511" s="33" t="s">
        <v>126</v>
      </c>
      <c r="D511" s="33" t="s">
        <v>1088</v>
      </c>
      <c r="E511" s="33" t="s">
        <v>3907</v>
      </c>
      <c r="F511" s="3" t="s">
        <v>3908</v>
      </c>
      <c r="G511" s="27" t="str">
        <f>"C"&amp;Table228910[[#This Row],[Direct
Funded
Charter School
Number]]</f>
        <v>C0579</v>
      </c>
      <c r="H511" s="53" t="s">
        <v>3909</v>
      </c>
      <c r="I511" s="29" t="s">
        <v>6701</v>
      </c>
      <c r="J511" s="30">
        <v>10000</v>
      </c>
      <c r="K511" s="29" t="s">
        <v>6701</v>
      </c>
      <c r="L511" s="34">
        <v>2500</v>
      </c>
      <c r="M511" s="28">
        <v>2500</v>
      </c>
      <c r="N511" s="28">
        <v>2500</v>
      </c>
      <c r="O511" s="28">
        <v>2500</v>
      </c>
      <c r="P511" s="28">
        <v>0</v>
      </c>
      <c r="Q511" s="28">
        <v>0</v>
      </c>
      <c r="R511" s="28">
        <v>0</v>
      </c>
      <c r="S511" s="28">
        <v>0</v>
      </c>
      <c r="T511" s="28">
        <v>0</v>
      </c>
      <c r="U511" s="28">
        <v>0</v>
      </c>
      <c r="V511" s="28">
        <v>0</v>
      </c>
      <c r="W511" s="28">
        <v>0</v>
      </c>
      <c r="X511" s="28">
        <v>0</v>
      </c>
      <c r="Y511" s="28">
        <v>0</v>
      </c>
      <c r="Z511" s="34">
        <v>0</v>
      </c>
      <c r="AA511" s="31">
        <f t="shared" si="15"/>
        <v>10000</v>
      </c>
      <c r="AB511" s="31">
        <f t="shared" si="14"/>
        <v>0</v>
      </c>
    </row>
    <row r="512" spans="1:28" s="36" customFormat="1" x14ac:dyDescent="0.35">
      <c r="A512" s="25" t="s">
        <v>124</v>
      </c>
      <c r="B512" s="26" t="s">
        <v>3890</v>
      </c>
      <c r="C512" s="27" t="s">
        <v>126</v>
      </c>
      <c r="D512" s="27" t="s">
        <v>1088</v>
      </c>
      <c r="E512" s="27" t="s">
        <v>3891</v>
      </c>
      <c r="F512" s="27" t="s">
        <v>3892</v>
      </c>
      <c r="G512" s="27" t="str">
        <f>"C"&amp;Table228910[[#This Row],[Direct
Funded
Charter School
Number]]</f>
        <v>C0569</v>
      </c>
      <c r="H512" s="52" t="s">
        <v>3893</v>
      </c>
      <c r="I512" s="29" t="s">
        <v>6701</v>
      </c>
      <c r="J512" s="30">
        <v>10000</v>
      </c>
      <c r="K512" s="29" t="s">
        <v>6701</v>
      </c>
      <c r="L512" s="28">
        <v>2500</v>
      </c>
      <c r="M512" s="28">
        <v>2500</v>
      </c>
      <c r="N512" s="28">
        <v>2500</v>
      </c>
      <c r="O512" s="28">
        <v>2500</v>
      </c>
      <c r="P512" s="28">
        <v>0</v>
      </c>
      <c r="Q512" s="28">
        <v>0</v>
      </c>
      <c r="R512" s="28">
        <v>0</v>
      </c>
      <c r="S512" s="28">
        <v>0</v>
      </c>
      <c r="T512" s="28">
        <v>0</v>
      </c>
      <c r="U512" s="28">
        <v>0</v>
      </c>
      <c r="V512" s="28">
        <v>0</v>
      </c>
      <c r="W512" s="28">
        <v>0</v>
      </c>
      <c r="X512" s="28">
        <v>0</v>
      </c>
      <c r="Y512" s="28">
        <v>0</v>
      </c>
      <c r="Z512" s="28">
        <v>0</v>
      </c>
      <c r="AA512" s="31">
        <f t="shared" si="15"/>
        <v>10000</v>
      </c>
      <c r="AB512" s="31">
        <f t="shared" si="14"/>
        <v>0</v>
      </c>
    </row>
    <row r="513" spans="1:28" s="36" customFormat="1" x14ac:dyDescent="0.35">
      <c r="A513" s="25" t="s">
        <v>124</v>
      </c>
      <c r="B513" s="26" t="s">
        <v>3938</v>
      </c>
      <c r="C513" s="27" t="s">
        <v>126</v>
      </c>
      <c r="D513" s="27" t="s">
        <v>1088</v>
      </c>
      <c r="E513" s="27" t="s">
        <v>3939</v>
      </c>
      <c r="F513" s="27" t="s">
        <v>3940</v>
      </c>
      <c r="G513" s="27" t="str">
        <f>"C"&amp;Table228910[[#This Row],[Direct
Funded
Charter School
Number]]</f>
        <v>C0600</v>
      </c>
      <c r="H513" s="52" t="s">
        <v>3941</v>
      </c>
      <c r="I513" s="29" t="s">
        <v>6701</v>
      </c>
      <c r="J513" s="30">
        <v>10000</v>
      </c>
      <c r="K513" s="29" t="s">
        <v>6701</v>
      </c>
      <c r="L513" s="28">
        <v>2500</v>
      </c>
      <c r="M513" s="28">
        <v>2500</v>
      </c>
      <c r="N513" s="28">
        <v>2500</v>
      </c>
      <c r="O513" s="28">
        <v>2500</v>
      </c>
      <c r="P513" s="28">
        <v>0</v>
      </c>
      <c r="Q513" s="28">
        <v>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0</v>
      </c>
      <c r="AA513" s="31">
        <f t="shared" si="15"/>
        <v>10000</v>
      </c>
      <c r="AB513" s="31">
        <f t="shared" si="14"/>
        <v>0</v>
      </c>
    </row>
    <row r="514" spans="1:28" s="36" customFormat="1" x14ac:dyDescent="0.35">
      <c r="A514" s="25" t="s">
        <v>124</v>
      </c>
      <c r="B514" s="26" t="s">
        <v>3946</v>
      </c>
      <c r="C514" s="27" t="s">
        <v>126</v>
      </c>
      <c r="D514" s="27" t="s">
        <v>1088</v>
      </c>
      <c r="E514" s="27" t="s">
        <v>3947</v>
      </c>
      <c r="F514" s="27" t="s">
        <v>3948</v>
      </c>
      <c r="G514" s="27" t="str">
        <f>"C"&amp;Table228910[[#This Row],[Direct
Funded
Charter School
Number]]</f>
        <v>C0602</v>
      </c>
      <c r="H514" s="52" t="s">
        <v>3949</v>
      </c>
      <c r="I514" s="29" t="s">
        <v>6701</v>
      </c>
      <c r="J514" s="30">
        <v>17515</v>
      </c>
      <c r="K514" s="29" t="s">
        <v>6701</v>
      </c>
      <c r="L514" s="28">
        <v>4263</v>
      </c>
      <c r="M514" s="28">
        <v>4263</v>
      </c>
      <c r="N514" s="28">
        <v>0</v>
      </c>
      <c r="O514" s="28">
        <v>0</v>
      </c>
      <c r="P514" s="28">
        <v>8989</v>
      </c>
      <c r="Q514" s="28">
        <v>0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0</v>
      </c>
      <c r="AA514" s="31">
        <f t="shared" si="15"/>
        <v>17515</v>
      </c>
      <c r="AB514" s="31">
        <f t="shared" si="14"/>
        <v>0</v>
      </c>
    </row>
    <row r="515" spans="1:28" s="36" customFormat="1" x14ac:dyDescent="0.35">
      <c r="A515" s="25" t="s">
        <v>124</v>
      </c>
      <c r="B515" s="26" t="s">
        <v>3950</v>
      </c>
      <c r="C515" s="27" t="s">
        <v>126</v>
      </c>
      <c r="D515" s="27" t="s">
        <v>1088</v>
      </c>
      <c r="E515" s="27" t="s">
        <v>3951</v>
      </c>
      <c r="F515" s="27" t="s">
        <v>3952</v>
      </c>
      <c r="G515" s="27" t="str">
        <f>"C"&amp;Table228910[[#This Row],[Direct
Funded
Charter School
Number]]</f>
        <v>C0603</v>
      </c>
      <c r="H515" s="52" t="s">
        <v>3953</v>
      </c>
      <c r="I515" s="29" t="s">
        <v>6701</v>
      </c>
      <c r="J515" s="30">
        <v>10000</v>
      </c>
      <c r="K515" s="29" t="s">
        <v>6701</v>
      </c>
      <c r="L515" s="28">
        <v>2500</v>
      </c>
      <c r="M515" s="28">
        <v>2500</v>
      </c>
      <c r="N515" s="28">
        <v>2500</v>
      </c>
      <c r="O515" s="28">
        <v>2500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31">
        <f t="shared" si="15"/>
        <v>10000</v>
      </c>
      <c r="AB515" s="31">
        <f t="shared" si="14"/>
        <v>0</v>
      </c>
    </row>
    <row r="516" spans="1:28" s="36" customFormat="1" x14ac:dyDescent="0.35">
      <c r="A516" s="25" t="s">
        <v>124</v>
      </c>
      <c r="B516" s="26" t="s">
        <v>3922</v>
      </c>
      <c r="C516" s="27" t="s">
        <v>126</v>
      </c>
      <c r="D516" s="27" t="s">
        <v>1088</v>
      </c>
      <c r="E516" s="27" t="s">
        <v>3923</v>
      </c>
      <c r="F516" s="27" t="s">
        <v>3924</v>
      </c>
      <c r="G516" s="27" t="str">
        <f>"C"&amp;Table228910[[#This Row],[Direct
Funded
Charter School
Number]]</f>
        <v>C0592</v>
      </c>
      <c r="H516" s="52" t="s">
        <v>3925</v>
      </c>
      <c r="I516" s="29" t="s">
        <v>6701</v>
      </c>
      <c r="J516" s="30">
        <v>15250</v>
      </c>
      <c r="K516" s="29" t="s">
        <v>6701</v>
      </c>
      <c r="L516" s="28">
        <v>3712</v>
      </c>
      <c r="M516" s="28">
        <v>3712</v>
      </c>
      <c r="N516" s="28">
        <v>0</v>
      </c>
      <c r="O516" s="28">
        <v>0</v>
      </c>
      <c r="P516" s="28">
        <v>3813</v>
      </c>
      <c r="Q516" s="28">
        <v>4013</v>
      </c>
      <c r="R516" s="28">
        <v>0</v>
      </c>
      <c r="S516" s="28">
        <v>0</v>
      </c>
      <c r="T516" s="28">
        <v>0</v>
      </c>
      <c r="U516" s="28">
        <v>0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31">
        <f t="shared" si="15"/>
        <v>15250</v>
      </c>
      <c r="AB516" s="31">
        <f t="shared" si="14"/>
        <v>0</v>
      </c>
    </row>
    <row r="517" spans="1:28" s="36" customFormat="1" x14ac:dyDescent="0.35">
      <c r="A517" s="25" t="s">
        <v>124</v>
      </c>
      <c r="B517" s="26" t="s">
        <v>3942</v>
      </c>
      <c r="C517" s="27" t="s">
        <v>126</v>
      </c>
      <c r="D517" s="27" t="s">
        <v>1088</v>
      </c>
      <c r="E517" s="27" t="s">
        <v>3943</v>
      </c>
      <c r="F517" s="27" t="s">
        <v>3944</v>
      </c>
      <c r="G517" s="27" t="str">
        <f>"C"&amp;Table228910[[#This Row],[Direct
Funded
Charter School
Number]]</f>
        <v>C0601</v>
      </c>
      <c r="H517" s="52" t="s">
        <v>3945</v>
      </c>
      <c r="I517" s="29" t="s">
        <v>6701</v>
      </c>
      <c r="J517" s="30">
        <v>24719</v>
      </c>
      <c r="K517" s="29" t="s">
        <v>6701</v>
      </c>
      <c r="L517" s="28">
        <v>6017</v>
      </c>
      <c r="M517" s="28">
        <v>6017</v>
      </c>
      <c r="N517" s="28">
        <v>0</v>
      </c>
      <c r="O517" s="28">
        <v>0</v>
      </c>
      <c r="P517" s="28">
        <v>6180</v>
      </c>
      <c r="Q517" s="28">
        <v>6505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</v>
      </c>
      <c r="X517" s="28">
        <v>0</v>
      </c>
      <c r="Y517" s="28">
        <v>0</v>
      </c>
      <c r="Z517" s="28">
        <v>0</v>
      </c>
      <c r="AA517" s="31">
        <f t="shared" si="15"/>
        <v>24719</v>
      </c>
      <c r="AB517" s="31">
        <f t="shared" si="14"/>
        <v>0</v>
      </c>
    </row>
    <row r="518" spans="1:28" s="36" customFormat="1" x14ac:dyDescent="0.35">
      <c r="A518" s="25" t="s">
        <v>124</v>
      </c>
      <c r="B518" s="26" t="s">
        <v>3974</v>
      </c>
      <c r="C518" s="27" t="s">
        <v>126</v>
      </c>
      <c r="D518" s="27" t="s">
        <v>1088</v>
      </c>
      <c r="E518" s="27" t="s">
        <v>3975</v>
      </c>
      <c r="F518" s="27" t="s">
        <v>3976</v>
      </c>
      <c r="G518" s="27" t="str">
        <f>"C"&amp;Table228910[[#This Row],[Direct
Funded
Charter School
Number]]</f>
        <v>C0619</v>
      </c>
      <c r="H518" s="52" t="s">
        <v>3977</v>
      </c>
      <c r="I518" s="29" t="s">
        <v>6701</v>
      </c>
      <c r="J518" s="30">
        <v>14562</v>
      </c>
      <c r="K518" s="29" t="s">
        <v>6701</v>
      </c>
      <c r="L518" s="28">
        <v>3544</v>
      </c>
      <c r="M518" s="28">
        <v>3544</v>
      </c>
      <c r="N518" s="28">
        <v>7089</v>
      </c>
      <c r="O518" s="28">
        <v>385</v>
      </c>
      <c r="P518" s="28">
        <v>0</v>
      </c>
      <c r="Q518" s="28">
        <v>0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0</v>
      </c>
      <c r="X518" s="28">
        <v>0</v>
      </c>
      <c r="Y518" s="28">
        <v>0</v>
      </c>
      <c r="Z518" s="28">
        <v>0</v>
      </c>
      <c r="AA518" s="31">
        <f t="shared" si="15"/>
        <v>14562</v>
      </c>
      <c r="AB518" s="31">
        <f t="shared" si="14"/>
        <v>0</v>
      </c>
    </row>
    <row r="519" spans="1:28" s="36" customFormat="1" x14ac:dyDescent="0.35">
      <c r="A519" s="25" t="s">
        <v>124</v>
      </c>
      <c r="B519" s="26" t="s">
        <v>4002</v>
      </c>
      <c r="C519" s="27" t="s">
        <v>126</v>
      </c>
      <c r="D519" s="27" t="s">
        <v>1088</v>
      </c>
      <c r="E519" s="27" t="s">
        <v>4003</v>
      </c>
      <c r="F519" s="27" t="s">
        <v>4004</v>
      </c>
      <c r="G519" s="27" t="str">
        <f>"C"&amp;Table228910[[#This Row],[Direct
Funded
Charter School
Number]]</f>
        <v>C0636</v>
      </c>
      <c r="H519" s="52" t="s">
        <v>4005</v>
      </c>
      <c r="I519" s="29" t="s">
        <v>6701</v>
      </c>
      <c r="J519" s="30">
        <v>10268</v>
      </c>
      <c r="K519" s="29" t="s">
        <v>6701</v>
      </c>
      <c r="L519" s="28">
        <v>2500</v>
      </c>
      <c r="M519" s="28">
        <v>2500</v>
      </c>
      <c r="N519" s="28">
        <v>1500</v>
      </c>
      <c r="O519" s="28">
        <v>3768</v>
      </c>
      <c r="P519" s="28">
        <v>0</v>
      </c>
      <c r="Q519" s="28">
        <v>0</v>
      </c>
      <c r="R519" s="28">
        <v>0</v>
      </c>
      <c r="S519" s="28">
        <v>0</v>
      </c>
      <c r="T519" s="28">
        <v>0</v>
      </c>
      <c r="U519" s="28">
        <v>0</v>
      </c>
      <c r="V519" s="28">
        <v>0</v>
      </c>
      <c r="W519" s="28">
        <v>0</v>
      </c>
      <c r="X519" s="28">
        <v>0</v>
      </c>
      <c r="Y519" s="28">
        <v>0</v>
      </c>
      <c r="Z519" s="28">
        <v>0</v>
      </c>
      <c r="AA519" s="31">
        <f t="shared" si="15"/>
        <v>10268</v>
      </c>
      <c r="AB519" s="31">
        <f t="shared" si="14"/>
        <v>0</v>
      </c>
    </row>
    <row r="520" spans="1:28" s="36" customFormat="1" x14ac:dyDescent="0.35">
      <c r="A520" s="25" t="s">
        <v>124</v>
      </c>
      <c r="B520" s="26" t="s">
        <v>3998</v>
      </c>
      <c r="C520" s="27" t="s">
        <v>126</v>
      </c>
      <c r="D520" s="27" t="s">
        <v>1088</v>
      </c>
      <c r="E520" s="27" t="s">
        <v>3999</v>
      </c>
      <c r="F520" s="27" t="s">
        <v>4000</v>
      </c>
      <c r="G520" s="27" t="str">
        <f>"C"&amp;Table228910[[#This Row],[Direct
Funded
Charter School
Number]]</f>
        <v>C0635</v>
      </c>
      <c r="H520" s="52" t="s">
        <v>4001</v>
      </c>
      <c r="I520" s="29" t="s">
        <v>6701</v>
      </c>
      <c r="J520" s="30">
        <v>12085</v>
      </c>
      <c r="K520" s="29" t="s">
        <v>6708</v>
      </c>
      <c r="L520" s="28">
        <v>2942</v>
      </c>
      <c r="M520" s="28">
        <v>2942</v>
      </c>
      <c r="N520" s="28">
        <v>0</v>
      </c>
      <c r="O520" s="28">
        <v>0</v>
      </c>
      <c r="P520" s="28">
        <v>6201</v>
      </c>
      <c r="Q520" s="28">
        <v>0</v>
      </c>
      <c r="R520" s="28">
        <v>0</v>
      </c>
      <c r="S520" s="28">
        <v>0</v>
      </c>
      <c r="T520" s="28">
        <v>0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31">
        <f t="shared" si="15"/>
        <v>12085</v>
      </c>
      <c r="AB520" s="31">
        <f t="shared" si="14"/>
        <v>0</v>
      </c>
    </row>
    <row r="521" spans="1:28" s="36" customFormat="1" x14ac:dyDescent="0.35">
      <c r="A521" s="25" t="s">
        <v>124</v>
      </c>
      <c r="B521" s="26" t="s">
        <v>4022</v>
      </c>
      <c r="C521" s="27" t="s">
        <v>126</v>
      </c>
      <c r="D521" s="27" t="s">
        <v>1088</v>
      </c>
      <c r="E521" s="27" t="s">
        <v>4023</v>
      </c>
      <c r="F521" s="27" t="s">
        <v>4024</v>
      </c>
      <c r="G521" s="27" t="str">
        <f>"C"&amp;Table228910[[#This Row],[Direct
Funded
Charter School
Number]]</f>
        <v>C0648</v>
      </c>
      <c r="H521" s="52" t="s">
        <v>4025</v>
      </c>
      <c r="I521" s="29" t="s">
        <v>6701</v>
      </c>
      <c r="J521" s="30">
        <v>16093</v>
      </c>
      <c r="K521" s="29" t="s">
        <v>6701</v>
      </c>
      <c r="L521" s="28">
        <v>3917</v>
      </c>
      <c r="M521" s="28">
        <v>3917</v>
      </c>
      <c r="N521" s="28">
        <v>0</v>
      </c>
      <c r="O521" s="28">
        <v>0</v>
      </c>
      <c r="P521" s="28">
        <v>8259</v>
      </c>
      <c r="Q521" s="28">
        <v>0</v>
      </c>
      <c r="R521" s="28">
        <v>0</v>
      </c>
      <c r="S521" s="28">
        <v>0</v>
      </c>
      <c r="T521" s="28">
        <v>0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31">
        <f t="shared" si="15"/>
        <v>16093</v>
      </c>
      <c r="AB521" s="31">
        <f t="shared" si="14"/>
        <v>0</v>
      </c>
    </row>
    <row r="522" spans="1:28" s="36" customFormat="1" x14ac:dyDescent="0.35">
      <c r="A522" s="25" t="s">
        <v>124</v>
      </c>
      <c r="B522" s="26" t="s">
        <v>4026</v>
      </c>
      <c r="C522" s="33" t="s">
        <v>126</v>
      </c>
      <c r="D522" s="33" t="s">
        <v>1088</v>
      </c>
      <c r="E522" s="33" t="s">
        <v>4027</v>
      </c>
      <c r="F522" s="27" t="s">
        <v>4028</v>
      </c>
      <c r="G522" s="27" t="str">
        <f>"C"&amp;Table228910[[#This Row],[Direct
Funded
Charter School
Number]]</f>
        <v>C0649</v>
      </c>
      <c r="H522" s="53" t="s">
        <v>4029</v>
      </c>
      <c r="I522" s="29" t="s">
        <v>6701</v>
      </c>
      <c r="J522" s="30">
        <v>20006</v>
      </c>
      <c r="K522" s="29" t="s">
        <v>6701</v>
      </c>
      <c r="L522" s="28">
        <v>4869</v>
      </c>
      <c r="M522" s="28">
        <v>4869</v>
      </c>
      <c r="N522" s="28">
        <v>0</v>
      </c>
      <c r="O522" s="28">
        <v>0</v>
      </c>
      <c r="P522" s="28">
        <v>10268</v>
      </c>
      <c r="Q522" s="28">
        <v>0</v>
      </c>
      <c r="R522" s="28">
        <v>0</v>
      </c>
      <c r="S522" s="28">
        <v>0</v>
      </c>
      <c r="T522" s="28">
        <v>0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31">
        <f t="shared" si="15"/>
        <v>20006</v>
      </c>
      <c r="AB522" s="31">
        <f t="shared" si="14"/>
        <v>0</v>
      </c>
    </row>
    <row r="523" spans="1:28" s="36" customFormat="1" x14ac:dyDescent="0.35">
      <c r="A523" s="25" t="s">
        <v>124</v>
      </c>
      <c r="B523" s="26" t="s">
        <v>4014</v>
      </c>
      <c r="C523" s="27" t="s">
        <v>126</v>
      </c>
      <c r="D523" s="27" t="s">
        <v>1088</v>
      </c>
      <c r="E523" s="27" t="s">
        <v>4015</v>
      </c>
      <c r="F523" s="27" t="s">
        <v>4016</v>
      </c>
      <c r="G523" s="27" t="str">
        <f>"C"&amp;Table228910[[#This Row],[Direct
Funded
Charter School
Number]]</f>
        <v>C0645</v>
      </c>
      <c r="H523" s="52" t="s">
        <v>4017</v>
      </c>
      <c r="I523" s="29" t="s">
        <v>6700</v>
      </c>
      <c r="J523" s="30">
        <v>0</v>
      </c>
      <c r="K523" s="29" t="s">
        <v>6701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28">
        <v>0</v>
      </c>
      <c r="S523" s="28">
        <v>0</v>
      </c>
      <c r="T523" s="28">
        <v>0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31">
        <f t="shared" si="15"/>
        <v>0</v>
      </c>
      <c r="AB523" s="31">
        <f t="shared" si="14"/>
        <v>0</v>
      </c>
    </row>
    <row r="524" spans="1:28" s="36" customFormat="1" x14ac:dyDescent="0.35">
      <c r="A524" s="25" t="s">
        <v>124</v>
      </c>
      <c r="B524" s="32" t="s">
        <v>4034</v>
      </c>
      <c r="C524" s="33" t="s">
        <v>126</v>
      </c>
      <c r="D524" s="33" t="s">
        <v>1088</v>
      </c>
      <c r="E524" s="33" t="s">
        <v>4035</v>
      </c>
      <c r="F524" s="3" t="s">
        <v>4036</v>
      </c>
      <c r="G524" s="27" t="str">
        <f>"C"&amp;Table228910[[#This Row],[Direct
Funded
Charter School
Number]]</f>
        <v>C0654</v>
      </c>
      <c r="H524" s="53" t="s">
        <v>4037</v>
      </c>
      <c r="I524" s="29" t="s">
        <v>6701</v>
      </c>
      <c r="J524" s="30">
        <v>10000</v>
      </c>
      <c r="K524" s="29" t="s">
        <v>6701</v>
      </c>
      <c r="L524" s="34">
        <v>2500</v>
      </c>
      <c r="M524" s="28">
        <v>2500</v>
      </c>
      <c r="N524" s="28">
        <v>2500</v>
      </c>
      <c r="O524" s="28">
        <v>2500</v>
      </c>
      <c r="P524" s="28">
        <v>0</v>
      </c>
      <c r="Q524" s="28">
        <v>0</v>
      </c>
      <c r="R524" s="28">
        <v>0</v>
      </c>
      <c r="S524" s="28">
        <v>0</v>
      </c>
      <c r="T524" s="28">
        <v>0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31">
        <f t="shared" si="15"/>
        <v>10000</v>
      </c>
      <c r="AB524" s="31">
        <f t="shared" ref="AB524:AB587" si="16">J524-AA524</f>
        <v>0</v>
      </c>
    </row>
    <row r="525" spans="1:28" s="36" customFormat="1" x14ac:dyDescent="0.35">
      <c r="A525" s="25" t="s">
        <v>124</v>
      </c>
      <c r="B525" s="26" t="s">
        <v>4054</v>
      </c>
      <c r="C525" s="27" t="s">
        <v>126</v>
      </c>
      <c r="D525" s="27" t="s">
        <v>127</v>
      </c>
      <c r="E525" s="27" t="s">
        <v>4055</v>
      </c>
      <c r="F525" s="27" t="s">
        <v>4056</v>
      </c>
      <c r="G525" s="27" t="str">
        <f>"C"&amp;Table228910[[#This Row],[Direct
Funded
Charter School
Number]]</f>
        <v>C0663</v>
      </c>
      <c r="H525" s="52" t="s">
        <v>4057</v>
      </c>
      <c r="I525" s="29" t="s">
        <v>6701</v>
      </c>
      <c r="J525" s="30">
        <v>10000</v>
      </c>
      <c r="K525" s="29" t="s">
        <v>6701</v>
      </c>
      <c r="L525" s="28">
        <v>2500</v>
      </c>
      <c r="M525" s="28">
        <v>2500</v>
      </c>
      <c r="N525" s="28">
        <v>0</v>
      </c>
      <c r="O525" s="28">
        <v>0</v>
      </c>
      <c r="P525" s="28">
        <v>0</v>
      </c>
      <c r="Q525" s="28">
        <v>0</v>
      </c>
      <c r="R525" s="28">
        <v>0</v>
      </c>
      <c r="S525" s="28">
        <v>0</v>
      </c>
      <c r="T525" s="28">
        <v>5000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31">
        <f t="shared" ref="AA525:AA588" si="17">SUM(L525:Z525)</f>
        <v>10000</v>
      </c>
      <c r="AB525" s="31">
        <f t="shared" si="16"/>
        <v>0</v>
      </c>
    </row>
    <row r="526" spans="1:28" s="36" customFormat="1" x14ac:dyDescent="0.35">
      <c r="A526" s="25" t="s">
        <v>124</v>
      </c>
      <c r="B526" s="26" t="s">
        <v>4066</v>
      </c>
      <c r="C526" s="27" t="s">
        <v>126</v>
      </c>
      <c r="D526" s="27" t="s">
        <v>1079</v>
      </c>
      <c r="E526" s="27" t="s">
        <v>4067</v>
      </c>
      <c r="F526" s="27" t="s">
        <v>4068</v>
      </c>
      <c r="G526" s="27" t="str">
        <f>"C"&amp;Table228910[[#This Row],[Direct
Funded
Charter School
Number]]</f>
        <v>C0672</v>
      </c>
      <c r="H526" s="52" t="s">
        <v>4069</v>
      </c>
      <c r="I526" s="29" t="s">
        <v>6701</v>
      </c>
      <c r="J526" s="30">
        <v>11379</v>
      </c>
      <c r="K526" s="29" t="s">
        <v>6701</v>
      </c>
      <c r="L526" s="28">
        <v>0</v>
      </c>
      <c r="M526" s="28">
        <v>2770</v>
      </c>
      <c r="N526" s="28">
        <v>0</v>
      </c>
      <c r="O526" s="28">
        <v>75</v>
      </c>
      <c r="P526" s="28">
        <v>8534</v>
      </c>
      <c r="Q526" s="28">
        <v>0</v>
      </c>
      <c r="R526" s="28">
        <v>0</v>
      </c>
      <c r="S526" s="28">
        <v>0</v>
      </c>
      <c r="T526" s="28">
        <v>0</v>
      </c>
      <c r="U526" s="28">
        <v>0</v>
      </c>
      <c r="V526" s="28">
        <v>0</v>
      </c>
      <c r="W526" s="28">
        <v>0</v>
      </c>
      <c r="X526" s="28">
        <v>0</v>
      </c>
      <c r="Y526" s="28">
        <v>0</v>
      </c>
      <c r="Z526" s="28">
        <v>0</v>
      </c>
      <c r="AA526" s="31">
        <f t="shared" si="17"/>
        <v>11379</v>
      </c>
      <c r="AB526" s="31">
        <f t="shared" si="16"/>
        <v>0</v>
      </c>
    </row>
    <row r="527" spans="1:28" s="36" customFormat="1" x14ac:dyDescent="0.35">
      <c r="A527" s="25" t="s">
        <v>124</v>
      </c>
      <c r="B527" s="26" t="s">
        <v>3826</v>
      </c>
      <c r="C527" s="27" t="s">
        <v>126</v>
      </c>
      <c r="D527" s="27" t="s">
        <v>1088</v>
      </c>
      <c r="E527" s="27" t="s">
        <v>3827</v>
      </c>
      <c r="F527" s="27" t="s">
        <v>3828</v>
      </c>
      <c r="G527" s="27" t="str">
        <f>"C"&amp;Table228910[[#This Row],[Direct
Funded
Charter School
Number]]</f>
        <v>C0542</v>
      </c>
      <c r="H527" s="52" t="s">
        <v>3829</v>
      </c>
      <c r="I527" s="29" t="s">
        <v>6701</v>
      </c>
      <c r="J527" s="30">
        <v>15948</v>
      </c>
      <c r="K527" s="29" t="s">
        <v>6701</v>
      </c>
      <c r="L527" s="28">
        <v>3882</v>
      </c>
      <c r="M527" s="28">
        <v>3882</v>
      </c>
      <c r="N527" s="28">
        <v>7763</v>
      </c>
      <c r="O527" s="28">
        <v>421</v>
      </c>
      <c r="P527" s="28">
        <v>0</v>
      </c>
      <c r="Q527" s="28">
        <v>0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0</v>
      </c>
      <c r="X527" s="28">
        <v>0</v>
      </c>
      <c r="Y527" s="28">
        <v>0</v>
      </c>
      <c r="Z527" s="28">
        <v>0</v>
      </c>
      <c r="AA527" s="31">
        <f t="shared" si="17"/>
        <v>15948</v>
      </c>
      <c r="AB527" s="31">
        <f t="shared" si="16"/>
        <v>0</v>
      </c>
    </row>
    <row r="528" spans="1:28" s="36" customFormat="1" x14ac:dyDescent="0.35">
      <c r="A528" s="25" t="s">
        <v>124</v>
      </c>
      <c r="B528" s="26" t="s">
        <v>4146</v>
      </c>
      <c r="C528" s="27" t="s">
        <v>126</v>
      </c>
      <c r="D528" s="27" t="s">
        <v>1088</v>
      </c>
      <c r="E528" s="27" t="s">
        <v>4147</v>
      </c>
      <c r="F528" s="27" t="s">
        <v>4148</v>
      </c>
      <c r="G528" s="27" t="str">
        <f>"C"&amp;Table228910[[#This Row],[Direct
Funded
Charter School
Number]]</f>
        <v>C0712</v>
      </c>
      <c r="H528" s="52" t="s">
        <v>4149</v>
      </c>
      <c r="I528" s="29" t="s">
        <v>6701</v>
      </c>
      <c r="J528" s="30">
        <v>10000</v>
      </c>
      <c r="K528" s="29" t="s">
        <v>6701</v>
      </c>
      <c r="L528" s="28">
        <v>2500</v>
      </c>
      <c r="M528" s="28">
        <v>2500</v>
      </c>
      <c r="N528" s="28">
        <v>2500</v>
      </c>
      <c r="O528" s="28">
        <v>2500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31">
        <f t="shared" si="17"/>
        <v>10000</v>
      </c>
      <c r="AB528" s="31">
        <f t="shared" si="16"/>
        <v>0</v>
      </c>
    </row>
    <row r="529" spans="1:28" s="36" customFormat="1" x14ac:dyDescent="0.35">
      <c r="A529" s="25" t="s">
        <v>124</v>
      </c>
      <c r="B529" s="26" t="s">
        <v>4150</v>
      </c>
      <c r="C529" s="27" t="s">
        <v>126</v>
      </c>
      <c r="D529" s="27" t="s">
        <v>1088</v>
      </c>
      <c r="E529" s="27" t="s">
        <v>4151</v>
      </c>
      <c r="F529" s="27" t="s">
        <v>4152</v>
      </c>
      <c r="G529" s="27" t="str">
        <f>"C"&amp;Table228910[[#This Row],[Direct
Funded
Charter School
Number]]</f>
        <v>C0713</v>
      </c>
      <c r="H529" s="52" t="s">
        <v>4153</v>
      </c>
      <c r="I529" s="29" t="s">
        <v>6701</v>
      </c>
      <c r="J529" s="30">
        <v>11299</v>
      </c>
      <c r="K529" s="29" t="s">
        <v>6701</v>
      </c>
      <c r="L529" s="28">
        <v>2750</v>
      </c>
      <c r="M529" s="28">
        <v>2750</v>
      </c>
      <c r="N529" s="28">
        <v>2750</v>
      </c>
      <c r="O529" s="28">
        <v>2825</v>
      </c>
      <c r="P529" s="28">
        <v>224</v>
      </c>
      <c r="Q529" s="28">
        <v>0</v>
      </c>
      <c r="R529" s="28">
        <v>0</v>
      </c>
      <c r="S529" s="28">
        <v>0</v>
      </c>
      <c r="T529" s="28">
        <v>0</v>
      </c>
      <c r="U529" s="28">
        <v>0</v>
      </c>
      <c r="V529" s="28">
        <v>0</v>
      </c>
      <c r="W529" s="28">
        <v>0</v>
      </c>
      <c r="X529" s="28">
        <v>0</v>
      </c>
      <c r="Y529" s="28">
        <v>0</v>
      </c>
      <c r="Z529" s="28">
        <v>0</v>
      </c>
      <c r="AA529" s="31">
        <f t="shared" si="17"/>
        <v>11299</v>
      </c>
      <c r="AB529" s="31">
        <f t="shared" si="16"/>
        <v>0</v>
      </c>
    </row>
    <row r="530" spans="1:28" s="36" customFormat="1" x14ac:dyDescent="0.35">
      <c r="A530" s="25" t="s">
        <v>124</v>
      </c>
      <c r="B530" s="35" t="s">
        <v>4154</v>
      </c>
      <c r="C530" s="33" t="s">
        <v>126</v>
      </c>
      <c r="D530" s="33" t="s">
        <v>1088</v>
      </c>
      <c r="E530" s="33" t="s">
        <v>4155</v>
      </c>
      <c r="F530" s="3" t="s">
        <v>4156</v>
      </c>
      <c r="G530" s="27" t="str">
        <f>"C"&amp;Table228910[[#This Row],[Direct
Funded
Charter School
Number]]</f>
        <v>C0714</v>
      </c>
      <c r="H530" s="53" t="s">
        <v>4157</v>
      </c>
      <c r="I530" s="29" t="s">
        <v>6700</v>
      </c>
      <c r="J530" s="30">
        <v>0</v>
      </c>
      <c r="K530" s="29" t="s">
        <v>6701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28">
        <v>0</v>
      </c>
      <c r="S530" s="28">
        <v>0</v>
      </c>
      <c r="T530" s="28">
        <v>0</v>
      </c>
      <c r="U530" s="28">
        <v>0</v>
      </c>
      <c r="V530" s="28">
        <v>0</v>
      </c>
      <c r="W530" s="28">
        <v>0</v>
      </c>
      <c r="X530" s="28">
        <v>0</v>
      </c>
      <c r="Y530" s="28">
        <v>0</v>
      </c>
      <c r="Z530" s="28">
        <v>0</v>
      </c>
      <c r="AA530" s="31">
        <f t="shared" si="17"/>
        <v>0</v>
      </c>
      <c r="AB530" s="31">
        <f t="shared" si="16"/>
        <v>0</v>
      </c>
    </row>
    <row r="531" spans="1:28" s="36" customFormat="1" x14ac:dyDescent="0.35">
      <c r="A531" s="25" t="s">
        <v>124</v>
      </c>
      <c r="B531" s="26" t="s">
        <v>4158</v>
      </c>
      <c r="C531" s="27" t="s">
        <v>126</v>
      </c>
      <c r="D531" s="27" t="s">
        <v>1088</v>
      </c>
      <c r="E531" s="27" t="s">
        <v>4159</v>
      </c>
      <c r="F531" s="27" t="s">
        <v>4160</v>
      </c>
      <c r="G531" s="27" t="str">
        <f>"C"&amp;Table228910[[#This Row],[Direct
Funded
Charter School
Number]]</f>
        <v>C0716</v>
      </c>
      <c r="H531" s="52" t="s">
        <v>4161</v>
      </c>
      <c r="I531" s="29" t="s">
        <v>6701</v>
      </c>
      <c r="J531" s="30">
        <v>19043</v>
      </c>
      <c r="K531" s="29" t="s">
        <v>6701</v>
      </c>
      <c r="L531" s="28">
        <v>4635</v>
      </c>
      <c r="M531" s="28">
        <v>4635</v>
      </c>
      <c r="N531" s="28">
        <v>0</v>
      </c>
      <c r="O531" s="28">
        <v>0</v>
      </c>
      <c r="P531" s="28">
        <v>0</v>
      </c>
      <c r="Q531" s="28">
        <v>4761</v>
      </c>
      <c r="R531" s="28">
        <v>5012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0</v>
      </c>
      <c r="AA531" s="31">
        <f t="shared" si="17"/>
        <v>19043</v>
      </c>
      <c r="AB531" s="31">
        <f t="shared" si="16"/>
        <v>0</v>
      </c>
    </row>
    <row r="532" spans="1:28" s="36" customFormat="1" x14ac:dyDescent="0.35">
      <c r="A532" s="25" t="s">
        <v>124</v>
      </c>
      <c r="B532" s="26" t="s">
        <v>4162</v>
      </c>
      <c r="C532" s="27" t="s">
        <v>126</v>
      </c>
      <c r="D532" s="27" t="s">
        <v>1088</v>
      </c>
      <c r="E532" s="27" t="s">
        <v>4163</v>
      </c>
      <c r="F532" s="27" t="s">
        <v>4164</v>
      </c>
      <c r="G532" s="27" t="str">
        <f>"C"&amp;Table228910[[#This Row],[Direct
Funded
Charter School
Number]]</f>
        <v>C0717</v>
      </c>
      <c r="H532" s="52" t="s">
        <v>4165</v>
      </c>
      <c r="I532" s="29" t="s">
        <v>6701</v>
      </c>
      <c r="J532" s="30">
        <v>13722</v>
      </c>
      <c r="K532" s="29" t="s">
        <v>6701</v>
      </c>
      <c r="L532" s="28">
        <v>3340</v>
      </c>
      <c r="M532" s="28">
        <v>3340</v>
      </c>
      <c r="N532" s="28">
        <v>3340</v>
      </c>
      <c r="O532" s="28">
        <v>3431</v>
      </c>
      <c r="P532" s="28">
        <v>271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31">
        <f t="shared" si="17"/>
        <v>13722</v>
      </c>
      <c r="AB532" s="31">
        <f t="shared" si="16"/>
        <v>0</v>
      </c>
    </row>
    <row r="533" spans="1:28" s="36" customFormat="1" x14ac:dyDescent="0.35">
      <c r="A533" s="25" t="s">
        <v>124</v>
      </c>
      <c r="B533" s="26" t="s">
        <v>4166</v>
      </c>
      <c r="C533" s="27" t="s">
        <v>126</v>
      </c>
      <c r="D533" s="27" t="s">
        <v>1088</v>
      </c>
      <c r="E533" s="27" t="s">
        <v>4167</v>
      </c>
      <c r="F533" s="27" t="s">
        <v>4168</v>
      </c>
      <c r="G533" s="27" t="str">
        <f>"C"&amp;Table228910[[#This Row],[Direct
Funded
Charter School
Number]]</f>
        <v>C0718</v>
      </c>
      <c r="H533" s="52" t="s">
        <v>4169</v>
      </c>
      <c r="I533" s="29" t="s">
        <v>6700</v>
      </c>
      <c r="J533" s="30">
        <v>0</v>
      </c>
      <c r="K533" s="29" t="s">
        <v>6701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31">
        <f t="shared" si="17"/>
        <v>0</v>
      </c>
      <c r="AB533" s="31">
        <f t="shared" si="16"/>
        <v>0</v>
      </c>
    </row>
    <row r="534" spans="1:28" s="36" customFormat="1" x14ac:dyDescent="0.35">
      <c r="A534" s="25" t="s">
        <v>124</v>
      </c>
      <c r="B534" s="35" t="s">
        <v>4110</v>
      </c>
      <c r="C534" s="33" t="s">
        <v>126</v>
      </c>
      <c r="D534" s="33" t="s">
        <v>127</v>
      </c>
      <c r="E534" s="33" t="s">
        <v>4111</v>
      </c>
      <c r="F534" s="3" t="s">
        <v>4112</v>
      </c>
      <c r="G534" s="27" t="str">
        <f>"C"&amp;Table228910[[#This Row],[Direct
Funded
Charter School
Number]]</f>
        <v>C0694</v>
      </c>
      <c r="H534" s="53" t="s">
        <v>4113</v>
      </c>
      <c r="I534" s="29" t="s">
        <v>6701</v>
      </c>
      <c r="J534" s="30">
        <v>16119</v>
      </c>
      <c r="K534" s="29" t="s">
        <v>6708</v>
      </c>
      <c r="L534" s="28">
        <v>3923</v>
      </c>
      <c r="M534" s="28">
        <v>3923</v>
      </c>
      <c r="N534" s="28">
        <v>0</v>
      </c>
      <c r="O534" s="28">
        <v>0</v>
      </c>
      <c r="P534" s="28">
        <v>0</v>
      </c>
      <c r="Q534" s="28">
        <v>8273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31">
        <f t="shared" si="17"/>
        <v>16119</v>
      </c>
      <c r="AB534" s="31">
        <f t="shared" si="16"/>
        <v>0</v>
      </c>
    </row>
    <row r="535" spans="1:28" s="36" customFormat="1" x14ac:dyDescent="0.35">
      <c r="A535" s="25" t="s">
        <v>124</v>
      </c>
      <c r="B535" s="26" t="s">
        <v>4190</v>
      </c>
      <c r="C535" s="27" t="s">
        <v>126</v>
      </c>
      <c r="D535" s="27" t="s">
        <v>1088</v>
      </c>
      <c r="E535" s="27" t="s">
        <v>4191</v>
      </c>
      <c r="F535" s="27" t="s">
        <v>4192</v>
      </c>
      <c r="G535" s="27" t="str">
        <f>"C"&amp;Table228910[[#This Row],[Direct
Funded
Charter School
Number]]</f>
        <v>C0734</v>
      </c>
      <c r="H535" s="52" t="s">
        <v>4193</v>
      </c>
      <c r="I535" s="29" t="s">
        <v>6701</v>
      </c>
      <c r="J535" s="30">
        <v>11299</v>
      </c>
      <c r="K535" s="29" t="s">
        <v>6701</v>
      </c>
      <c r="L535" s="28">
        <v>2750</v>
      </c>
      <c r="M535" s="28">
        <v>2750</v>
      </c>
      <c r="N535" s="28">
        <v>2750</v>
      </c>
      <c r="O535" s="28">
        <v>2825</v>
      </c>
      <c r="P535" s="28">
        <v>224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31">
        <f t="shared" si="17"/>
        <v>11299</v>
      </c>
      <c r="AB535" s="31">
        <f t="shared" si="16"/>
        <v>0</v>
      </c>
    </row>
    <row r="536" spans="1:28" s="36" customFormat="1" x14ac:dyDescent="0.35">
      <c r="A536" s="25" t="s">
        <v>124</v>
      </c>
      <c r="B536" s="26" t="s">
        <v>4198</v>
      </c>
      <c r="C536" s="27" t="s">
        <v>126</v>
      </c>
      <c r="D536" s="27" t="s">
        <v>4199</v>
      </c>
      <c r="E536" s="27" t="s">
        <v>4200</v>
      </c>
      <c r="F536" s="27" t="s">
        <v>4201</v>
      </c>
      <c r="G536" s="27" t="str">
        <f>"C"&amp;Table228910[[#This Row],[Direct
Funded
Charter School
Number]]</f>
        <v>C0738</v>
      </c>
      <c r="H536" s="52" t="s">
        <v>4202</v>
      </c>
      <c r="I536" s="29" t="s">
        <v>6701</v>
      </c>
      <c r="J536" s="30">
        <v>12217</v>
      </c>
      <c r="K536" s="29" t="s">
        <v>6701</v>
      </c>
      <c r="L536" s="28">
        <v>2974</v>
      </c>
      <c r="M536" s="28">
        <v>8920</v>
      </c>
      <c r="N536" s="28">
        <v>0</v>
      </c>
      <c r="O536" s="28">
        <v>323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0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31">
        <f t="shared" si="17"/>
        <v>12217</v>
      </c>
      <c r="AB536" s="31">
        <f t="shared" si="16"/>
        <v>0</v>
      </c>
    </row>
    <row r="537" spans="1:28" s="36" customFormat="1" x14ac:dyDescent="0.35">
      <c r="A537" s="25" t="s">
        <v>124</v>
      </c>
      <c r="B537" s="26" t="s">
        <v>4203</v>
      </c>
      <c r="C537" s="27" t="s">
        <v>126</v>
      </c>
      <c r="D537" s="27" t="s">
        <v>1088</v>
      </c>
      <c r="E537" s="27" t="s">
        <v>4204</v>
      </c>
      <c r="F537" s="27" t="s">
        <v>4205</v>
      </c>
      <c r="G537" s="27" t="str">
        <f>"C"&amp;Table228910[[#This Row],[Direct
Funded
Charter School
Number]]</f>
        <v>C0739</v>
      </c>
      <c r="H537" s="52" t="s">
        <v>4206</v>
      </c>
      <c r="I537" s="29" t="s">
        <v>6701</v>
      </c>
      <c r="J537" s="30">
        <v>10000</v>
      </c>
      <c r="K537" s="29" t="s">
        <v>6701</v>
      </c>
      <c r="L537" s="28">
        <v>2500</v>
      </c>
      <c r="M537" s="28">
        <v>2500</v>
      </c>
      <c r="N537" s="28">
        <v>2500</v>
      </c>
      <c r="O537" s="28">
        <v>2500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0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31">
        <f t="shared" si="17"/>
        <v>10000</v>
      </c>
      <c r="AB537" s="31">
        <f t="shared" si="16"/>
        <v>0</v>
      </c>
    </row>
    <row r="538" spans="1:28" s="36" customFormat="1" x14ac:dyDescent="0.35">
      <c r="A538" s="25" t="s">
        <v>124</v>
      </c>
      <c r="B538" s="26" t="s">
        <v>4211</v>
      </c>
      <c r="C538" s="27" t="s">
        <v>126</v>
      </c>
      <c r="D538" s="27" t="s">
        <v>127</v>
      </c>
      <c r="E538" s="27" t="s">
        <v>4212</v>
      </c>
      <c r="F538" s="27" t="s">
        <v>4213</v>
      </c>
      <c r="G538" s="27" t="str">
        <f>"C"&amp;Table228910[[#This Row],[Direct
Funded
Charter School
Number]]</f>
        <v>C0741</v>
      </c>
      <c r="H538" s="52" t="s">
        <v>4214</v>
      </c>
      <c r="I538" s="29" t="s">
        <v>6701</v>
      </c>
      <c r="J538" s="30">
        <v>10000</v>
      </c>
      <c r="K538" s="29" t="s">
        <v>6701</v>
      </c>
      <c r="L538" s="28">
        <v>2500</v>
      </c>
      <c r="M538" s="28">
        <v>7500</v>
      </c>
      <c r="N538" s="28">
        <v>0</v>
      </c>
      <c r="O538" s="28">
        <v>0</v>
      </c>
      <c r="P538" s="28">
        <v>0</v>
      </c>
      <c r="Q538" s="28">
        <v>0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0</v>
      </c>
      <c r="X538" s="28">
        <v>0</v>
      </c>
      <c r="Y538" s="28">
        <v>0</v>
      </c>
      <c r="Z538" s="28">
        <v>0</v>
      </c>
      <c r="AA538" s="31">
        <f t="shared" si="17"/>
        <v>10000</v>
      </c>
      <c r="AB538" s="31">
        <f t="shared" si="16"/>
        <v>0</v>
      </c>
    </row>
    <row r="539" spans="1:28" s="36" customFormat="1" x14ac:dyDescent="0.35">
      <c r="A539" s="25" t="s">
        <v>124</v>
      </c>
      <c r="B539" s="26" t="s">
        <v>4070</v>
      </c>
      <c r="C539" s="27" t="s">
        <v>126</v>
      </c>
      <c r="D539" s="27" t="s">
        <v>1088</v>
      </c>
      <c r="E539" s="27" t="s">
        <v>4071</v>
      </c>
      <c r="F539" s="27" t="s">
        <v>4072</v>
      </c>
      <c r="G539" s="27" t="str">
        <f>"C"&amp;Table228910[[#This Row],[Direct
Funded
Charter School
Number]]</f>
        <v>C0675</v>
      </c>
      <c r="H539" s="52" t="s">
        <v>4073</v>
      </c>
      <c r="I539" s="29" t="s">
        <v>6701</v>
      </c>
      <c r="J539" s="30">
        <v>11077</v>
      </c>
      <c r="K539" s="29" t="s">
        <v>6701</v>
      </c>
      <c r="L539" s="28">
        <v>2696</v>
      </c>
      <c r="M539" s="28">
        <v>2696</v>
      </c>
      <c r="N539" s="28">
        <v>0</v>
      </c>
      <c r="O539" s="28">
        <v>0</v>
      </c>
      <c r="P539" s="28">
        <v>0</v>
      </c>
      <c r="Q539" s="28">
        <v>2769</v>
      </c>
      <c r="R539" s="28">
        <v>2916</v>
      </c>
      <c r="S539" s="28">
        <v>0</v>
      </c>
      <c r="T539" s="28">
        <v>0</v>
      </c>
      <c r="U539" s="28">
        <v>0</v>
      </c>
      <c r="V539" s="28">
        <v>0</v>
      </c>
      <c r="W539" s="28">
        <v>0</v>
      </c>
      <c r="X539" s="28">
        <v>0</v>
      </c>
      <c r="Y539" s="28">
        <v>0</v>
      </c>
      <c r="Z539" s="28">
        <v>0</v>
      </c>
      <c r="AA539" s="31">
        <f t="shared" si="17"/>
        <v>11077</v>
      </c>
      <c r="AB539" s="31">
        <f t="shared" si="16"/>
        <v>0</v>
      </c>
    </row>
    <row r="540" spans="1:28" s="36" customFormat="1" x14ac:dyDescent="0.35">
      <c r="A540" s="25" t="s">
        <v>124</v>
      </c>
      <c r="B540" s="26" t="s">
        <v>4247</v>
      </c>
      <c r="C540" s="27" t="s">
        <v>126</v>
      </c>
      <c r="D540" s="27" t="s">
        <v>1088</v>
      </c>
      <c r="E540" s="27" t="s">
        <v>4248</v>
      </c>
      <c r="F540" s="27" t="s">
        <v>4249</v>
      </c>
      <c r="G540" s="27" t="str">
        <f>"C"&amp;Table228910[[#This Row],[Direct
Funded
Charter School
Number]]</f>
        <v>C0761</v>
      </c>
      <c r="H540" s="52" t="s">
        <v>4250</v>
      </c>
      <c r="I540" s="29" t="s">
        <v>6701</v>
      </c>
      <c r="J540" s="30">
        <v>13683</v>
      </c>
      <c r="K540" s="29" t="s">
        <v>6701</v>
      </c>
      <c r="L540" s="28">
        <v>3330</v>
      </c>
      <c r="M540" s="28">
        <v>9991</v>
      </c>
      <c r="N540" s="28">
        <v>0</v>
      </c>
      <c r="O540" s="28">
        <v>362</v>
      </c>
      <c r="P540" s="28">
        <v>0</v>
      </c>
      <c r="Q540" s="28">
        <v>0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0</v>
      </c>
      <c r="X540" s="28">
        <v>0</v>
      </c>
      <c r="Y540" s="28">
        <v>0</v>
      </c>
      <c r="Z540" s="28">
        <v>0</v>
      </c>
      <c r="AA540" s="31">
        <f t="shared" si="17"/>
        <v>13683</v>
      </c>
      <c r="AB540" s="31">
        <f t="shared" si="16"/>
        <v>0</v>
      </c>
    </row>
    <row r="541" spans="1:28" s="36" customFormat="1" x14ac:dyDescent="0.35">
      <c r="A541" s="25" t="s">
        <v>124</v>
      </c>
      <c r="B541" s="26" t="s">
        <v>4334</v>
      </c>
      <c r="C541" s="27" t="s">
        <v>126</v>
      </c>
      <c r="D541" s="27" t="s">
        <v>1088</v>
      </c>
      <c r="E541" s="27" t="s">
        <v>4335</v>
      </c>
      <c r="F541" s="27" t="s">
        <v>4336</v>
      </c>
      <c r="G541" s="27" t="str">
        <f>"C"&amp;Table228910[[#This Row],[Direct
Funded
Charter School
Number]]</f>
        <v>C0791</v>
      </c>
      <c r="H541" s="52" t="s">
        <v>4337</v>
      </c>
      <c r="I541" s="29" t="s">
        <v>6701</v>
      </c>
      <c r="J541" s="30">
        <v>10000</v>
      </c>
      <c r="K541" s="29" t="s">
        <v>6701</v>
      </c>
      <c r="L541" s="28">
        <v>2500</v>
      </c>
      <c r="M541" s="28">
        <v>2500</v>
      </c>
      <c r="N541" s="28">
        <v>2500</v>
      </c>
      <c r="O541" s="28">
        <v>2500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31">
        <f t="shared" si="17"/>
        <v>10000</v>
      </c>
      <c r="AB541" s="31">
        <f t="shared" si="16"/>
        <v>0</v>
      </c>
    </row>
    <row r="542" spans="1:28" s="36" customFormat="1" x14ac:dyDescent="0.35">
      <c r="A542" s="25" t="s">
        <v>124</v>
      </c>
      <c r="B542" s="26" t="s">
        <v>4326</v>
      </c>
      <c r="C542" s="27" t="s">
        <v>126</v>
      </c>
      <c r="D542" s="27" t="s">
        <v>1088</v>
      </c>
      <c r="E542" s="27" t="s">
        <v>4327</v>
      </c>
      <c r="F542" s="27" t="s">
        <v>4328</v>
      </c>
      <c r="G542" s="27" t="str">
        <f>"C"&amp;Table228910[[#This Row],[Direct
Funded
Charter School
Number]]</f>
        <v>C0789</v>
      </c>
      <c r="H542" s="52" t="s">
        <v>4329</v>
      </c>
      <c r="I542" s="29" t="s">
        <v>6700</v>
      </c>
      <c r="J542" s="30">
        <v>0</v>
      </c>
      <c r="K542" s="29" t="s">
        <v>6701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0</v>
      </c>
      <c r="X542" s="28">
        <v>0</v>
      </c>
      <c r="Y542" s="28">
        <v>0</v>
      </c>
      <c r="Z542" s="28">
        <v>0</v>
      </c>
      <c r="AA542" s="31">
        <f t="shared" si="17"/>
        <v>0</v>
      </c>
      <c r="AB542" s="31">
        <f t="shared" si="16"/>
        <v>0</v>
      </c>
    </row>
    <row r="543" spans="1:28" s="36" customFormat="1" x14ac:dyDescent="0.35">
      <c r="A543" s="25" t="s">
        <v>124</v>
      </c>
      <c r="B543" s="26" t="s">
        <v>4330</v>
      </c>
      <c r="C543" s="27" t="s">
        <v>126</v>
      </c>
      <c r="D543" s="27" t="s">
        <v>1088</v>
      </c>
      <c r="E543" s="27" t="s">
        <v>4331</v>
      </c>
      <c r="F543" s="27" t="s">
        <v>4332</v>
      </c>
      <c r="G543" s="27" t="str">
        <f>"C"&amp;Table228910[[#This Row],[Direct
Funded
Charter School
Number]]</f>
        <v>C0790</v>
      </c>
      <c r="H543" s="52" t="s">
        <v>4333</v>
      </c>
      <c r="I543" s="29" t="s">
        <v>6700</v>
      </c>
      <c r="J543" s="30">
        <v>0</v>
      </c>
      <c r="K543" s="29" t="s">
        <v>6701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</v>
      </c>
      <c r="X543" s="28">
        <v>0</v>
      </c>
      <c r="Y543" s="28">
        <v>0</v>
      </c>
      <c r="Z543" s="28">
        <v>0</v>
      </c>
      <c r="AA543" s="31">
        <f t="shared" si="17"/>
        <v>0</v>
      </c>
      <c r="AB543" s="31">
        <f t="shared" si="16"/>
        <v>0</v>
      </c>
    </row>
    <row r="544" spans="1:28" s="36" customFormat="1" x14ac:dyDescent="0.35">
      <c r="A544" s="25" t="s">
        <v>124</v>
      </c>
      <c r="B544" s="26" t="s">
        <v>4298</v>
      </c>
      <c r="C544" s="27" t="s">
        <v>126</v>
      </c>
      <c r="D544" s="27" t="s">
        <v>1088</v>
      </c>
      <c r="E544" s="27" t="s">
        <v>4299</v>
      </c>
      <c r="F544" s="27" t="s">
        <v>4300</v>
      </c>
      <c r="G544" s="27" t="str">
        <f>"C"&amp;Table228910[[#This Row],[Direct
Funded
Charter School
Number]]</f>
        <v>C0779</v>
      </c>
      <c r="H544" s="52" t="s">
        <v>4301</v>
      </c>
      <c r="I544" s="29" t="s">
        <v>6700</v>
      </c>
      <c r="J544" s="30">
        <v>0</v>
      </c>
      <c r="K544" s="29" t="s">
        <v>6701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31">
        <f t="shared" si="17"/>
        <v>0</v>
      </c>
      <c r="AB544" s="31">
        <f t="shared" si="16"/>
        <v>0</v>
      </c>
    </row>
    <row r="545" spans="1:28" s="36" customFormat="1" x14ac:dyDescent="0.35">
      <c r="A545" s="25" t="s">
        <v>124</v>
      </c>
      <c r="B545" s="26" t="s">
        <v>4306</v>
      </c>
      <c r="C545" s="27" t="s">
        <v>126</v>
      </c>
      <c r="D545" s="27" t="s">
        <v>1088</v>
      </c>
      <c r="E545" s="27" t="s">
        <v>4307</v>
      </c>
      <c r="F545" s="27" t="s">
        <v>4308</v>
      </c>
      <c r="G545" s="27" t="str">
        <f>"C"&amp;Table228910[[#This Row],[Direct
Funded
Charter School
Number]]</f>
        <v>C0781</v>
      </c>
      <c r="H545" s="52" t="s">
        <v>4309</v>
      </c>
      <c r="I545" s="29" t="s">
        <v>6701</v>
      </c>
      <c r="J545" s="30">
        <v>20103</v>
      </c>
      <c r="K545" s="29" t="s">
        <v>6701</v>
      </c>
      <c r="L545" s="28">
        <v>4893</v>
      </c>
      <c r="M545" s="28">
        <v>4893</v>
      </c>
      <c r="N545" s="28">
        <v>0</v>
      </c>
      <c r="O545" s="28">
        <v>0</v>
      </c>
      <c r="P545" s="28">
        <v>10317</v>
      </c>
      <c r="Q545" s="28">
        <v>0</v>
      </c>
      <c r="R545" s="28">
        <v>0</v>
      </c>
      <c r="S545" s="28">
        <v>0</v>
      </c>
      <c r="T545" s="28">
        <v>0</v>
      </c>
      <c r="U545" s="28">
        <v>0</v>
      </c>
      <c r="V545" s="28">
        <v>0</v>
      </c>
      <c r="W545" s="28">
        <v>0</v>
      </c>
      <c r="X545" s="28">
        <v>0</v>
      </c>
      <c r="Y545" s="28">
        <v>0</v>
      </c>
      <c r="Z545" s="28">
        <v>0</v>
      </c>
      <c r="AA545" s="31">
        <f t="shared" si="17"/>
        <v>20103</v>
      </c>
      <c r="AB545" s="31">
        <f t="shared" si="16"/>
        <v>0</v>
      </c>
    </row>
    <row r="546" spans="1:28" s="36" customFormat="1" x14ac:dyDescent="0.35">
      <c r="A546" s="25" t="s">
        <v>124</v>
      </c>
      <c r="B546" s="26" t="s">
        <v>4338</v>
      </c>
      <c r="C546" s="27" t="s">
        <v>126</v>
      </c>
      <c r="D546" s="27" t="s">
        <v>1088</v>
      </c>
      <c r="E546" s="27" t="s">
        <v>4339</v>
      </c>
      <c r="F546" s="27" t="s">
        <v>4340</v>
      </c>
      <c r="G546" s="27" t="str">
        <f>"C"&amp;Table228910[[#This Row],[Direct
Funded
Charter School
Number]]</f>
        <v>C0793</v>
      </c>
      <c r="H546" s="52" t="s">
        <v>4341</v>
      </c>
      <c r="I546" s="29" t="s">
        <v>6701</v>
      </c>
      <c r="J546" s="30">
        <v>19650</v>
      </c>
      <c r="K546" s="29" t="s">
        <v>6701</v>
      </c>
      <c r="L546" s="28">
        <v>4783</v>
      </c>
      <c r="M546" s="28">
        <v>4783</v>
      </c>
      <c r="N546" s="28">
        <v>0</v>
      </c>
      <c r="O546" s="28">
        <v>0</v>
      </c>
      <c r="P546" s="28">
        <v>10084</v>
      </c>
      <c r="Q546" s="28">
        <v>0</v>
      </c>
      <c r="R546" s="28">
        <v>0</v>
      </c>
      <c r="S546" s="28">
        <v>0</v>
      </c>
      <c r="T546" s="28">
        <v>0</v>
      </c>
      <c r="U546" s="28">
        <v>0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31">
        <f t="shared" si="17"/>
        <v>19650</v>
      </c>
      <c r="AB546" s="31">
        <f t="shared" si="16"/>
        <v>0</v>
      </c>
    </row>
    <row r="547" spans="1:28" s="36" customFormat="1" x14ac:dyDescent="0.35">
      <c r="A547" s="25" t="s">
        <v>124</v>
      </c>
      <c r="B547" s="26" t="s">
        <v>4310</v>
      </c>
      <c r="C547" s="27" t="s">
        <v>126</v>
      </c>
      <c r="D547" s="27" t="s">
        <v>1088</v>
      </c>
      <c r="E547" s="27" t="s">
        <v>4311</v>
      </c>
      <c r="F547" s="27" t="s">
        <v>4312</v>
      </c>
      <c r="G547" s="27" t="str">
        <f>"C"&amp;Table228910[[#This Row],[Direct
Funded
Charter School
Number]]</f>
        <v>C0783</v>
      </c>
      <c r="H547" s="52" t="s">
        <v>4313</v>
      </c>
      <c r="I547" s="29" t="s">
        <v>6701</v>
      </c>
      <c r="J547" s="30">
        <v>17238</v>
      </c>
      <c r="K547" s="29" t="s">
        <v>6701</v>
      </c>
      <c r="L547" s="28">
        <v>4196</v>
      </c>
      <c r="M547" s="28">
        <v>4196</v>
      </c>
      <c r="N547" s="28">
        <v>0</v>
      </c>
      <c r="O547" s="28">
        <v>0</v>
      </c>
      <c r="P547" s="28">
        <v>8846</v>
      </c>
      <c r="Q547" s="28">
        <v>0</v>
      </c>
      <c r="R547" s="28">
        <v>0</v>
      </c>
      <c r="S547" s="28">
        <v>0</v>
      </c>
      <c r="T547" s="28">
        <v>0</v>
      </c>
      <c r="U547" s="28">
        <v>0</v>
      </c>
      <c r="V547" s="28">
        <v>0</v>
      </c>
      <c r="W547" s="28">
        <v>0</v>
      </c>
      <c r="X547" s="28">
        <v>0</v>
      </c>
      <c r="Y547" s="28">
        <v>0</v>
      </c>
      <c r="Z547" s="28">
        <v>0</v>
      </c>
      <c r="AA547" s="31">
        <f t="shared" si="17"/>
        <v>17238</v>
      </c>
      <c r="AB547" s="31">
        <f t="shared" si="16"/>
        <v>0</v>
      </c>
    </row>
    <row r="548" spans="1:28" s="36" customFormat="1" x14ac:dyDescent="0.35">
      <c r="A548" s="25" t="s">
        <v>124</v>
      </c>
      <c r="B548" s="26" t="s">
        <v>4314</v>
      </c>
      <c r="C548" s="27" t="s">
        <v>126</v>
      </c>
      <c r="D548" s="27" t="s">
        <v>1088</v>
      </c>
      <c r="E548" s="27" t="s">
        <v>4315</v>
      </c>
      <c r="F548" s="27" t="s">
        <v>4316</v>
      </c>
      <c r="G548" s="27" t="str">
        <f>"C"&amp;Table228910[[#This Row],[Direct
Funded
Charter School
Number]]</f>
        <v>C0784</v>
      </c>
      <c r="H548" s="52" t="s">
        <v>4317</v>
      </c>
      <c r="I548" s="29" t="s">
        <v>6700</v>
      </c>
      <c r="J548" s="30">
        <v>0</v>
      </c>
      <c r="K548" s="29" t="s">
        <v>6701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0</v>
      </c>
      <c r="X548" s="28">
        <v>0</v>
      </c>
      <c r="Y548" s="28">
        <v>0</v>
      </c>
      <c r="Z548" s="28">
        <v>0</v>
      </c>
      <c r="AA548" s="31">
        <f t="shared" si="17"/>
        <v>0</v>
      </c>
      <c r="AB548" s="31">
        <f t="shared" si="16"/>
        <v>0</v>
      </c>
    </row>
    <row r="549" spans="1:28" s="36" customFormat="1" x14ac:dyDescent="0.35">
      <c r="A549" s="25" t="s">
        <v>124</v>
      </c>
      <c r="B549" s="26" t="s">
        <v>4322</v>
      </c>
      <c r="C549" s="27" t="s">
        <v>126</v>
      </c>
      <c r="D549" s="27" t="s">
        <v>1088</v>
      </c>
      <c r="E549" s="27" t="s">
        <v>4323</v>
      </c>
      <c r="F549" s="27" t="s">
        <v>4324</v>
      </c>
      <c r="G549" s="27" t="str">
        <f>"C"&amp;Table228910[[#This Row],[Direct
Funded
Charter School
Number]]</f>
        <v>C0788</v>
      </c>
      <c r="H549" s="52" t="s">
        <v>4325</v>
      </c>
      <c r="I549" s="29" t="s">
        <v>6700</v>
      </c>
      <c r="J549" s="30">
        <v>0</v>
      </c>
      <c r="K549" s="29" t="s">
        <v>6701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28">
        <v>0</v>
      </c>
      <c r="S549" s="28">
        <v>0</v>
      </c>
      <c r="T549" s="28">
        <v>0</v>
      </c>
      <c r="U549" s="28">
        <v>0</v>
      </c>
      <c r="V549" s="28">
        <v>0</v>
      </c>
      <c r="W549" s="28">
        <v>0</v>
      </c>
      <c r="X549" s="28">
        <v>0</v>
      </c>
      <c r="Y549" s="28">
        <v>0</v>
      </c>
      <c r="Z549" s="28">
        <v>0</v>
      </c>
      <c r="AA549" s="31">
        <f t="shared" si="17"/>
        <v>0</v>
      </c>
      <c r="AB549" s="31">
        <f t="shared" si="16"/>
        <v>0</v>
      </c>
    </row>
    <row r="550" spans="1:28" s="36" customFormat="1" x14ac:dyDescent="0.35">
      <c r="A550" s="25" t="s">
        <v>124</v>
      </c>
      <c r="B550" s="35" t="s">
        <v>4106</v>
      </c>
      <c r="C550" s="33" t="s">
        <v>126</v>
      </c>
      <c r="D550" s="33" t="s">
        <v>127</v>
      </c>
      <c r="E550" s="33" t="s">
        <v>4107</v>
      </c>
      <c r="F550" s="3" t="s">
        <v>4108</v>
      </c>
      <c r="G550" s="27" t="str">
        <f>"C"&amp;Table228910[[#This Row],[Direct
Funded
Charter School
Number]]</f>
        <v>C0693</v>
      </c>
      <c r="H550" s="53" t="s">
        <v>4109</v>
      </c>
      <c r="I550" s="29" t="s">
        <v>6701</v>
      </c>
      <c r="J550" s="30">
        <v>19477</v>
      </c>
      <c r="K550" s="29" t="s">
        <v>6708</v>
      </c>
      <c r="L550" s="28">
        <v>4741</v>
      </c>
      <c r="M550" s="28">
        <v>4741</v>
      </c>
      <c r="N550" s="28">
        <v>0</v>
      </c>
      <c r="O550" s="28">
        <v>0</v>
      </c>
      <c r="P550" s="28">
        <v>0</v>
      </c>
      <c r="Q550" s="28">
        <v>9995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31">
        <f t="shared" si="17"/>
        <v>19477</v>
      </c>
      <c r="AB550" s="31">
        <f t="shared" si="16"/>
        <v>0</v>
      </c>
    </row>
    <row r="551" spans="1:28" s="36" customFormat="1" x14ac:dyDescent="0.35">
      <c r="A551" s="25" t="s">
        <v>124</v>
      </c>
      <c r="B551" s="26" t="s">
        <v>4346</v>
      </c>
      <c r="C551" s="27" t="s">
        <v>126</v>
      </c>
      <c r="D551" s="27" t="s">
        <v>1088</v>
      </c>
      <c r="E551" s="27" t="s">
        <v>4347</v>
      </c>
      <c r="F551" s="27" t="s">
        <v>4348</v>
      </c>
      <c r="G551" s="27" t="str">
        <f>"C"&amp;Table228910[[#This Row],[Direct
Funded
Charter School
Number]]</f>
        <v>C0798</v>
      </c>
      <c r="H551" s="52" t="s">
        <v>4349</v>
      </c>
      <c r="I551" s="29" t="s">
        <v>6701</v>
      </c>
      <c r="J551" s="30">
        <v>10000</v>
      </c>
      <c r="K551" s="29" t="s">
        <v>6701</v>
      </c>
      <c r="L551" s="28">
        <v>2500</v>
      </c>
      <c r="M551" s="28">
        <v>2500</v>
      </c>
      <c r="N551" s="28">
        <v>2500</v>
      </c>
      <c r="O551" s="28">
        <v>2500</v>
      </c>
      <c r="P551" s="28">
        <v>0</v>
      </c>
      <c r="Q551" s="28">
        <v>0</v>
      </c>
      <c r="R551" s="28">
        <v>0</v>
      </c>
      <c r="S551" s="28">
        <v>0</v>
      </c>
      <c r="T551" s="28">
        <v>0</v>
      </c>
      <c r="U551" s="28">
        <v>0</v>
      </c>
      <c r="V551" s="28">
        <v>0</v>
      </c>
      <c r="W551" s="28">
        <v>0</v>
      </c>
      <c r="X551" s="28">
        <v>0</v>
      </c>
      <c r="Y551" s="28">
        <v>0</v>
      </c>
      <c r="Z551" s="28">
        <v>0</v>
      </c>
      <c r="AA551" s="31">
        <f t="shared" si="17"/>
        <v>10000</v>
      </c>
      <c r="AB551" s="31">
        <f t="shared" si="16"/>
        <v>0</v>
      </c>
    </row>
    <row r="552" spans="1:28" s="36" customFormat="1" x14ac:dyDescent="0.35">
      <c r="A552" s="25" t="s">
        <v>124</v>
      </c>
      <c r="B552" s="26" t="s">
        <v>4394</v>
      </c>
      <c r="C552" s="27" t="s">
        <v>126</v>
      </c>
      <c r="D552" s="27" t="s">
        <v>1088</v>
      </c>
      <c r="E552" s="27" t="s">
        <v>4395</v>
      </c>
      <c r="F552" s="27" t="s">
        <v>4396</v>
      </c>
      <c r="G552" s="27" t="str">
        <f>"C"&amp;Table228910[[#This Row],[Direct
Funded
Charter School
Number]]</f>
        <v>C0827</v>
      </c>
      <c r="H552" s="52" t="s">
        <v>4397</v>
      </c>
      <c r="I552" s="29" t="s">
        <v>6701</v>
      </c>
      <c r="J552" s="30">
        <v>10000</v>
      </c>
      <c r="K552" s="29" t="s">
        <v>6701</v>
      </c>
      <c r="L552" s="28">
        <v>2500</v>
      </c>
      <c r="M552" s="28">
        <v>2500</v>
      </c>
      <c r="N552" s="28">
        <v>2500</v>
      </c>
      <c r="O552" s="28">
        <v>2500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31">
        <f t="shared" si="17"/>
        <v>10000</v>
      </c>
      <c r="AB552" s="31">
        <f t="shared" si="16"/>
        <v>0</v>
      </c>
    </row>
    <row r="553" spans="1:28" s="36" customFormat="1" x14ac:dyDescent="0.35">
      <c r="A553" s="25" t="s">
        <v>124</v>
      </c>
      <c r="B553" s="26" t="s">
        <v>4374</v>
      </c>
      <c r="C553" s="27" t="s">
        <v>126</v>
      </c>
      <c r="D553" s="27" t="s">
        <v>1079</v>
      </c>
      <c r="E553" s="27" t="s">
        <v>4375</v>
      </c>
      <c r="F553" s="27" t="s">
        <v>4376</v>
      </c>
      <c r="G553" s="27" t="str">
        <f>"C"&amp;Table228910[[#This Row],[Direct
Funded
Charter School
Number]]</f>
        <v>C0809</v>
      </c>
      <c r="H553" s="52" t="s">
        <v>4377</v>
      </c>
      <c r="I553" s="29" t="s">
        <v>6701</v>
      </c>
      <c r="J553" s="30">
        <v>10000</v>
      </c>
      <c r="K553" s="29" t="s">
        <v>6708</v>
      </c>
      <c r="L553" s="28">
        <v>2500</v>
      </c>
      <c r="M553" s="28">
        <v>2500</v>
      </c>
      <c r="N553" s="28">
        <v>0</v>
      </c>
      <c r="O553" s="28">
        <v>0</v>
      </c>
      <c r="P553" s="28">
        <v>5000</v>
      </c>
      <c r="Q553" s="28">
        <v>0</v>
      </c>
      <c r="R553" s="28">
        <v>0</v>
      </c>
      <c r="S553" s="28">
        <v>0</v>
      </c>
      <c r="T553" s="28">
        <v>0</v>
      </c>
      <c r="U553" s="28">
        <v>0</v>
      </c>
      <c r="V553" s="28">
        <v>0</v>
      </c>
      <c r="W553" s="28">
        <v>0</v>
      </c>
      <c r="X553" s="28">
        <v>0</v>
      </c>
      <c r="Y553" s="28">
        <v>0</v>
      </c>
      <c r="Z553" s="28">
        <v>0</v>
      </c>
      <c r="AA553" s="31">
        <f t="shared" si="17"/>
        <v>10000</v>
      </c>
      <c r="AB553" s="31">
        <f t="shared" si="16"/>
        <v>0</v>
      </c>
    </row>
    <row r="554" spans="1:28" s="36" customFormat="1" x14ac:dyDescent="0.35">
      <c r="A554" s="25" t="s">
        <v>124</v>
      </c>
      <c r="B554" s="26" t="s">
        <v>4390</v>
      </c>
      <c r="C554" s="27" t="s">
        <v>126</v>
      </c>
      <c r="D554" s="27" t="s">
        <v>1088</v>
      </c>
      <c r="E554" s="27" t="s">
        <v>4391</v>
      </c>
      <c r="F554" s="27" t="s">
        <v>4392</v>
      </c>
      <c r="G554" s="27" t="str">
        <f>"C"&amp;Table228910[[#This Row],[Direct
Funded
Charter School
Number]]</f>
        <v>C0826</v>
      </c>
      <c r="H554" s="52" t="s">
        <v>4393</v>
      </c>
      <c r="I554" s="29" t="s">
        <v>6701</v>
      </c>
      <c r="J554" s="30">
        <v>15777</v>
      </c>
      <c r="K554" s="29" t="s">
        <v>6708</v>
      </c>
      <c r="L554" s="28">
        <v>0</v>
      </c>
      <c r="M554" s="28">
        <v>0</v>
      </c>
      <c r="N554" s="28">
        <v>0</v>
      </c>
      <c r="O554" s="28">
        <v>11624</v>
      </c>
      <c r="P554" s="28">
        <v>4153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31">
        <f t="shared" si="17"/>
        <v>15777</v>
      </c>
      <c r="AB554" s="31">
        <f t="shared" si="16"/>
        <v>0</v>
      </c>
    </row>
    <row r="555" spans="1:28" s="36" customFormat="1" x14ac:dyDescent="0.35">
      <c r="A555" s="25" t="s">
        <v>124</v>
      </c>
      <c r="B555" s="26" t="s">
        <v>4410</v>
      </c>
      <c r="C555" s="27" t="s">
        <v>126</v>
      </c>
      <c r="D555" s="27" t="s">
        <v>1160</v>
      </c>
      <c r="E555" s="27" t="s">
        <v>4411</v>
      </c>
      <c r="F555" s="27" t="s">
        <v>4412</v>
      </c>
      <c r="G555" s="27" t="str">
        <f>"C"&amp;Table228910[[#This Row],[Direct
Funded
Charter School
Number]]</f>
        <v>C0838</v>
      </c>
      <c r="H555" s="52" t="s">
        <v>4413</v>
      </c>
      <c r="I555" s="29" t="s">
        <v>6701</v>
      </c>
      <c r="J555" s="30">
        <v>41559</v>
      </c>
      <c r="K555" s="29" t="s">
        <v>6701</v>
      </c>
      <c r="L555" s="28">
        <v>0</v>
      </c>
      <c r="M555" s="28">
        <v>0</v>
      </c>
      <c r="N555" s="28">
        <v>0</v>
      </c>
      <c r="O555" s="28">
        <v>10390</v>
      </c>
      <c r="P555" s="28">
        <v>10390</v>
      </c>
      <c r="Q555" s="28">
        <v>10390</v>
      </c>
      <c r="R555" s="28">
        <v>10389</v>
      </c>
      <c r="S555" s="28">
        <v>0</v>
      </c>
      <c r="T555" s="28">
        <v>0</v>
      </c>
      <c r="U555" s="28">
        <v>0</v>
      </c>
      <c r="V555" s="28">
        <v>0</v>
      </c>
      <c r="W555" s="28">
        <v>0</v>
      </c>
      <c r="X555" s="28">
        <v>0</v>
      </c>
      <c r="Y555" s="28">
        <v>0</v>
      </c>
      <c r="Z555" s="28">
        <v>0</v>
      </c>
      <c r="AA555" s="31">
        <f t="shared" si="17"/>
        <v>41559</v>
      </c>
      <c r="AB555" s="31">
        <f t="shared" si="16"/>
        <v>0</v>
      </c>
    </row>
    <row r="556" spans="1:28" s="36" customFormat="1" x14ac:dyDescent="0.35">
      <c r="A556" s="25" t="s">
        <v>124</v>
      </c>
      <c r="B556" s="26" t="s">
        <v>4418</v>
      </c>
      <c r="C556" s="27" t="s">
        <v>126</v>
      </c>
      <c r="D556" s="27" t="s">
        <v>1115</v>
      </c>
      <c r="E556" s="27" t="s">
        <v>4419</v>
      </c>
      <c r="F556" s="27" t="s">
        <v>4420</v>
      </c>
      <c r="G556" s="27" t="str">
        <f>"C"&amp;Table228910[[#This Row],[Direct
Funded
Charter School
Number]]</f>
        <v>C0841</v>
      </c>
      <c r="H556" s="52" t="s">
        <v>4421</v>
      </c>
      <c r="I556" s="29" t="s">
        <v>6700</v>
      </c>
      <c r="J556" s="30">
        <v>0</v>
      </c>
      <c r="K556" s="29" t="s">
        <v>6708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0</v>
      </c>
      <c r="V556" s="28">
        <v>0</v>
      </c>
      <c r="W556" s="28">
        <v>0</v>
      </c>
      <c r="X556" s="28">
        <v>0</v>
      </c>
      <c r="Y556" s="28">
        <v>0</v>
      </c>
      <c r="Z556" s="28">
        <v>0</v>
      </c>
      <c r="AA556" s="31">
        <f t="shared" si="17"/>
        <v>0</v>
      </c>
      <c r="AB556" s="31">
        <f t="shared" si="16"/>
        <v>0</v>
      </c>
    </row>
    <row r="557" spans="1:28" s="36" customFormat="1" x14ac:dyDescent="0.35">
      <c r="A557" s="25" t="s">
        <v>124</v>
      </c>
      <c r="B557" s="26" t="s">
        <v>4430</v>
      </c>
      <c r="C557" s="27" t="s">
        <v>126</v>
      </c>
      <c r="D557" s="27" t="s">
        <v>1124</v>
      </c>
      <c r="E557" s="27" t="s">
        <v>4431</v>
      </c>
      <c r="F557" s="27" t="s">
        <v>4432</v>
      </c>
      <c r="G557" s="27" t="str">
        <f>"C"&amp;Table228910[[#This Row],[Direct
Funded
Charter School
Number]]</f>
        <v>C0847</v>
      </c>
      <c r="H557" s="52" t="s">
        <v>4433</v>
      </c>
      <c r="I557" s="29" t="s">
        <v>6701</v>
      </c>
      <c r="J557" s="30">
        <v>10000</v>
      </c>
      <c r="K557" s="29" t="s">
        <v>6701</v>
      </c>
      <c r="L557" s="28">
        <v>2500</v>
      </c>
      <c r="M557" s="28">
        <v>2501</v>
      </c>
      <c r="N557" s="28">
        <v>2499</v>
      </c>
      <c r="O557" s="28">
        <v>2500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31">
        <f t="shared" si="17"/>
        <v>10000</v>
      </c>
      <c r="AB557" s="31">
        <f t="shared" si="16"/>
        <v>0</v>
      </c>
    </row>
    <row r="558" spans="1:28" s="36" customFormat="1" x14ac:dyDescent="0.35">
      <c r="A558" s="25" t="s">
        <v>124</v>
      </c>
      <c r="B558" s="26" t="s">
        <v>4434</v>
      </c>
      <c r="C558" s="27" t="s">
        <v>126</v>
      </c>
      <c r="D558" s="27" t="s">
        <v>1124</v>
      </c>
      <c r="E558" s="27" t="s">
        <v>4435</v>
      </c>
      <c r="F558" s="27" t="s">
        <v>4436</v>
      </c>
      <c r="G558" s="27" t="str">
        <f>"C"&amp;Table228910[[#This Row],[Direct
Funded
Charter School
Number]]</f>
        <v>C0848</v>
      </c>
      <c r="H558" s="52" t="s">
        <v>4437</v>
      </c>
      <c r="I558" s="29" t="s">
        <v>6701</v>
      </c>
      <c r="J558" s="30">
        <v>0</v>
      </c>
      <c r="K558" s="29" t="s">
        <v>6701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31">
        <f t="shared" si="17"/>
        <v>0</v>
      </c>
      <c r="AB558" s="31">
        <f t="shared" si="16"/>
        <v>0</v>
      </c>
    </row>
    <row r="559" spans="1:28" s="36" customFormat="1" x14ac:dyDescent="0.35">
      <c r="A559" s="25" t="s">
        <v>124</v>
      </c>
      <c r="B559" s="26" t="s">
        <v>4450</v>
      </c>
      <c r="C559" s="27" t="s">
        <v>126</v>
      </c>
      <c r="D559" s="27" t="s">
        <v>1124</v>
      </c>
      <c r="E559" s="27" t="s">
        <v>4451</v>
      </c>
      <c r="F559" s="27" t="s">
        <v>4452</v>
      </c>
      <c r="G559" s="27" t="str">
        <f>"C"&amp;Table228910[[#This Row],[Direct
Funded
Charter School
Number]]</f>
        <v>C0857</v>
      </c>
      <c r="H559" s="52" t="s">
        <v>4453</v>
      </c>
      <c r="I559" s="29" t="s">
        <v>6700</v>
      </c>
      <c r="J559" s="30">
        <v>0</v>
      </c>
      <c r="K559" s="29" t="s">
        <v>6708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31">
        <f t="shared" si="17"/>
        <v>0</v>
      </c>
      <c r="AB559" s="31">
        <f t="shared" si="16"/>
        <v>0</v>
      </c>
    </row>
    <row r="560" spans="1:28" s="36" customFormat="1" x14ac:dyDescent="0.35">
      <c r="A560" s="25" t="s">
        <v>124</v>
      </c>
      <c r="B560" s="26" t="s">
        <v>4498</v>
      </c>
      <c r="C560" s="27" t="s">
        <v>126</v>
      </c>
      <c r="D560" s="27" t="s">
        <v>1172</v>
      </c>
      <c r="E560" s="27" t="s">
        <v>4499</v>
      </c>
      <c r="F560" s="27" t="s">
        <v>4500</v>
      </c>
      <c r="G560" s="27" t="str">
        <f>"C"&amp;Table228910[[#This Row],[Direct
Funded
Charter School
Number]]</f>
        <v>C0888</v>
      </c>
      <c r="H560" s="52" t="s">
        <v>4501</v>
      </c>
      <c r="I560" s="29" t="s">
        <v>6700</v>
      </c>
      <c r="J560" s="30">
        <v>0</v>
      </c>
      <c r="K560" s="29" t="s">
        <v>6708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31">
        <f t="shared" si="17"/>
        <v>0</v>
      </c>
      <c r="AB560" s="31">
        <f t="shared" si="16"/>
        <v>0</v>
      </c>
    </row>
    <row r="561" spans="1:28" s="36" customFormat="1" x14ac:dyDescent="0.35">
      <c r="A561" s="25" t="s">
        <v>124</v>
      </c>
      <c r="B561" s="26" t="s">
        <v>5754</v>
      </c>
      <c r="C561" s="27" t="s">
        <v>126</v>
      </c>
      <c r="D561" s="27" t="s">
        <v>1088</v>
      </c>
      <c r="E561" s="27" t="s">
        <v>5755</v>
      </c>
      <c r="F561" s="27" t="s">
        <v>5756</v>
      </c>
      <c r="G561" s="27" t="str">
        <f>"C"&amp;Table228910[[#This Row],[Direct
Funded
Charter School
Number]]</f>
        <v>C1551</v>
      </c>
      <c r="H561" s="52" t="s">
        <v>5757</v>
      </c>
      <c r="I561" s="29" t="s">
        <v>6701</v>
      </c>
      <c r="J561" s="30">
        <v>10000</v>
      </c>
      <c r="K561" s="29" t="s">
        <v>6708</v>
      </c>
      <c r="L561" s="28">
        <v>2500</v>
      </c>
      <c r="M561" s="28">
        <v>2500</v>
      </c>
      <c r="N561" s="28">
        <v>0</v>
      </c>
      <c r="O561" s="28">
        <v>0</v>
      </c>
      <c r="P561" s="28">
        <v>0</v>
      </c>
      <c r="Q561" s="28">
        <v>5000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31">
        <f t="shared" si="17"/>
        <v>10000</v>
      </c>
      <c r="AB561" s="31">
        <f t="shared" si="16"/>
        <v>0</v>
      </c>
    </row>
    <row r="562" spans="1:28" s="36" customFormat="1" x14ac:dyDescent="0.35">
      <c r="A562" s="25" t="s">
        <v>124</v>
      </c>
      <c r="B562" s="26" t="s">
        <v>4570</v>
      </c>
      <c r="C562" s="27" t="s">
        <v>126</v>
      </c>
      <c r="D562" s="27" t="s">
        <v>1088</v>
      </c>
      <c r="E562" s="27" t="s">
        <v>4571</v>
      </c>
      <c r="F562" s="27" t="s">
        <v>4572</v>
      </c>
      <c r="G562" s="27" t="str">
        <f>"C"&amp;Table228910[[#This Row],[Direct
Funded
Charter School
Number]]</f>
        <v>C0931</v>
      </c>
      <c r="H562" s="52" t="s">
        <v>4573</v>
      </c>
      <c r="I562" s="29" t="s">
        <v>6701</v>
      </c>
      <c r="J562" s="30">
        <v>10496</v>
      </c>
      <c r="K562" s="29" t="s">
        <v>6701</v>
      </c>
      <c r="L562" s="28">
        <v>2555</v>
      </c>
      <c r="M562" s="28">
        <v>2555</v>
      </c>
      <c r="N562" s="28">
        <v>2555</v>
      </c>
      <c r="O562" s="28">
        <v>2624</v>
      </c>
      <c r="P562" s="28">
        <v>207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31">
        <f t="shared" si="17"/>
        <v>10496</v>
      </c>
      <c r="AB562" s="31">
        <f t="shared" si="16"/>
        <v>0</v>
      </c>
    </row>
    <row r="563" spans="1:28" s="36" customFormat="1" x14ac:dyDescent="0.35">
      <c r="A563" s="25" t="s">
        <v>124</v>
      </c>
      <c r="B563" s="26" t="s">
        <v>4574</v>
      </c>
      <c r="C563" s="27" t="s">
        <v>126</v>
      </c>
      <c r="D563" s="27" t="s">
        <v>1088</v>
      </c>
      <c r="E563" s="27" t="s">
        <v>4575</v>
      </c>
      <c r="F563" s="27" t="s">
        <v>4576</v>
      </c>
      <c r="G563" s="27" t="str">
        <f>"C"&amp;Table228910[[#This Row],[Direct
Funded
Charter School
Number]]</f>
        <v>C0934</v>
      </c>
      <c r="H563" s="52" t="s">
        <v>4577</v>
      </c>
      <c r="I563" s="29" t="s">
        <v>6701</v>
      </c>
      <c r="J563" s="30">
        <v>10000</v>
      </c>
      <c r="K563" s="29" t="s">
        <v>6701</v>
      </c>
      <c r="L563" s="28">
        <v>2500</v>
      </c>
      <c r="M563" s="28">
        <v>2500</v>
      </c>
      <c r="N563" s="28">
        <v>0</v>
      </c>
      <c r="O563" s="28">
        <v>0</v>
      </c>
      <c r="P563" s="28">
        <v>0</v>
      </c>
      <c r="Q563" s="28">
        <v>5000</v>
      </c>
      <c r="R563" s="28">
        <v>0</v>
      </c>
      <c r="S563" s="28">
        <v>0</v>
      </c>
      <c r="T563" s="28">
        <v>0</v>
      </c>
      <c r="U563" s="28">
        <v>0</v>
      </c>
      <c r="V563" s="28">
        <v>0</v>
      </c>
      <c r="W563" s="28">
        <v>0</v>
      </c>
      <c r="X563" s="28">
        <v>0</v>
      </c>
      <c r="Y563" s="28">
        <v>0</v>
      </c>
      <c r="Z563" s="28">
        <v>0</v>
      </c>
      <c r="AA563" s="31">
        <f t="shared" si="17"/>
        <v>10000</v>
      </c>
      <c r="AB563" s="31">
        <f t="shared" si="16"/>
        <v>0</v>
      </c>
    </row>
    <row r="564" spans="1:28" s="36" customFormat="1" x14ac:dyDescent="0.35">
      <c r="A564" s="25" t="s">
        <v>124</v>
      </c>
      <c r="B564" s="26" t="s">
        <v>4550</v>
      </c>
      <c r="C564" s="27" t="s">
        <v>126</v>
      </c>
      <c r="D564" s="27" t="s">
        <v>127</v>
      </c>
      <c r="E564" s="27" t="s">
        <v>4551</v>
      </c>
      <c r="F564" s="27" t="s">
        <v>4552</v>
      </c>
      <c r="G564" s="27" t="str">
        <f>"C"&amp;Table228910[[#This Row],[Direct
Funded
Charter School
Number]]</f>
        <v>C0917</v>
      </c>
      <c r="H564" s="52" t="s">
        <v>4553</v>
      </c>
      <c r="I564" s="29" t="s">
        <v>6701</v>
      </c>
      <c r="J564" s="30">
        <v>11695</v>
      </c>
      <c r="K564" s="29" t="s">
        <v>6701</v>
      </c>
      <c r="L564" s="28">
        <v>2847</v>
      </c>
      <c r="M564" s="28">
        <v>2847</v>
      </c>
      <c r="N564" s="28">
        <v>1050</v>
      </c>
      <c r="O564" s="28">
        <v>0</v>
      </c>
      <c r="P564" s="28">
        <v>0</v>
      </c>
      <c r="Q564" s="28">
        <v>2924</v>
      </c>
      <c r="R564" s="28">
        <v>2027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31">
        <f t="shared" si="17"/>
        <v>11695</v>
      </c>
      <c r="AB564" s="31">
        <f t="shared" si="16"/>
        <v>0</v>
      </c>
    </row>
    <row r="565" spans="1:28" s="36" customFormat="1" x14ac:dyDescent="0.35">
      <c r="A565" s="25" t="s">
        <v>124</v>
      </c>
      <c r="B565" s="26" t="s">
        <v>4542</v>
      </c>
      <c r="C565" s="27" t="s">
        <v>126</v>
      </c>
      <c r="D565" s="27" t="s">
        <v>1088</v>
      </c>
      <c r="E565" s="27" t="s">
        <v>4543</v>
      </c>
      <c r="F565" s="27" t="s">
        <v>4544</v>
      </c>
      <c r="G565" s="27" t="str">
        <f>"C"&amp;Table228910[[#This Row],[Direct
Funded
Charter School
Number]]</f>
        <v>C0911</v>
      </c>
      <c r="H565" s="52" t="s">
        <v>4545</v>
      </c>
      <c r="I565" s="29" t="s">
        <v>6701</v>
      </c>
      <c r="J565" s="30">
        <v>23165</v>
      </c>
      <c r="K565" s="29" t="s">
        <v>6701</v>
      </c>
      <c r="L565" s="28">
        <v>5638</v>
      </c>
      <c r="M565" s="28">
        <v>5638</v>
      </c>
      <c r="N565" s="28">
        <v>5638</v>
      </c>
      <c r="O565" s="28">
        <v>5791</v>
      </c>
      <c r="P565" s="28">
        <v>460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31">
        <f t="shared" si="17"/>
        <v>23165</v>
      </c>
      <c r="AB565" s="31">
        <f t="shared" si="16"/>
        <v>0</v>
      </c>
    </row>
    <row r="566" spans="1:28" s="36" customFormat="1" x14ac:dyDescent="0.35">
      <c r="A566" s="25" t="s">
        <v>124</v>
      </c>
      <c r="B566" s="26" t="s">
        <v>4578</v>
      </c>
      <c r="C566" s="27" t="s">
        <v>126</v>
      </c>
      <c r="D566" s="27" t="s">
        <v>1088</v>
      </c>
      <c r="E566" s="27" t="s">
        <v>4579</v>
      </c>
      <c r="F566" s="27" t="s">
        <v>4580</v>
      </c>
      <c r="G566" s="27" t="str">
        <f>"C"&amp;Table228910[[#This Row],[Direct
Funded
Charter School
Number]]</f>
        <v>C0936</v>
      </c>
      <c r="H566" s="52" t="s">
        <v>4581</v>
      </c>
      <c r="I566" s="29" t="s">
        <v>6701</v>
      </c>
      <c r="J566" s="30">
        <v>10000</v>
      </c>
      <c r="K566" s="29" t="s">
        <v>6701</v>
      </c>
      <c r="L566" s="28">
        <v>2500</v>
      </c>
      <c r="M566" s="28">
        <v>2500</v>
      </c>
      <c r="N566" s="28">
        <v>0</v>
      </c>
      <c r="O566" s="28">
        <v>0</v>
      </c>
      <c r="P566" s="28">
        <v>5000</v>
      </c>
      <c r="Q566" s="28">
        <v>0</v>
      </c>
      <c r="R566" s="28">
        <v>0</v>
      </c>
      <c r="S566" s="28">
        <v>0</v>
      </c>
      <c r="T566" s="28">
        <v>0</v>
      </c>
      <c r="U566" s="28">
        <v>0</v>
      </c>
      <c r="V566" s="28">
        <v>0</v>
      </c>
      <c r="W566" s="28">
        <v>0</v>
      </c>
      <c r="X566" s="28">
        <v>0</v>
      </c>
      <c r="Y566" s="28">
        <v>0</v>
      </c>
      <c r="Z566" s="28">
        <v>0</v>
      </c>
      <c r="AA566" s="31">
        <f t="shared" si="17"/>
        <v>10000</v>
      </c>
      <c r="AB566" s="31">
        <f t="shared" si="16"/>
        <v>0</v>
      </c>
    </row>
    <row r="567" spans="1:28" s="36" customFormat="1" x14ac:dyDescent="0.35">
      <c r="A567" s="25" t="s">
        <v>124</v>
      </c>
      <c r="B567" s="26" t="s">
        <v>4582</v>
      </c>
      <c r="C567" s="27" t="s">
        <v>126</v>
      </c>
      <c r="D567" s="27" t="s">
        <v>1088</v>
      </c>
      <c r="E567" s="27" t="s">
        <v>4583</v>
      </c>
      <c r="F567" s="27" t="s">
        <v>4584</v>
      </c>
      <c r="G567" s="27" t="str">
        <f>"C"&amp;Table228910[[#This Row],[Direct
Funded
Charter School
Number]]</f>
        <v>C0937</v>
      </c>
      <c r="H567" s="52" t="s">
        <v>4585</v>
      </c>
      <c r="I567" s="29" t="s">
        <v>6701</v>
      </c>
      <c r="J567" s="30">
        <v>10878</v>
      </c>
      <c r="K567" s="29" t="s">
        <v>6701</v>
      </c>
      <c r="L567" s="28">
        <v>2648</v>
      </c>
      <c r="M567" s="28">
        <v>7942</v>
      </c>
      <c r="N567" s="28">
        <v>0</v>
      </c>
      <c r="O567" s="28">
        <v>288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31">
        <f t="shared" si="17"/>
        <v>10878</v>
      </c>
      <c r="AB567" s="31">
        <f t="shared" si="16"/>
        <v>0</v>
      </c>
    </row>
    <row r="568" spans="1:28" s="36" customFormat="1" x14ac:dyDescent="0.35">
      <c r="A568" s="25" t="s">
        <v>124</v>
      </c>
      <c r="B568" s="26" t="s">
        <v>4530</v>
      </c>
      <c r="C568" s="27" t="s">
        <v>126</v>
      </c>
      <c r="D568" s="27" t="s">
        <v>127</v>
      </c>
      <c r="E568" s="27" t="s">
        <v>4531</v>
      </c>
      <c r="F568" s="27" t="s">
        <v>4532</v>
      </c>
      <c r="G568" s="27" t="str">
        <f>"C"&amp;Table228910[[#This Row],[Direct
Funded
Charter School
Number]]</f>
        <v>C0906</v>
      </c>
      <c r="H568" s="52" t="s">
        <v>4533</v>
      </c>
      <c r="I568" s="29" t="s">
        <v>6701</v>
      </c>
      <c r="J568" s="30">
        <v>14183</v>
      </c>
      <c r="K568" s="29" t="s">
        <v>6701</v>
      </c>
      <c r="L568" s="28">
        <v>3452</v>
      </c>
      <c r="M568" s="28">
        <v>3452</v>
      </c>
      <c r="N568" s="28">
        <v>6904</v>
      </c>
      <c r="O568" s="28">
        <v>375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31">
        <f t="shared" si="17"/>
        <v>14183</v>
      </c>
      <c r="AB568" s="31">
        <f t="shared" si="16"/>
        <v>0</v>
      </c>
    </row>
    <row r="569" spans="1:28" s="36" customFormat="1" x14ac:dyDescent="0.35">
      <c r="A569" s="25" t="s">
        <v>124</v>
      </c>
      <c r="B569" s="26" t="s">
        <v>4610</v>
      </c>
      <c r="C569" s="27" t="s">
        <v>126</v>
      </c>
      <c r="D569" s="27" t="s">
        <v>1088</v>
      </c>
      <c r="E569" s="27" t="s">
        <v>4611</v>
      </c>
      <c r="F569" s="27" t="s">
        <v>4612</v>
      </c>
      <c r="G569" s="27" t="str">
        <f>"C"&amp;Table228910[[#This Row],[Direct
Funded
Charter School
Number]]</f>
        <v>C0949</v>
      </c>
      <c r="H569" s="52" t="s">
        <v>4613</v>
      </c>
      <c r="I569" s="29" t="s">
        <v>6701</v>
      </c>
      <c r="J569" s="30">
        <v>10000</v>
      </c>
      <c r="K569" s="29" t="s">
        <v>6701</v>
      </c>
      <c r="L569" s="28">
        <v>2500</v>
      </c>
      <c r="M569" s="28">
        <v>2500</v>
      </c>
      <c r="N569" s="28">
        <v>0</v>
      </c>
      <c r="O569" s="28">
        <v>0</v>
      </c>
      <c r="P569" s="28">
        <v>2500</v>
      </c>
      <c r="Q569" s="28">
        <v>2500</v>
      </c>
      <c r="R569" s="28">
        <v>0</v>
      </c>
      <c r="S569" s="28">
        <v>0</v>
      </c>
      <c r="T569" s="28">
        <v>0</v>
      </c>
      <c r="U569" s="28">
        <v>0</v>
      </c>
      <c r="V569" s="28">
        <v>0</v>
      </c>
      <c r="W569" s="28">
        <v>0</v>
      </c>
      <c r="X569" s="28">
        <v>0</v>
      </c>
      <c r="Y569" s="28">
        <v>0</v>
      </c>
      <c r="Z569" s="28">
        <v>0</v>
      </c>
      <c r="AA569" s="31">
        <f t="shared" si="17"/>
        <v>10000</v>
      </c>
      <c r="AB569" s="31">
        <f t="shared" si="16"/>
        <v>0</v>
      </c>
    </row>
    <row r="570" spans="1:28" s="36" customFormat="1" x14ac:dyDescent="0.35">
      <c r="A570" s="25" t="s">
        <v>124</v>
      </c>
      <c r="B570" s="26" t="s">
        <v>4614</v>
      </c>
      <c r="C570" s="27" t="s">
        <v>126</v>
      </c>
      <c r="D570" s="27" t="s">
        <v>1088</v>
      </c>
      <c r="E570" s="27" t="s">
        <v>4615</v>
      </c>
      <c r="F570" s="27" t="s">
        <v>4616</v>
      </c>
      <c r="G570" s="27" t="str">
        <f>"C"&amp;Table228910[[#This Row],[Direct
Funded
Charter School
Number]]</f>
        <v>C0953</v>
      </c>
      <c r="H570" s="52" t="s">
        <v>4617</v>
      </c>
      <c r="I570" s="29" t="s">
        <v>6701</v>
      </c>
      <c r="J570" s="30">
        <v>10000</v>
      </c>
      <c r="K570" s="29" t="s">
        <v>6701</v>
      </c>
      <c r="L570" s="28">
        <v>2500</v>
      </c>
      <c r="M570" s="28">
        <v>2500</v>
      </c>
      <c r="N570" s="28">
        <v>0</v>
      </c>
      <c r="O570" s="28">
        <v>0</v>
      </c>
      <c r="P570" s="28">
        <v>5000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31">
        <f t="shared" si="17"/>
        <v>10000</v>
      </c>
      <c r="AB570" s="31">
        <f t="shared" si="16"/>
        <v>0</v>
      </c>
    </row>
    <row r="571" spans="1:28" s="36" customFormat="1" x14ac:dyDescent="0.35">
      <c r="A571" s="25" t="s">
        <v>124</v>
      </c>
      <c r="B571" s="26" t="s">
        <v>4618</v>
      </c>
      <c r="C571" s="27" t="s">
        <v>126</v>
      </c>
      <c r="D571" s="27" t="s">
        <v>2789</v>
      </c>
      <c r="E571" s="27" t="s">
        <v>4619</v>
      </c>
      <c r="F571" s="27" t="s">
        <v>4620</v>
      </c>
      <c r="G571" s="27" t="str">
        <f>"C"&amp;Table228910[[#This Row],[Direct
Funded
Charter School
Number]]</f>
        <v>C0963</v>
      </c>
      <c r="H571" s="52" t="s">
        <v>4621</v>
      </c>
      <c r="I571" s="29" t="s">
        <v>6701</v>
      </c>
      <c r="J571" s="30">
        <v>19793</v>
      </c>
      <c r="K571" s="29" t="s">
        <v>6701</v>
      </c>
      <c r="L571" s="28">
        <v>4818</v>
      </c>
      <c r="M571" s="28">
        <v>7818</v>
      </c>
      <c r="N571" s="28">
        <v>6407</v>
      </c>
      <c r="O571" s="28">
        <v>750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31">
        <f t="shared" si="17"/>
        <v>19793</v>
      </c>
      <c r="AB571" s="31">
        <f t="shared" si="16"/>
        <v>0</v>
      </c>
    </row>
    <row r="572" spans="1:28" s="36" customFormat="1" x14ac:dyDescent="0.35">
      <c r="A572" s="25" t="s">
        <v>124</v>
      </c>
      <c r="B572" s="26" t="s">
        <v>4558</v>
      </c>
      <c r="C572" s="27" t="s">
        <v>126</v>
      </c>
      <c r="D572" s="27" t="s">
        <v>1088</v>
      </c>
      <c r="E572" s="27" t="s">
        <v>4559</v>
      </c>
      <c r="F572" s="27" t="s">
        <v>4560</v>
      </c>
      <c r="G572" s="27" t="str">
        <f>"C"&amp;Table228910[[#This Row],[Direct
Funded
Charter School
Number]]</f>
        <v>C0928</v>
      </c>
      <c r="H572" s="52" t="s">
        <v>4561</v>
      </c>
      <c r="I572" s="29" t="s">
        <v>6700</v>
      </c>
      <c r="J572" s="30">
        <v>0</v>
      </c>
      <c r="K572" s="29" t="s">
        <v>6701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28">
        <v>0</v>
      </c>
      <c r="S572" s="28">
        <v>0</v>
      </c>
      <c r="T572" s="28">
        <v>0</v>
      </c>
      <c r="U572" s="28">
        <v>0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31">
        <f t="shared" si="17"/>
        <v>0</v>
      </c>
      <c r="AB572" s="31">
        <f t="shared" si="16"/>
        <v>0</v>
      </c>
    </row>
    <row r="573" spans="1:28" s="36" customFormat="1" x14ac:dyDescent="0.35">
      <c r="A573" s="25" t="s">
        <v>124</v>
      </c>
      <c r="B573" s="26" t="s">
        <v>4638</v>
      </c>
      <c r="C573" s="27" t="s">
        <v>126</v>
      </c>
      <c r="D573" s="27" t="s">
        <v>1061</v>
      </c>
      <c r="E573" s="27" t="s">
        <v>4639</v>
      </c>
      <c r="F573" s="27" t="s">
        <v>4640</v>
      </c>
      <c r="G573" s="27" t="str">
        <f>"C"&amp;Table228910[[#This Row],[Direct
Funded
Charter School
Number]]</f>
        <v>C0977</v>
      </c>
      <c r="H573" s="52" t="s">
        <v>4641</v>
      </c>
      <c r="I573" s="29" t="s">
        <v>6701</v>
      </c>
      <c r="J573" s="30">
        <v>10000</v>
      </c>
      <c r="K573" s="29" t="s">
        <v>6701</v>
      </c>
      <c r="L573" s="28">
        <v>2500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28">
        <v>0</v>
      </c>
      <c r="S573" s="28">
        <v>0</v>
      </c>
      <c r="T573" s="28">
        <v>0</v>
      </c>
      <c r="U573" s="28">
        <v>0</v>
      </c>
      <c r="V573" s="28">
        <v>0</v>
      </c>
      <c r="W573" s="28">
        <v>2500</v>
      </c>
      <c r="X573" s="28">
        <v>2500</v>
      </c>
      <c r="Y573" s="28">
        <v>2500</v>
      </c>
      <c r="Z573" s="28">
        <v>0</v>
      </c>
      <c r="AA573" s="31">
        <f t="shared" si="17"/>
        <v>10000</v>
      </c>
      <c r="AB573" s="31">
        <f t="shared" si="16"/>
        <v>0</v>
      </c>
    </row>
    <row r="574" spans="1:28" s="36" customFormat="1" x14ac:dyDescent="0.35">
      <c r="A574" s="25" t="s">
        <v>124</v>
      </c>
      <c r="B574" s="26" t="s">
        <v>5583</v>
      </c>
      <c r="C574" s="27" t="s">
        <v>126</v>
      </c>
      <c r="D574" s="27" t="s">
        <v>1088</v>
      </c>
      <c r="E574" s="27" t="s">
        <v>5584</v>
      </c>
      <c r="F574" s="27" t="s">
        <v>5585</v>
      </c>
      <c r="G574" s="27" t="str">
        <f>"C"&amp;Table228910[[#This Row],[Direct
Funded
Charter School
Number]]</f>
        <v>C1459</v>
      </c>
      <c r="H574" s="52" t="s">
        <v>5586</v>
      </c>
      <c r="I574" s="29" t="s">
        <v>6701</v>
      </c>
      <c r="J574" s="30">
        <v>12095</v>
      </c>
      <c r="K574" s="29" t="s">
        <v>6701</v>
      </c>
      <c r="L574" s="28">
        <v>2944</v>
      </c>
      <c r="M574" s="28">
        <v>2944</v>
      </c>
      <c r="N574" s="28">
        <v>2944</v>
      </c>
      <c r="O574" s="28">
        <v>3024</v>
      </c>
      <c r="P574" s="28">
        <v>239</v>
      </c>
      <c r="Q574" s="28">
        <v>0</v>
      </c>
      <c r="R574" s="28">
        <v>0</v>
      </c>
      <c r="S574" s="28">
        <v>0</v>
      </c>
      <c r="T574" s="28">
        <v>0</v>
      </c>
      <c r="U574" s="28">
        <v>0</v>
      </c>
      <c r="V574" s="28">
        <v>0</v>
      </c>
      <c r="W574" s="28">
        <v>0</v>
      </c>
      <c r="X574" s="28">
        <v>0</v>
      </c>
      <c r="Y574" s="28">
        <v>0</v>
      </c>
      <c r="Z574" s="28">
        <v>0</v>
      </c>
      <c r="AA574" s="31">
        <f t="shared" si="17"/>
        <v>12095</v>
      </c>
      <c r="AB574" s="31">
        <f t="shared" si="16"/>
        <v>0</v>
      </c>
    </row>
    <row r="575" spans="1:28" s="36" customFormat="1" x14ac:dyDescent="0.35">
      <c r="A575" s="25" t="s">
        <v>124</v>
      </c>
      <c r="B575" s="26" t="s">
        <v>4642</v>
      </c>
      <c r="C575" s="27" t="s">
        <v>126</v>
      </c>
      <c r="D575" s="27" t="s">
        <v>1172</v>
      </c>
      <c r="E575" s="27" t="s">
        <v>4643</v>
      </c>
      <c r="F575" s="27" t="s">
        <v>4644</v>
      </c>
      <c r="G575" s="27" t="str">
        <f>"C"&amp;Table228910[[#This Row],[Direct
Funded
Charter School
Number]]</f>
        <v>C0981</v>
      </c>
      <c r="H575" s="52" t="s">
        <v>4645</v>
      </c>
      <c r="I575" s="29" t="s">
        <v>6700</v>
      </c>
      <c r="J575" s="30">
        <v>0</v>
      </c>
      <c r="K575" s="29" t="s">
        <v>6701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28">
        <v>0</v>
      </c>
      <c r="S575" s="28">
        <v>0</v>
      </c>
      <c r="T575" s="28">
        <v>0</v>
      </c>
      <c r="U575" s="28">
        <v>0</v>
      </c>
      <c r="V575" s="28">
        <v>0</v>
      </c>
      <c r="W575" s="28">
        <v>0</v>
      </c>
      <c r="X575" s="28">
        <v>0</v>
      </c>
      <c r="Y575" s="28">
        <v>0</v>
      </c>
      <c r="Z575" s="28">
        <v>0</v>
      </c>
      <c r="AA575" s="31">
        <f t="shared" si="17"/>
        <v>0</v>
      </c>
      <c r="AB575" s="31">
        <f t="shared" si="16"/>
        <v>0</v>
      </c>
    </row>
    <row r="576" spans="1:28" s="36" customFormat="1" x14ac:dyDescent="0.35">
      <c r="A576" s="25" t="s">
        <v>124</v>
      </c>
      <c r="B576" s="26" t="s">
        <v>4554</v>
      </c>
      <c r="C576" s="27" t="s">
        <v>126</v>
      </c>
      <c r="D576" s="27" t="s">
        <v>1088</v>
      </c>
      <c r="E576" s="27" t="s">
        <v>4555</v>
      </c>
      <c r="F576" s="27" t="s">
        <v>4556</v>
      </c>
      <c r="G576" s="27" t="str">
        <f>"C"&amp;Table228910[[#This Row],[Direct
Funded
Charter School
Number]]</f>
        <v>C0927</v>
      </c>
      <c r="H576" s="52" t="s">
        <v>4557</v>
      </c>
      <c r="I576" s="29" t="s">
        <v>6700</v>
      </c>
      <c r="J576" s="30">
        <v>0</v>
      </c>
      <c r="K576" s="29" t="s">
        <v>6701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31">
        <f t="shared" si="17"/>
        <v>0</v>
      </c>
      <c r="AB576" s="31">
        <f t="shared" si="16"/>
        <v>0</v>
      </c>
    </row>
    <row r="577" spans="1:28" s="36" customFormat="1" x14ac:dyDescent="0.35">
      <c r="A577" s="25" t="s">
        <v>124</v>
      </c>
      <c r="B577" s="26" t="s">
        <v>4562</v>
      </c>
      <c r="C577" s="27" t="s">
        <v>126</v>
      </c>
      <c r="D577" s="27" t="s">
        <v>1088</v>
      </c>
      <c r="E577" s="27" t="s">
        <v>4563</v>
      </c>
      <c r="F577" s="27" t="s">
        <v>4564</v>
      </c>
      <c r="G577" s="27" t="str">
        <f>"C"&amp;Table228910[[#This Row],[Direct
Funded
Charter School
Number]]</f>
        <v>C0929</v>
      </c>
      <c r="H577" s="52" t="s">
        <v>4565</v>
      </c>
      <c r="I577" s="29" t="s">
        <v>6700</v>
      </c>
      <c r="J577" s="30">
        <v>0</v>
      </c>
      <c r="K577" s="29" t="s">
        <v>6701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28">
        <v>0</v>
      </c>
      <c r="S577" s="28">
        <v>0</v>
      </c>
      <c r="T577" s="28">
        <v>0</v>
      </c>
      <c r="U577" s="28">
        <v>0</v>
      </c>
      <c r="V577" s="28">
        <v>0</v>
      </c>
      <c r="W577" s="28">
        <v>0</v>
      </c>
      <c r="X577" s="28">
        <v>0</v>
      </c>
      <c r="Y577" s="28">
        <v>0</v>
      </c>
      <c r="Z577" s="28">
        <v>0</v>
      </c>
      <c r="AA577" s="31">
        <f t="shared" si="17"/>
        <v>0</v>
      </c>
      <c r="AB577" s="31">
        <f t="shared" si="16"/>
        <v>0</v>
      </c>
    </row>
    <row r="578" spans="1:28" s="36" customFormat="1" x14ac:dyDescent="0.35">
      <c r="A578" s="25" t="s">
        <v>124</v>
      </c>
      <c r="B578" s="26" t="s">
        <v>4682</v>
      </c>
      <c r="C578" s="27" t="s">
        <v>126</v>
      </c>
      <c r="D578" s="27" t="s">
        <v>1088</v>
      </c>
      <c r="E578" s="27" t="s">
        <v>4683</v>
      </c>
      <c r="F578" s="27" t="s">
        <v>4684</v>
      </c>
      <c r="G578" s="27" t="str">
        <f>"C"&amp;Table228910[[#This Row],[Direct
Funded
Charter School
Number]]</f>
        <v>C0998</v>
      </c>
      <c r="H578" s="52" t="s">
        <v>4685</v>
      </c>
      <c r="I578" s="29" t="s">
        <v>6701</v>
      </c>
      <c r="J578" s="30">
        <v>10000</v>
      </c>
      <c r="K578" s="29" t="s">
        <v>6701</v>
      </c>
      <c r="L578" s="28">
        <v>2500</v>
      </c>
      <c r="M578" s="28">
        <v>2500</v>
      </c>
      <c r="N578" s="28">
        <v>0</v>
      </c>
      <c r="O578" s="28">
        <v>5000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31">
        <f t="shared" si="17"/>
        <v>10000</v>
      </c>
      <c r="AB578" s="31">
        <f t="shared" si="16"/>
        <v>0</v>
      </c>
    </row>
    <row r="579" spans="1:28" s="36" customFormat="1" x14ac:dyDescent="0.35">
      <c r="A579" s="25" t="s">
        <v>124</v>
      </c>
      <c r="B579" s="26" t="s">
        <v>4658</v>
      </c>
      <c r="C579" s="27" t="s">
        <v>126</v>
      </c>
      <c r="D579" s="27" t="s">
        <v>1088</v>
      </c>
      <c r="E579" s="27" t="s">
        <v>4659</v>
      </c>
      <c r="F579" s="27" t="s">
        <v>4660</v>
      </c>
      <c r="G579" s="27" t="str">
        <f>"C"&amp;Table228910[[#This Row],[Direct
Funded
Charter School
Number]]</f>
        <v>C0986</v>
      </c>
      <c r="H579" s="52" t="s">
        <v>4661</v>
      </c>
      <c r="I579" s="29" t="s">
        <v>6701</v>
      </c>
      <c r="J579" s="30">
        <v>10000</v>
      </c>
      <c r="K579" s="29" t="s">
        <v>6701</v>
      </c>
      <c r="L579" s="28">
        <v>2500</v>
      </c>
      <c r="M579" s="28">
        <v>2500</v>
      </c>
      <c r="N579" s="28">
        <v>0</v>
      </c>
      <c r="O579" s="28">
        <v>0</v>
      </c>
      <c r="P579" s="28">
        <v>5000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31">
        <f t="shared" si="17"/>
        <v>10000</v>
      </c>
      <c r="AB579" s="31">
        <f t="shared" si="16"/>
        <v>0</v>
      </c>
    </row>
    <row r="580" spans="1:28" s="36" customFormat="1" x14ac:dyDescent="0.35">
      <c r="A580" s="25" t="s">
        <v>124</v>
      </c>
      <c r="B580" s="26" t="s">
        <v>4666</v>
      </c>
      <c r="C580" s="27" t="s">
        <v>126</v>
      </c>
      <c r="D580" s="27" t="s">
        <v>1088</v>
      </c>
      <c r="E580" s="27" t="s">
        <v>4667</v>
      </c>
      <c r="F580" s="27" t="s">
        <v>4668</v>
      </c>
      <c r="G580" s="27" t="str">
        <f>"C"&amp;Table228910[[#This Row],[Direct
Funded
Charter School
Number]]</f>
        <v>C0988</v>
      </c>
      <c r="H580" s="52" t="s">
        <v>4669</v>
      </c>
      <c r="I580" s="29" t="s">
        <v>6701</v>
      </c>
      <c r="J580" s="30">
        <v>10000</v>
      </c>
      <c r="K580" s="29" t="s">
        <v>6701</v>
      </c>
      <c r="L580" s="28">
        <v>2500</v>
      </c>
      <c r="M580" s="28">
        <v>2500</v>
      </c>
      <c r="N580" s="28">
        <v>0</v>
      </c>
      <c r="O580" s="28">
        <v>5000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</v>
      </c>
      <c r="X580" s="28">
        <v>0</v>
      </c>
      <c r="Y580" s="28">
        <v>0</v>
      </c>
      <c r="Z580" s="28">
        <v>0</v>
      </c>
      <c r="AA580" s="31">
        <f t="shared" si="17"/>
        <v>10000</v>
      </c>
      <c r="AB580" s="31">
        <f t="shared" si="16"/>
        <v>0</v>
      </c>
    </row>
    <row r="581" spans="1:28" s="36" customFormat="1" x14ac:dyDescent="0.35">
      <c r="A581" s="25" t="s">
        <v>124</v>
      </c>
      <c r="B581" s="26" t="s">
        <v>4670</v>
      </c>
      <c r="C581" s="27" t="s">
        <v>126</v>
      </c>
      <c r="D581" s="27" t="s">
        <v>1088</v>
      </c>
      <c r="E581" s="27" t="s">
        <v>4671</v>
      </c>
      <c r="F581" s="27" t="s">
        <v>4672</v>
      </c>
      <c r="G581" s="27" t="str">
        <f>"C"&amp;Table228910[[#This Row],[Direct
Funded
Charter School
Number]]</f>
        <v>C0989</v>
      </c>
      <c r="H581" s="52" t="s">
        <v>4673</v>
      </c>
      <c r="I581" s="29" t="s">
        <v>6701</v>
      </c>
      <c r="J581" s="30">
        <v>10000</v>
      </c>
      <c r="K581" s="29" t="s">
        <v>6701</v>
      </c>
      <c r="L581" s="28">
        <v>2500</v>
      </c>
      <c r="M581" s="28">
        <v>2500</v>
      </c>
      <c r="N581" s="28">
        <v>845</v>
      </c>
      <c r="O581" s="28">
        <v>0</v>
      </c>
      <c r="P581" s="28">
        <v>4155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  <c r="W581" s="28">
        <v>0</v>
      </c>
      <c r="X581" s="28">
        <v>0</v>
      </c>
      <c r="Y581" s="28">
        <v>0</v>
      </c>
      <c r="Z581" s="28">
        <v>0</v>
      </c>
      <c r="AA581" s="31">
        <f t="shared" si="17"/>
        <v>10000</v>
      </c>
      <c r="AB581" s="31">
        <f t="shared" si="16"/>
        <v>0</v>
      </c>
    </row>
    <row r="582" spans="1:28" s="36" customFormat="1" x14ac:dyDescent="0.35">
      <c r="A582" s="25" t="s">
        <v>124</v>
      </c>
      <c r="B582" s="26" t="s">
        <v>4694</v>
      </c>
      <c r="C582" s="27" t="s">
        <v>126</v>
      </c>
      <c r="D582" s="27" t="s">
        <v>1088</v>
      </c>
      <c r="E582" s="27" t="s">
        <v>4695</v>
      </c>
      <c r="F582" s="27" t="s">
        <v>4696</v>
      </c>
      <c r="G582" s="27" t="str">
        <f>"C"&amp;Table228910[[#This Row],[Direct
Funded
Charter School
Number]]</f>
        <v>C1007</v>
      </c>
      <c r="H582" s="52" t="s">
        <v>4697</v>
      </c>
      <c r="I582" s="29" t="s">
        <v>6701</v>
      </c>
      <c r="J582" s="30">
        <v>19332</v>
      </c>
      <c r="K582" s="29" t="s">
        <v>6701</v>
      </c>
      <c r="L582" s="28">
        <v>4706</v>
      </c>
      <c r="M582" s="28">
        <v>4706</v>
      </c>
      <c r="N582" s="28">
        <v>4706</v>
      </c>
      <c r="O582" s="28">
        <v>4833</v>
      </c>
      <c r="P582" s="28">
        <v>381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31">
        <f t="shared" si="17"/>
        <v>19332</v>
      </c>
      <c r="AB582" s="31">
        <f t="shared" si="16"/>
        <v>0</v>
      </c>
    </row>
    <row r="583" spans="1:28" s="36" customFormat="1" x14ac:dyDescent="0.35">
      <c r="A583" s="25" t="s">
        <v>124</v>
      </c>
      <c r="B583" s="35" t="s">
        <v>4710</v>
      </c>
      <c r="C583" s="33" t="s">
        <v>126</v>
      </c>
      <c r="D583" s="33" t="s">
        <v>1088</v>
      </c>
      <c r="E583" s="33" t="s">
        <v>4711</v>
      </c>
      <c r="F583" s="3" t="s">
        <v>4712</v>
      </c>
      <c r="G583" s="27" t="str">
        <f>"C"&amp;Table228910[[#This Row],[Direct
Funded
Charter School
Number]]</f>
        <v>C1014</v>
      </c>
      <c r="H583" s="53" t="s">
        <v>4713</v>
      </c>
      <c r="I583" s="29" t="s">
        <v>6701</v>
      </c>
      <c r="J583" s="30">
        <v>15937</v>
      </c>
      <c r="K583" s="29" t="s">
        <v>6701</v>
      </c>
      <c r="L583" s="28">
        <v>3879</v>
      </c>
      <c r="M583" s="28">
        <v>3879</v>
      </c>
      <c r="N583" s="28">
        <v>1379</v>
      </c>
      <c r="O583" s="28">
        <v>6384</v>
      </c>
      <c r="P583" s="28">
        <v>416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  <c r="W583" s="28">
        <v>0</v>
      </c>
      <c r="X583" s="28">
        <v>0</v>
      </c>
      <c r="Y583" s="28">
        <v>0</v>
      </c>
      <c r="Z583" s="28">
        <v>0</v>
      </c>
      <c r="AA583" s="31">
        <f t="shared" si="17"/>
        <v>15937</v>
      </c>
      <c r="AB583" s="31">
        <f t="shared" si="16"/>
        <v>0</v>
      </c>
    </row>
    <row r="584" spans="1:28" s="36" customFormat="1" x14ac:dyDescent="0.35">
      <c r="A584" s="25" t="s">
        <v>124</v>
      </c>
      <c r="B584" s="26" t="s">
        <v>4702</v>
      </c>
      <c r="C584" s="27" t="s">
        <v>126</v>
      </c>
      <c r="D584" s="27" t="s">
        <v>1088</v>
      </c>
      <c r="E584" s="27" t="s">
        <v>4703</v>
      </c>
      <c r="F584" s="27" t="s">
        <v>4704</v>
      </c>
      <c r="G584" s="27" t="str">
        <f>"C"&amp;Table228910[[#This Row],[Direct
Funded
Charter School
Number]]</f>
        <v>C1010</v>
      </c>
      <c r="H584" s="52" t="s">
        <v>4705</v>
      </c>
      <c r="I584" s="29" t="s">
        <v>6701</v>
      </c>
      <c r="J584" s="30">
        <v>15632</v>
      </c>
      <c r="K584" s="29" t="s">
        <v>6701</v>
      </c>
      <c r="L584" s="28">
        <v>3805</v>
      </c>
      <c r="M584" s="28">
        <v>3805</v>
      </c>
      <c r="N584" s="28">
        <v>3805</v>
      </c>
      <c r="O584" s="28">
        <v>3908</v>
      </c>
      <c r="P584" s="28">
        <v>309</v>
      </c>
      <c r="Q584" s="28">
        <v>0</v>
      </c>
      <c r="R584" s="28">
        <v>0</v>
      </c>
      <c r="S584" s="28">
        <v>0</v>
      </c>
      <c r="T584" s="28">
        <v>0</v>
      </c>
      <c r="U584" s="28">
        <v>0</v>
      </c>
      <c r="V584" s="28">
        <v>0</v>
      </c>
      <c r="W584" s="28">
        <v>0</v>
      </c>
      <c r="X584" s="28">
        <v>0</v>
      </c>
      <c r="Y584" s="28">
        <v>0</v>
      </c>
      <c r="Z584" s="28">
        <v>0</v>
      </c>
      <c r="AA584" s="31">
        <f t="shared" si="17"/>
        <v>15632</v>
      </c>
      <c r="AB584" s="31">
        <f t="shared" si="16"/>
        <v>0</v>
      </c>
    </row>
    <row r="585" spans="1:28" s="36" customFormat="1" x14ac:dyDescent="0.35">
      <c r="A585" s="25" t="s">
        <v>124</v>
      </c>
      <c r="B585" s="26" t="s">
        <v>4722</v>
      </c>
      <c r="C585" s="27" t="s">
        <v>126</v>
      </c>
      <c r="D585" s="27" t="s">
        <v>1088</v>
      </c>
      <c r="E585" s="27" t="s">
        <v>4723</v>
      </c>
      <c r="F585" s="27" t="s">
        <v>4724</v>
      </c>
      <c r="G585" s="27" t="str">
        <f>"C"&amp;Table228910[[#This Row],[Direct
Funded
Charter School
Number]]</f>
        <v>C1020</v>
      </c>
      <c r="H585" s="52" t="s">
        <v>4725</v>
      </c>
      <c r="I585" s="29" t="s">
        <v>6701</v>
      </c>
      <c r="J585" s="30">
        <v>10000</v>
      </c>
      <c r="K585" s="29" t="s">
        <v>6701</v>
      </c>
      <c r="L585" s="28">
        <v>2500</v>
      </c>
      <c r="M585" s="28">
        <v>2500</v>
      </c>
      <c r="N585" s="28">
        <v>1590</v>
      </c>
      <c r="O585" s="28">
        <v>0</v>
      </c>
      <c r="P585" s="28">
        <v>3410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0</v>
      </c>
      <c r="X585" s="28">
        <v>0</v>
      </c>
      <c r="Y585" s="28">
        <v>0</v>
      </c>
      <c r="Z585" s="28">
        <v>0</v>
      </c>
      <c r="AA585" s="31">
        <f t="shared" si="17"/>
        <v>10000</v>
      </c>
      <c r="AB585" s="31">
        <f t="shared" si="16"/>
        <v>0</v>
      </c>
    </row>
    <row r="586" spans="1:28" s="36" customFormat="1" x14ac:dyDescent="0.35">
      <c r="A586" s="25" t="s">
        <v>124</v>
      </c>
      <c r="B586" s="26" t="s">
        <v>4766</v>
      </c>
      <c r="C586" s="27" t="s">
        <v>126</v>
      </c>
      <c r="D586" s="27" t="s">
        <v>1088</v>
      </c>
      <c r="E586" s="27" t="s">
        <v>4767</v>
      </c>
      <c r="F586" s="27" t="s">
        <v>4768</v>
      </c>
      <c r="G586" s="27" t="str">
        <f>"C"&amp;Table228910[[#This Row],[Direct
Funded
Charter School
Number]]</f>
        <v>C1039</v>
      </c>
      <c r="H586" s="52" t="s">
        <v>4769</v>
      </c>
      <c r="I586" s="29" t="s">
        <v>6701</v>
      </c>
      <c r="J586" s="30">
        <v>11599</v>
      </c>
      <c r="K586" s="29" t="s">
        <v>6701</v>
      </c>
      <c r="L586" s="28">
        <v>2823</v>
      </c>
      <c r="M586" s="28">
        <v>2823</v>
      </c>
      <c r="N586" s="28">
        <v>0</v>
      </c>
      <c r="O586" s="28">
        <v>0</v>
      </c>
      <c r="P586" s="28">
        <v>5953</v>
      </c>
      <c r="Q586" s="28">
        <v>0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0</v>
      </c>
      <c r="X586" s="28">
        <v>0</v>
      </c>
      <c r="Y586" s="28">
        <v>0</v>
      </c>
      <c r="Z586" s="28">
        <v>0</v>
      </c>
      <c r="AA586" s="31">
        <f t="shared" si="17"/>
        <v>11599</v>
      </c>
      <c r="AB586" s="31">
        <f t="shared" si="16"/>
        <v>0</v>
      </c>
    </row>
    <row r="587" spans="1:28" s="36" customFormat="1" x14ac:dyDescent="0.35">
      <c r="A587" s="25" t="s">
        <v>124</v>
      </c>
      <c r="B587" s="26" t="s">
        <v>4762</v>
      </c>
      <c r="C587" s="27" t="s">
        <v>126</v>
      </c>
      <c r="D587" s="27" t="s">
        <v>1088</v>
      </c>
      <c r="E587" s="27" t="s">
        <v>4763</v>
      </c>
      <c r="F587" s="27" t="s">
        <v>4764</v>
      </c>
      <c r="G587" s="27" t="str">
        <f>"C"&amp;Table228910[[#This Row],[Direct
Funded
Charter School
Number]]</f>
        <v>C1037</v>
      </c>
      <c r="H587" s="52" t="s">
        <v>4765</v>
      </c>
      <c r="I587" s="29" t="s">
        <v>6701</v>
      </c>
      <c r="J587" s="30">
        <v>10000</v>
      </c>
      <c r="K587" s="29" t="s">
        <v>6701</v>
      </c>
      <c r="L587" s="28">
        <v>2500</v>
      </c>
      <c r="M587" s="28">
        <v>2500</v>
      </c>
      <c r="N587" s="28">
        <v>0</v>
      </c>
      <c r="O587" s="28">
        <v>0</v>
      </c>
      <c r="P587" s="28">
        <v>5000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31">
        <f t="shared" si="17"/>
        <v>10000</v>
      </c>
      <c r="AB587" s="31">
        <f t="shared" si="16"/>
        <v>0</v>
      </c>
    </row>
    <row r="588" spans="1:28" s="36" customFormat="1" x14ac:dyDescent="0.35">
      <c r="A588" s="25" t="s">
        <v>124</v>
      </c>
      <c r="B588" s="26" t="s">
        <v>4758</v>
      </c>
      <c r="C588" s="27" t="s">
        <v>126</v>
      </c>
      <c r="D588" s="27" t="s">
        <v>1088</v>
      </c>
      <c r="E588" s="27" t="s">
        <v>4759</v>
      </c>
      <c r="F588" s="27" t="s">
        <v>4760</v>
      </c>
      <c r="G588" s="27" t="str">
        <f>"C"&amp;Table228910[[#This Row],[Direct
Funded
Charter School
Number]]</f>
        <v>C1036</v>
      </c>
      <c r="H588" s="52" t="s">
        <v>4761</v>
      </c>
      <c r="I588" s="29" t="s">
        <v>6700</v>
      </c>
      <c r="J588" s="30">
        <v>0</v>
      </c>
      <c r="K588" s="29" t="s">
        <v>6701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0</v>
      </c>
      <c r="X588" s="28">
        <v>0</v>
      </c>
      <c r="Y588" s="28">
        <v>0</v>
      </c>
      <c r="Z588" s="28">
        <v>0</v>
      </c>
      <c r="AA588" s="31">
        <f t="shared" si="17"/>
        <v>0</v>
      </c>
      <c r="AB588" s="31">
        <f t="shared" ref="AB588:AB651" si="18">J588-AA588</f>
        <v>0</v>
      </c>
    </row>
    <row r="589" spans="1:28" s="36" customFormat="1" x14ac:dyDescent="0.35">
      <c r="A589" s="25" t="s">
        <v>124</v>
      </c>
      <c r="B589" s="26" t="s">
        <v>4750</v>
      </c>
      <c r="C589" s="27" t="s">
        <v>126</v>
      </c>
      <c r="D589" s="27" t="s">
        <v>1124</v>
      </c>
      <c r="E589" s="27" t="s">
        <v>4751</v>
      </c>
      <c r="F589" s="27" t="s">
        <v>4752</v>
      </c>
      <c r="G589" s="27" t="str">
        <f>"C"&amp;Table228910[[#This Row],[Direct
Funded
Charter School
Number]]</f>
        <v>C1031</v>
      </c>
      <c r="H589" s="52" t="s">
        <v>4753</v>
      </c>
      <c r="I589" s="29" t="s">
        <v>6700</v>
      </c>
      <c r="J589" s="30">
        <v>0</v>
      </c>
      <c r="K589" s="29" t="s">
        <v>6701</v>
      </c>
      <c r="L589" s="28">
        <v>0</v>
      </c>
      <c r="M589" s="28">
        <v>0</v>
      </c>
      <c r="N589" s="28">
        <v>0</v>
      </c>
      <c r="O589" s="28">
        <v>0</v>
      </c>
      <c r="P589" s="28">
        <v>0</v>
      </c>
      <c r="Q589" s="28">
        <v>0</v>
      </c>
      <c r="R589" s="28">
        <v>0</v>
      </c>
      <c r="S589" s="28">
        <v>0</v>
      </c>
      <c r="T589" s="28">
        <v>0</v>
      </c>
      <c r="U589" s="28">
        <v>0</v>
      </c>
      <c r="V589" s="28">
        <v>0</v>
      </c>
      <c r="W589" s="28">
        <v>0</v>
      </c>
      <c r="X589" s="28">
        <v>0</v>
      </c>
      <c r="Y589" s="28">
        <v>0</v>
      </c>
      <c r="Z589" s="28">
        <v>0</v>
      </c>
      <c r="AA589" s="31">
        <f t="shared" ref="AA589:AA652" si="19">SUM(L589:Z589)</f>
        <v>0</v>
      </c>
      <c r="AB589" s="31">
        <f t="shared" si="18"/>
        <v>0</v>
      </c>
    </row>
    <row r="590" spans="1:28" s="36" customFormat="1" x14ac:dyDescent="0.35">
      <c r="A590" s="25" t="s">
        <v>124</v>
      </c>
      <c r="B590" s="35" t="s">
        <v>4778</v>
      </c>
      <c r="C590" s="33" t="s">
        <v>126</v>
      </c>
      <c r="D590" s="33" t="s">
        <v>1088</v>
      </c>
      <c r="E590" s="33" t="s">
        <v>4779</v>
      </c>
      <c r="F590" s="3" t="s">
        <v>4780</v>
      </c>
      <c r="G590" s="27" t="str">
        <f>"C"&amp;Table228910[[#This Row],[Direct
Funded
Charter School
Number]]</f>
        <v>C1050</v>
      </c>
      <c r="H590" s="53" t="s">
        <v>4781</v>
      </c>
      <c r="I590" s="29" t="s">
        <v>6701</v>
      </c>
      <c r="J590" s="30">
        <v>46340</v>
      </c>
      <c r="K590" s="29" t="s">
        <v>6701</v>
      </c>
      <c r="L590" s="28">
        <v>11279</v>
      </c>
      <c r="M590" s="28">
        <v>11279</v>
      </c>
      <c r="N590" s="28">
        <v>0</v>
      </c>
      <c r="O590" s="28">
        <v>3479</v>
      </c>
      <c r="P590" s="28">
        <v>20303</v>
      </c>
      <c r="Q590" s="28">
        <v>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0</v>
      </c>
      <c r="X590" s="28">
        <v>0</v>
      </c>
      <c r="Y590" s="28">
        <v>0</v>
      </c>
      <c r="Z590" s="28">
        <v>0</v>
      </c>
      <c r="AA590" s="31">
        <f t="shared" si="19"/>
        <v>46340</v>
      </c>
      <c r="AB590" s="31">
        <f t="shared" si="18"/>
        <v>0</v>
      </c>
    </row>
    <row r="591" spans="1:28" s="36" customFormat="1" x14ac:dyDescent="0.35">
      <c r="A591" s="25" t="s">
        <v>124</v>
      </c>
      <c r="B591" s="26" t="s">
        <v>4798</v>
      </c>
      <c r="C591" s="27" t="s">
        <v>126</v>
      </c>
      <c r="D591" s="27" t="s">
        <v>4799</v>
      </c>
      <c r="E591" s="27" t="s">
        <v>4800</v>
      </c>
      <c r="F591" s="27" t="s">
        <v>4801</v>
      </c>
      <c r="G591" s="27" t="str">
        <f>"C"&amp;Table228910[[#This Row],[Direct
Funded
Charter School
Number]]</f>
        <v>C1062</v>
      </c>
      <c r="H591" s="52" t="s">
        <v>4802</v>
      </c>
      <c r="I591" s="29" t="s">
        <v>6701</v>
      </c>
      <c r="J591" s="30">
        <v>10246</v>
      </c>
      <c r="K591" s="29" t="s">
        <v>6708</v>
      </c>
      <c r="L591" s="28">
        <v>2500</v>
      </c>
      <c r="M591" s="28">
        <v>2500</v>
      </c>
      <c r="N591" s="28">
        <v>0</v>
      </c>
      <c r="O591" s="28">
        <v>0</v>
      </c>
      <c r="P591" s="28">
        <v>3063</v>
      </c>
      <c r="Q591" s="28">
        <v>2183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31">
        <f t="shared" si="19"/>
        <v>10246</v>
      </c>
      <c r="AB591" s="31">
        <f t="shared" si="18"/>
        <v>0</v>
      </c>
    </row>
    <row r="592" spans="1:28" s="36" customFormat="1" x14ac:dyDescent="0.35">
      <c r="A592" s="25" t="s">
        <v>124</v>
      </c>
      <c r="B592" s="26" t="s">
        <v>4790</v>
      </c>
      <c r="C592" s="27" t="s">
        <v>126</v>
      </c>
      <c r="D592" s="27" t="s">
        <v>3136</v>
      </c>
      <c r="E592" s="27" t="s">
        <v>4791</v>
      </c>
      <c r="F592" s="27" t="s">
        <v>4792</v>
      </c>
      <c r="G592" s="27" t="str">
        <f>"C"&amp;Table228910[[#This Row],[Direct
Funded
Charter School
Number]]</f>
        <v>C1060</v>
      </c>
      <c r="H592" s="52" t="s">
        <v>4793</v>
      </c>
      <c r="I592" s="29" t="s">
        <v>6701</v>
      </c>
      <c r="J592" s="30">
        <v>10000</v>
      </c>
      <c r="K592" s="29" t="s">
        <v>6701</v>
      </c>
      <c r="L592" s="28">
        <v>0</v>
      </c>
      <c r="M592" s="28">
        <v>0</v>
      </c>
      <c r="N592" s="28">
        <v>0</v>
      </c>
      <c r="O592" s="28">
        <v>2500</v>
      </c>
      <c r="P592" s="28">
        <v>7500</v>
      </c>
      <c r="Q592" s="28">
        <v>0</v>
      </c>
      <c r="R592" s="28">
        <v>0</v>
      </c>
      <c r="S592" s="28">
        <v>0</v>
      </c>
      <c r="T592" s="28">
        <v>0</v>
      </c>
      <c r="U592" s="28">
        <v>0</v>
      </c>
      <c r="V592" s="28">
        <v>0</v>
      </c>
      <c r="W592" s="28">
        <v>0</v>
      </c>
      <c r="X592" s="28">
        <v>0</v>
      </c>
      <c r="Y592" s="28">
        <v>0</v>
      </c>
      <c r="Z592" s="28">
        <v>0</v>
      </c>
      <c r="AA592" s="31">
        <f t="shared" si="19"/>
        <v>10000</v>
      </c>
      <c r="AB592" s="31">
        <f t="shared" si="18"/>
        <v>0</v>
      </c>
    </row>
    <row r="593" spans="1:28" s="36" customFormat="1" x14ac:dyDescent="0.35">
      <c r="A593" s="25" t="s">
        <v>124</v>
      </c>
      <c r="B593" s="26" t="s">
        <v>4835</v>
      </c>
      <c r="C593" s="27" t="s">
        <v>126</v>
      </c>
      <c r="D593" s="27" t="s">
        <v>1061</v>
      </c>
      <c r="E593" s="27" t="s">
        <v>4836</v>
      </c>
      <c r="F593" s="27" t="s">
        <v>4837</v>
      </c>
      <c r="G593" s="27" t="str">
        <f>"C"&amp;Table228910[[#This Row],[Direct
Funded
Charter School
Number]]</f>
        <v>C1075</v>
      </c>
      <c r="H593" s="52" t="s">
        <v>4838</v>
      </c>
      <c r="I593" s="29" t="s">
        <v>6701</v>
      </c>
      <c r="J593" s="30">
        <v>14578</v>
      </c>
      <c r="K593" s="29" t="s">
        <v>6708</v>
      </c>
      <c r="L593" s="28">
        <v>3548</v>
      </c>
      <c r="M593" s="28">
        <v>3548</v>
      </c>
      <c r="N593" s="28">
        <v>0</v>
      </c>
      <c r="O593" s="28">
        <v>6549</v>
      </c>
      <c r="P593" s="28">
        <v>933</v>
      </c>
      <c r="Q593" s="28">
        <v>0</v>
      </c>
      <c r="R593" s="28">
        <v>0</v>
      </c>
      <c r="S593" s="28">
        <v>0</v>
      </c>
      <c r="T593" s="28">
        <v>0</v>
      </c>
      <c r="U593" s="28">
        <v>0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31">
        <f t="shared" si="19"/>
        <v>14578</v>
      </c>
      <c r="AB593" s="31">
        <f t="shared" si="18"/>
        <v>0</v>
      </c>
    </row>
    <row r="594" spans="1:28" s="36" customFormat="1" x14ac:dyDescent="0.35">
      <c r="A594" s="25" t="s">
        <v>124</v>
      </c>
      <c r="B594" s="26" t="s">
        <v>4851</v>
      </c>
      <c r="C594" s="27" t="s">
        <v>126</v>
      </c>
      <c r="D594" s="27" t="s">
        <v>3136</v>
      </c>
      <c r="E594" s="27" t="s">
        <v>4852</v>
      </c>
      <c r="F594" s="27" t="s">
        <v>4853</v>
      </c>
      <c r="G594" s="27" t="str">
        <f>"C"&amp;Table228910[[#This Row],[Direct
Funded
Charter School
Number]]</f>
        <v>C1081</v>
      </c>
      <c r="H594" s="52" t="s">
        <v>4854</v>
      </c>
      <c r="I594" s="29" t="s">
        <v>6701</v>
      </c>
      <c r="J594" s="30">
        <v>10000</v>
      </c>
      <c r="K594" s="29" t="s">
        <v>6701</v>
      </c>
      <c r="L594" s="28">
        <v>0</v>
      </c>
      <c r="M594" s="28">
        <v>0</v>
      </c>
      <c r="N594" s="28">
        <v>0</v>
      </c>
      <c r="O594" s="28">
        <v>2500</v>
      </c>
      <c r="P594" s="28">
        <v>7500</v>
      </c>
      <c r="Q594" s="28">
        <v>0</v>
      </c>
      <c r="R594" s="28">
        <v>0</v>
      </c>
      <c r="S594" s="28">
        <v>0</v>
      </c>
      <c r="T594" s="28">
        <v>0</v>
      </c>
      <c r="U594" s="28">
        <v>0</v>
      </c>
      <c r="V594" s="28">
        <v>0</v>
      </c>
      <c r="W594" s="28">
        <v>0</v>
      </c>
      <c r="X594" s="28">
        <v>0</v>
      </c>
      <c r="Y594" s="28">
        <v>0</v>
      </c>
      <c r="Z594" s="28">
        <v>0</v>
      </c>
      <c r="AA594" s="31">
        <f t="shared" si="19"/>
        <v>10000</v>
      </c>
      <c r="AB594" s="31">
        <f t="shared" si="18"/>
        <v>0</v>
      </c>
    </row>
    <row r="595" spans="1:28" s="36" customFormat="1" x14ac:dyDescent="0.35">
      <c r="A595" s="25" t="s">
        <v>124</v>
      </c>
      <c r="B595" s="26" t="s">
        <v>4871</v>
      </c>
      <c r="C595" s="27" t="s">
        <v>126</v>
      </c>
      <c r="D595" s="27" t="s">
        <v>1088</v>
      </c>
      <c r="E595" s="27" t="s">
        <v>4872</v>
      </c>
      <c r="F595" s="27" t="s">
        <v>4873</v>
      </c>
      <c r="G595" s="27" t="str">
        <f>"C"&amp;Table228910[[#This Row],[Direct
Funded
Charter School
Number]]</f>
        <v>C1091</v>
      </c>
      <c r="H595" s="52" t="s">
        <v>4874</v>
      </c>
      <c r="I595" s="29" t="s">
        <v>6701</v>
      </c>
      <c r="J595" s="30">
        <v>10000</v>
      </c>
      <c r="K595" s="29" t="s">
        <v>6708</v>
      </c>
      <c r="L595" s="28">
        <v>2500</v>
      </c>
      <c r="M595" s="28">
        <v>2500</v>
      </c>
      <c r="N595" s="28">
        <v>2500</v>
      </c>
      <c r="O595" s="28">
        <v>2500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31">
        <f t="shared" si="19"/>
        <v>10000</v>
      </c>
      <c r="AB595" s="31">
        <f t="shared" si="18"/>
        <v>0</v>
      </c>
    </row>
    <row r="596" spans="1:28" s="36" customFormat="1" x14ac:dyDescent="0.35">
      <c r="A596" s="25" t="s">
        <v>124</v>
      </c>
      <c r="B596" s="26" t="s">
        <v>4879</v>
      </c>
      <c r="C596" s="27" t="s">
        <v>126</v>
      </c>
      <c r="D596" s="27" t="s">
        <v>1088</v>
      </c>
      <c r="E596" s="27" t="s">
        <v>4880</v>
      </c>
      <c r="F596" s="27" t="s">
        <v>4881</v>
      </c>
      <c r="G596" s="27" t="str">
        <f>"C"&amp;Table228910[[#This Row],[Direct
Funded
Charter School
Number]]</f>
        <v>C1093</v>
      </c>
      <c r="H596" s="52" t="s">
        <v>4882</v>
      </c>
      <c r="I596" s="29" t="s">
        <v>6701</v>
      </c>
      <c r="J596" s="30">
        <v>13841</v>
      </c>
      <c r="K596" s="29" t="s">
        <v>6701</v>
      </c>
      <c r="L596" s="28">
        <v>3369</v>
      </c>
      <c r="M596" s="28">
        <v>3369</v>
      </c>
      <c r="N596" s="28">
        <v>3369</v>
      </c>
      <c r="O596" s="28">
        <v>3460</v>
      </c>
      <c r="P596" s="28">
        <v>274</v>
      </c>
      <c r="Q596" s="28">
        <v>0</v>
      </c>
      <c r="R596" s="28">
        <v>0</v>
      </c>
      <c r="S596" s="28">
        <v>0</v>
      </c>
      <c r="T596" s="28">
        <v>0</v>
      </c>
      <c r="U596" s="28">
        <v>0</v>
      </c>
      <c r="V596" s="28">
        <v>0</v>
      </c>
      <c r="W596" s="28">
        <v>0</v>
      </c>
      <c r="X596" s="28">
        <v>0</v>
      </c>
      <c r="Y596" s="28">
        <v>0</v>
      </c>
      <c r="Z596" s="28">
        <v>0</v>
      </c>
      <c r="AA596" s="31">
        <f t="shared" si="19"/>
        <v>13841</v>
      </c>
      <c r="AB596" s="31">
        <f t="shared" si="18"/>
        <v>0</v>
      </c>
    </row>
    <row r="597" spans="1:28" s="36" customFormat="1" x14ac:dyDescent="0.35">
      <c r="A597" s="25" t="s">
        <v>124</v>
      </c>
      <c r="B597" s="26" t="s">
        <v>4883</v>
      </c>
      <c r="C597" s="27" t="s">
        <v>126</v>
      </c>
      <c r="D597" s="27" t="s">
        <v>1088</v>
      </c>
      <c r="E597" s="27" t="s">
        <v>4884</v>
      </c>
      <c r="F597" s="27" t="s">
        <v>4885</v>
      </c>
      <c r="G597" s="27" t="str">
        <f>"C"&amp;Table228910[[#This Row],[Direct
Funded
Charter School
Number]]</f>
        <v>C1094</v>
      </c>
      <c r="H597" s="52" t="s">
        <v>4886</v>
      </c>
      <c r="I597" s="29" t="s">
        <v>6701</v>
      </c>
      <c r="J597" s="30">
        <v>18094</v>
      </c>
      <c r="K597" s="29" t="s">
        <v>6701</v>
      </c>
      <c r="L597" s="28">
        <v>4404</v>
      </c>
      <c r="M597" s="28">
        <v>4404</v>
      </c>
      <c r="N597" s="28">
        <v>4404</v>
      </c>
      <c r="O597" s="28">
        <v>4524</v>
      </c>
      <c r="P597" s="28">
        <v>358</v>
      </c>
      <c r="Q597" s="28">
        <v>0</v>
      </c>
      <c r="R597" s="28">
        <v>0</v>
      </c>
      <c r="S597" s="28">
        <v>0</v>
      </c>
      <c r="T597" s="28">
        <v>0</v>
      </c>
      <c r="U597" s="28">
        <v>0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31">
        <f t="shared" si="19"/>
        <v>18094</v>
      </c>
      <c r="AB597" s="31">
        <f t="shared" si="18"/>
        <v>0</v>
      </c>
    </row>
    <row r="598" spans="1:28" s="36" customFormat="1" x14ac:dyDescent="0.35">
      <c r="A598" s="25" t="s">
        <v>124</v>
      </c>
      <c r="B598" s="26" t="s">
        <v>4887</v>
      </c>
      <c r="C598" s="27" t="s">
        <v>126</v>
      </c>
      <c r="D598" s="27" t="s">
        <v>1088</v>
      </c>
      <c r="E598" s="27" t="s">
        <v>4888</v>
      </c>
      <c r="F598" s="27" t="s">
        <v>4889</v>
      </c>
      <c r="G598" s="27" t="str">
        <f>"C"&amp;Table228910[[#This Row],[Direct
Funded
Charter School
Number]]</f>
        <v>C1095</v>
      </c>
      <c r="H598" s="52" t="s">
        <v>4890</v>
      </c>
      <c r="I598" s="29" t="s">
        <v>6701</v>
      </c>
      <c r="J598" s="30">
        <v>14539</v>
      </c>
      <c r="K598" s="29" t="s">
        <v>6708</v>
      </c>
      <c r="L598" s="28">
        <v>0</v>
      </c>
      <c r="M598" s="28">
        <v>0</v>
      </c>
      <c r="N598" s="28">
        <v>0</v>
      </c>
      <c r="O598" s="28">
        <v>10713</v>
      </c>
      <c r="P598" s="28">
        <v>3826</v>
      </c>
      <c r="Q598" s="28">
        <v>0</v>
      </c>
      <c r="R598" s="28">
        <v>0</v>
      </c>
      <c r="S598" s="28">
        <v>0</v>
      </c>
      <c r="T598" s="28">
        <v>0</v>
      </c>
      <c r="U598" s="28">
        <v>0</v>
      </c>
      <c r="V598" s="28">
        <v>0</v>
      </c>
      <c r="W598" s="28">
        <v>0</v>
      </c>
      <c r="X598" s="28">
        <v>0</v>
      </c>
      <c r="Y598" s="28">
        <v>0</v>
      </c>
      <c r="Z598" s="28">
        <v>0</v>
      </c>
      <c r="AA598" s="31">
        <f t="shared" si="19"/>
        <v>14539</v>
      </c>
      <c r="AB598" s="31">
        <f t="shared" si="18"/>
        <v>0</v>
      </c>
    </row>
    <row r="599" spans="1:28" s="36" customFormat="1" x14ac:dyDescent="0.35">
      <c r="A599" s="25" t="s">
        <v>124</v>
      </c>
      <c r="B599" s="26" t="s">
        <v>4891</v>
      </c>
      <c r="C599" s="27" t="s">
        <v>126</v>
      </c>
      <c r="D599" s="27" t="s">
        <v>1088</v>
      </c>
      <c r="E599" s="27" t="s">
        <v>4892</v>
      </c>
      <c r="F599" s="27" t="s">
        <v>4893</v>
      </c>
      <c r="G599" s="27" t="str">
        <f>"C"&amp;Table228910[[#This Row],[Direct
Funded
Charter School
Number]]</f>
        <v>C1096</v>
      </c>
      <c r="H599" s="52" t="s">
        <v>4894</v>
      </c>
      <c r="I599" s="29" t="s">
        <v>6700</v>
      </c>
      <c r="J599" s="30">
        <v>0</v>
      </c>
      <c r="K599" s="29" t="s">
        <v>6701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</v>
      </c>
      <c r="X599" s="28">
        <v>0</v>
      </c>
      <c r="Y599" s="28">
        <v>0</v>
      </c>
      <c r="Z599" s="28">
        <v>0</v>
      </c>
      <c r="AA599" s="31">
        <f t="shared" si="19"/>
        <v>0</v>
      </c>
      <c r="AB599" s="31">
        <f t="shared" si="18"/>
        <v>0</v>
      </c>
    </row>
    <row r="600" spans="1:28" s="36" customFormat="1" x14ac:dyDescent="0.35">
      <c r="A600" s="25" t="s">
        <v>124</v>
      </c>
      <c r="B600" s="26" t="s">
        <v>4895</v>
      </c>
      <c r="C600" s="27" t="s">
        <v>126</v>
      </c>
      <c r="D600" s="27" t="s">
        <v>1088</v>
      </c>
      <c r="E600" s="27" t="s">
        <v>4896</v>
      </c>
      <c r="F600" s="27" t="s">
        <v>4897</v>
      </c>
      <c r="G600" s="27" t="str">
        <f>"C"&amp;Table228910[[#This Row],[Direct
Funded
Charter School
Number]]</f>
        <v>C1097</v>
      </c>
      <c r="H600" s="52" t="s">
        <v>4898</v>
      </c>
      <c r="I600" s="29" t="s">
        <v>6700</v>
      </c>
      <c r="J600" s="30">
        <v>0</v>
      </c>
      <c r="K600" s="29" t="s">
        <v>6708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28">
        <v>0</v>
      </c>
      <c r="S600" s="28">
        <v>0</v>
      </c>
      <c r="T600" s="28">
        <v>0</v>
      </c>
      <c r="U600" s="28">
        <v>0</v>
      </c>
      <c r="V600" s="28">
        <v>0</v>
      </c>
      <c r="W600" s="28">
        <v>0</v>
      </c>
      <c r="X600" s="28">
        <v>0</v>
      </c>
      <c r="Y600" s="28">
        <v>0</v>
      </c>
      <c r="Z600" s="28">
        <v>0</v>
      </c>
      <c r="AA600" s="31">
        <f t="shared" si="19"/>
        <v>0</v>
      </c>
      <c r="AB600" s="31">
        <f t="shared" si="18"/>
        <v>0</v>
      </c>
    </row>
    <row r="601" spans="1:28" s="36" customFormat="1" x14ac:dyDescent="0.35">
      <c r="A601" s="25" t="s">
        <v>124</v>
      </c>
      <c r="B601" s="26" t="s">
        <v>4923</v>
      </c>
      <c r="C601" s="27" t="s">
        <v>126</v>
      </c>
      <c r="D601" s="27" t="s">
        <v>1088</v>
      </c>
      <c r="E601" s="27" t="s">
        <v>4924</v>
      </c>
      <c r="F601" s="27" t="s">
        <v>4925</v>
      </c>
      <c r="G601" s="27" t="str">
        <f>"C"&amp;Table228910[[#This Row],[Direct
Funded
Charter School
Number]]</f>
        <v>C1120</v>
      </c>
      <c r="H601" s="52" t="s">
        <v>4926</v>
      </c>
      <c r="I601" s="29" t="s">
        <v>6701</v>
      </c>
      <c r="J601" s="30">
        <v>16208</v>
      </c>
      <c r="K601" s="29" t="s">
        <v>6701</v>
      </c>
      <c r="L601" s="28">
        <v>3945</v>
      </c>
      <c r="M601" s="28">
        <v>3945</v>
      </c>
      <c r="N601" s="28">
        <v>0</v>
      </c>
      <c r="O601" s="28">
        <v>0</v>
      </c>
      <c r="P601" s="28">
        <v>8318</v>
      </c>
      <c r="Q601" s="28">
        <v>0</v>
      </c>
      <c r="R601" s="28">
        <v>0</v>
      </c>
      <c r="S601" s="28">
        <v>0</v>
      </c>
      <c r="T601" s="28">
        <v>0</v>
      </c>
      <c r="U601" s="28">
        <v>0</v>
      </c>
      <c r="V601" s="28">
        <v>0</v>
      </c>
      <c r="W601" s="28">
        <v>0</v>
      </c>
      <c r="X601" s="28">
        <v>0</v>
      </c>
      <c r="Y601" s="28">
        <v>0</v>
      </c>
      <c r="Z601" s="28">
        <v>0</v>
      </c>
      <c r="AA601" s="31">
        <f t="shared" si="19"/>
        <v>16208</v>
      </c>
      <c r="AB601" s="31">
        <f t="shared" si="18"/>
        <v>0</v>
      </c>
    </row>
    <row r="602" spans="1:28" s="36" customFormat="1" x14ac:dyDescent="0.35">
      <c r="A602" s="25" t="s">
        <v>124</v>
      </c>
      <c r="B602" s="26" t="s">
        <v>4899</v>
      </c>
      <c r="C602" s="27" t="s">
        <v>126</v>
      </c>
      <c r="D602" s="27" t="s">
        <v>1088</v>
      </c>
      <c r="E602" s="27" t="s">
        <v>4900</v>
      </c>
      <c r="F602" s="27" t="s">
        <v>4901</v>
      </c>
      <c r="G602" s="27" t="str">
        <f>"C"&amp;Table228910[[#This Row],[Direct
Funded
Charter School
Number]]</f>
        <v>C1101</v>
      </c>
      <c r="H602" s="52" t="s">
        <v>4902</v>
      </c>
      <c r="I602" s="29" t="s">
        <v>6701</v>
      </c>
      <c r="J602" s="30">
        <v>15062</v>
      </c>
      <c r="K602" s="29" t="s">
        <v>6701</v>
      </c>
      <c r="L602" s="28">
        <v>0</v>
      </c>
      <c r="M602" s="28">
        <v>0</v>
      </c>
      <c r="N602" s="28">
        <v>0</v>
      </c>
      <c r="O602" s="28">
        <v>0</v>
      </c>
      <c r="P602" s="28">
        <v>15062</v>
      </c>
      <c r="Q602" s="28">
        <v>0</v>
      </c>
      <c r="R602" s="28">
        <v>0</v>
      </c>
      <c r="S602" s="28">
        <v>0</v>
      </c>
      <c r="T602" s="28">
        <v>0</v>
      </c>
      <c r="U602" s="28">
        <v>0</v>
      </c>
      <c r="V602" s="28">
        <v>0</v>
      </c>
      <c r="W602" s="28">
        <v>0</v>
      </c>
      <c r="X602" s="28">
        <v>0</v>
      </c>
      <c r="Y602" s="28">
        <v>0</v>
      </c>
      <c r="Z602" s="28">
        <v>0</v>
      </c>
      <c r="AA602" s="31">
        <f t="shared" si="19"/>
        <v>15062</v>
      </c>
      <c r="AB602" s="31">
        <f t="shared" si="18"/>
        <v>0</v>
      </c>
    </row>
    <row r="603" spans="1:28" s="36" customFormat="1" x14ac:dyDescent="0.35">
      <c r="A603" s="25" t="s">
        <v>124</v>
      </c>
      <c r="B603" s="26" t="s">
        <v>4927</v>
      </c>
      <c r="C603" s="27" t="s">
        <v>126</v>
      </c>
      <c r="D603" s="27" t="s">
        <v>1061</v>
      </c>
      <c r="E603" s="27" t="s">
        <v>4928</v>
      </c>
      <c r="F603" s="27" t="s">
        <v>4929</v>
      </c>
      <c r="G603" s="27" t="str">
        <f>"C"&amp;Table228910[[#This Row],[Direct
Funded
Charter School
Number]]</f>
        <v>C1121</v>
      </c>
      <c r="H603" s="52" t="s">
        <v>4930</v>
      </c>
      <c r="I603" s="29" t="s">
        <v>6701</v>
      </c>
      <c r="J603" s="30">
        <v>12247</v>
      </c>
      <c r="K603" s="29" t="s">
        <v>6701</v>
      </c>
      <c r="L603" s="28">
        <v>2981</v>
      </c>
      <c r="M603" s="28">
        <v>2981</v>
      </c>
      <c r="N603" s="28">
        <v>0</v>
      </c>
      <c r="O603" s="28">
        <v>0</v>
      </c>
      <c r="P603" s="28">
        <v>6285</v>
      </c>
      <c r="Q603" s="28">
        <v>0</v>
      </c>
      <c r="R603" s="28">
        <v>0</v>
      </c>
      <c r="S603" s="28">
        <v>0</v>
      </c>
      <c r="T603" s="28">
        <v>0</v>
      </c>
      <c r="U603" s="28">
        <v>0</v>
      </c>
      <c r="V603" s="28">
        <v>0</v>
      </c>
      <c r="W603" s="28">
        <v>0</v>
      </c>
      <c r="X603" s="28">
        <v>0</v>
      </c>
      <c r="Y603" s="28">
        <v>0</v>
      </c>
      <c r="Z603" s="28">
        <v>0</v>
      </c>
      <c r="AA603" s="31">
        <f t="shared" si="19"/>
        <v>12247</v>
      </c>
      <c r="AB603" s="31">
        <f t="shared" si="18"/>
        <v>0</v>
      </c>
    </row>
    <row r="604" spans="1:28" s="36" customFormat="1" x14ac:dyDescent="0.35">
      <c r="A604" s="25" t="s">
        <v>124</v>
      </c>
      <c r="B604" s="26" t="s">
        <v>4931</v>
      </c>
      <c r="C604" s="27" t="s">
        <v>126</v>
      </c>
      <c r="D604" s="27" t="s">
        <v>1061</v>
      </c>
      <c r="E604" s="27" t="s">
        <v>4932</v>
      </c>
      <c r="F604" s="27" t="s">
        <v>4933</v>
      </c>
      <c r="G604" s="27" t="str">
        <f>"C"&amp;Table228910[[#This Row],[Direct
Funded
Charter School
Number]]</f>
        <v>C1122</v>
      </c>
      <c r="H604" s="52" t="s">
        <v>4934</v>
      </c>
      <c r="I604" s="29" t="s">
        <v>6701</v>
      </c>
      <c r="J604" s="30">
        <v>10000</v>
      </c>
      <c r="K604" s="29" t="s">
        <v>6708</v>
      </c>
      <c r="L604" s="28">
        <v>2500</v>
      </c>
      <c r="M604" s="28">
        <v>2500</v>
      </c>
      <c r="N604" s="28">
        <v>0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0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31">
        <f t="shared" si="19"/>
        <v>5000</v>
      </c>
      <c r="AB604" s="31">
        <f t="shared" si="18"/>
        <v>5000</v>
      </c>
    </row>
    <row r="605" spans="1:28" s="36" customFormat="1" x14ac:dyDescent="0.35">
      <c r="A605" s="25" t="s">
        <v>124</v>
      </c>
      <c r="B605" s="26" t="s">
        <v>5750</v>
      </c>
      <c r="C605" s="27" t="s">
        <v>126</v>
      </c>
      <c r="D605" s="27" t="s">
        <v>1088</v>
      </c>
      <c r="E605" s="27" t="s">
        <v>5751</v>
      </c>
      <c r="F605" s="27" t="s">
        <v>5752</v>
      </c>
      <c r="G605" s="27" t="str">
        <f>"C"&amp;Table228910[[#This Row],[Direct
Funded
Charter School
Number]]</f>
        <v>C1550</v>
      </c>
      <c r="H605" s="52" t="s">
        <v>5753</v>
      </c>
      <c r="I605" s="29" t="s">
        <v>6701</v>
      </c>
      <c r="J605" s="30">
        <v>10180</v>
      </c>
      <c r="K605" s="29" t="s">
        <v>6708</v>
      </c>
      <c r="L605" s="28">
        <v>2500</v>
      </c>
      <c r="M605" s="28">
        <v>2500</v>
      </c>
      <c r="N605" s="28">
        <v>0</v>
      </c>
      <c r="O605" s="28">
        <v>0</v>
      </c>
      <c r="P605" s="28">
        <v>0</v>
      </c>
      <c r="Q605" s="28">
        <v>5180</v>
      </c>
      <c r="R605" s="28">
        <v>0</v>
      </c>
      <c r="S605" s="28">
        <v>0</v>
      </c>
      <c r="T605" s="28">
        <v>0</v>
      </c>
      <c r="U605" s="28">
        <v>0</v>
      </c>
      <c r="V605" s="28">
        <v>0</v>
      </c>
      <c r="W605" s="28">
        <v>0</v>
      </c>
      <c r="X605" s="28">
        <v>0</v>
      </c>
      <c r="Y605" s="28">
        <v>0</v>
      </c>
      <c r="Z605" s="28">
        <v>0</v>
      </c>
      <c r="AA605" s="31">
        <f t="shared" si="19"/>
        <v>10180</v>
      </c>
      <c r="AB605" s="31">
        <f t="shared" si="18"/>
        <v>0</v>
      </c>
    </row>
    <row r="606" spans="1:28" s="36" customFormat="1" x14ac:dyDescent="0.35">
      <c r="A606" s="25" t="s">
        <v>124</v>
      </c>
      <c r="B606" s="26" t="s">
        <v>4963</v>
      </c>
      <c r="C606" s="27" t="s">
        <v>126</v>
      </c>
      <c r="D606" s="27" t="s">
        <v>1088</v>
      </c>
      <c r="E606" s="27" t="s">
        <v>4964</v>
      </c>
      <c r="F606" s="27" t="s">
        <v>4965</v>
      </c>
      <c r="G606" s="27" t="str">
        <f>"C"&amp;Table228910[[#This Row],[Direct
Funded
Charter School
Number]]</f>
        <v>C1141</v>
      </c>
      <c r="H606" s="52" t="s">
        <v>4966</v>
      </c>
      <c r="I606" s="29" t="s">
        <v>6701</v>
      </c>
      <c r="J606" s="30">
        <v>12791</v>
      </c>
      <c r="K606" s="29" t="s">
        <v>6701</v>
      </c>
      <c r="L606" s="28">
        <v>3113</v>
      </c>
      <c r="M606" s="28">
        <v>3113</v>
      </c>
      <c r="N606" s="28">
        <v>613</v>
      </c>
      <c r="O606" s="28">
        <v>5952</v>
      </c>
      <c r="P606" s="28">
        <v>0</v>
      </c>
      <c r="Q606" s="28">
        <v>0</v>
      </c>
      <c r="R606" s="28">
        <v>0</v>
      </c>
      <c r="S606" s="28">
        <v>0</v>
      </c>
      <c r="T606" s="28">
        <v>0</v>
      </c>
      <c r="U606" s="28">
        <v>0</v>
      </c>
      <c r="V606" s="28">
        <v>0</v>
      </c>
      <c r="W606" s="28">
        <v>0</v>
      </c>
      <c r="X606" s="28">
        <v>0</v>
      </c>
      <c r="Y606" s="28">
        <v>0</v>
      </c>
      <c r="Z606" s="28">
        <v>0</v>
      </c>
      <c r="AA606" s="31">
        <f t="shared" si="19"/>
        <v>12791</v>
      </c>
      <c r="AB606" s="31">
        <f t="shared" si="18"/>
        <v>0</v>
      </c>
    </row>
    <row r="607" spans="1:28" s="36" customFormat="1" x14ac:dyDescent="0.35">
      <c r="A607" s="25" t="s">
        <v>124</v>
      </c>
      <c r="B607" s="26" t="s">
        <v>4951</v>
      </c>
      <c r="C607" s="27" t="s">
        <v>126</v>
      </c>
      <c r="D607" s="27" t="s">
        <v>2795</v>
      </c>
      <c r="E607" s="27" t="s">
        <v>4952</v>
      </c>
      <c r="F607" s="27" t="s">
        <v>4953</v>
      </c>
      <c r="G607" s="27" t="str">
        <f>"C"&amp;Table228910[[#This Row],[Direct
Funded
Charter School
Number]]</f>
        <v>C1135</v>
      </c>
      <c r="H607" s="52" t="s">
        <v>4954</v>
      </c>
      <c r="I607" s="29" t="s">
        <v>6701</v>
      </c>
      <c r="J607" s="30">
        <v>10000</v>
      </c>
      <c r="K607" s="29" t="s">
        <v>6701</v>
      </c>
      <c r="L607" s="28">
        <v>0</v>
      </c>
      <c r="M607" s="28">
        <v>0</v>
      </c>
      <c r="N607" s="28">
        <v>0</v>
      </c>
      <c r="O607" s="28">
        <v>2500</v>
      </c>
      <c r="P607" s="28">
        <v>0</v>
      </c>
      <c r="Q607" s="28">
        <v>2500</v>
      </c>
      <c r="R607" s="28">
        <v>2500</v>
      </c>
      <c r="S607" s="28">
        <v>2500</v>
      </c>
      <c r="T607" s="28">
        <v>0</v>
      </c>
      <c r="U607" s="28">
        <v>0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31">
        <f t="shared" si="19"/>
        <v>10000</v>
      </c>
      <c r="AB607" s="31">
        <f t="shared" si="18"/>
        <v>0</v>
      </c>
    </row>
    <row r="608" spans="1:28" s="36" customFormat="1" x14ac:dyDescent="0.35">
      <c r="A608" s="25" t="s">
        <v>124</v>
      </c>
      <c r="B608" s="26" t="s">
        <v>4991</v>
      </c>
      <c r="C608" s="27" t="s">
        <v>126</v>
      </c>
      <c r="D608" s="27" t="s">
        <v>1088</v>
      </c>
      <c r="E608" s="27" t="s">
        <v>4992</v>
      </c>
      <c r="F608" s="27" t="s">
        <v>4993</v>
      </c>
      <c r="G608" s="27" t="str">
        <f>"C"&amp;Table228910[[#This Row],[Direct
Funded
Charter School
Number]]</f>
        <v>C1156</v>
      </c>
      <c r="H608" s="52" t="s">
        <v>4994</v>
      </c>
      <c r="I608" s="29" t="s">
        <v>6701</v>
      </c>
      <c r="J608" s="30">
        <v>10000</v>
      </c>
      <c r="K608" s="29" t="s">
        <v>6701</v>
      </c>
      <c r="L608" s="28">
        <v>2500</v>
      </c>
      <c r="M608" s="28">
        <v>2500</v>
      </c>
      <c r="N608" s="28">
        <v>2500</v>
      </c>
      <c r="O608" s="28">
        <v>2500</v>
      </c>
      <c r="P608" s="28">
        <v>0</v>
      </c>
      <c r="Q608" s="28">
        <v>0</v>
      </c>
      <c r="R608" s="28">
        <v>0</v>
      </c>
      <c r="S608" s="28">
        <v>0</v>
      </c>
      <c r="T608" s="28">
        <v>0</v>
      </c>
      <c r="U608" s="28">
        <v>0</v>
      </c>
      <c r="V608" s="28">
        <v>0</v>
      </c>
      <c r="W608" s="28">
        <v>0</v>
      </c>
      <c r="X608" s="28">
        <v>0</v>
      </c>
      <c r="Y608" s="28">
        <v>0</v>
      </c>
      <c r="Z608" s="28">
        <v>0</v>
      </c>
      <c r="AA608" s="31">
        <f t="shared" si="19"/>
        <v>10000</v>
      </c>
      <c r="AB608" s="31">
        <f t="shared" si="18"/>
        <v>0</v>
      </c>
    </row>
    <row r="609" spans="1:28" s="36" customFormat="1" x14ac:dyDescent="0.35">
      <c r="A609" s="25" t="s">
        <v>124</v>
      </c>
      <c r="B609" s="26" t="s">
        <v>4995</v>
      </c>
      <c r="C609" s="27" t="s">
        <v>126</v>
      </c>
      <c r="D609" s="27" t="s">
        <v>1088</v>
      </c>
      <c r="E609" s="27" t="s">
        <v>4996</v>
      </c>
      <c r="F609" s="27" t="s">
        <v>4997</v>
      </c>
      <c r="G609" s="27" t="str">
        <f>"C"&amp;Table228910[[#This Row],[Direct
Funded
Charter School
Number]]</f>
        <v>C1157</v>
      </c>
      <c r="H609" s="52" t="s">
        <v>4998</v>
      </c>
      <c r="I609" s="29" t="s">
        <v>6701</v>
      </c>
      <c r="J609" s="30">
        <v>10299</v>
      </c>
      <c r="K609" s="29" t="s">
        <v>6708</v>
      </c>
      <c r="L609" s="28">
        <v>2507</v>
      </c>
      <c r="M609" s="28">
        <v>2507</v>
      </c>
      <c r="N609" s="28">
        <v>0</v>
      </c>
      <c r="O609" s="28">
        <v>0</v>
      </c>
      <c r="P609" s="28">
        <v>4162</v>
      </c>
      <c r="Q609" s="28">
        <v>1123</v>
      </c>
      <c r="R609" s="28">
        <v>0</v>
      </c>
      <c r="S609" s="28">
        <v>0</v>
      </c>
      <c r="T609" s="28">
        <v>0</v>
      </c>
      <c r="U609" s="28">
        <v>0</v>
      </c>
      <c r="V609" s="28">
        <v>0</v>
      </c>
      <c r="W609" s="28">
        <v>0</v>
      </c>
      <c r="X609" s="28">
        <v>0</v>
      </c>
      <c r="Y609" s="28">
        <v>0</v>
      </c>
      <c r="Z609" s="28">
        <v>0</v>
      </c>
      <c r="AA609" s="31">
        <f t="shared" si="19"/>
        <v>10299</v>
      </c>
      <c r="AB609" s="31">
        <f t="shared" si="18"/>
        <v>0</v>
      </c>
    </row>
    <row r="610" spans="1:28" s="36" customFormat="1" x14ac:dyDescent="0.35">
      <c r="A610" s="25" t="s">
        <v>124</v>
      </c>
      <c r="B610" s="26" t="s">
        <v>4955</v>
      </c>
      <c r="C610" s="27" t="s">
        <v>126</v>
      </c>
      <c r="D610" s="27" t="s">
        <v>1061</v>
      </c>
      <c r="E610" s="27" t="s">
        <v>4956</v>
      </c>
      <c r="F610" s="27" t="s">
        <v>4957</v>
      </c>
      <c r="G610" s="27" t="str">
        <f>"C"&amp;Table228910[[#This Row],[Direct
Funded
Charter School
Number]]</f>
        <v>C1137</v>
      </c>
      <c r="H610" s="52" t="s">
        <v>4958</v>
      </c>
      <c r="I610" s="29" t="s">
        <v>6701</v>
      </c>
      <c r="J610" s="30">
        <v>10000</v>
      </c>
      <c r="K610" s="29" t="s">
        <v>6708</v>
      </c>
      <c r="L610" s="28">
        <v>2500</v>
      </c>
      <c r="M610" s="28">
        <v>2500</v>
      </c>
      <c r="N610" s="28">
        <v>2500</v>
      </c>
      <c r="O610" s="28">
        <v>2500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0</v>
      </c>
      <c r="X610" s="28">
        <v>0</v>
      </c>
      <c r="Y610" s="28">
        <v>0</v>
      </c>
      <c r="Z610" s="28">
        <v>0</v>
      </c>
      <c r="AA610" s="31">
        <f t="shared" si="19"/>
        <v>10000</v>
      </c>
      <c r="AB610" s="31">
        <f t="shared" si="18"/>
        <v>0</v>
      </c>
    </row>
    <row r="611" spans="1:28" s="36" customFormat="1" x14ac:dyDescent="0.35">
      <c r="A611" s="25" t="s">
        <v>124</v>
      </c>
      <c r="B611" s="26" t="s">
        <v>4999</v>
      </c>
      <c r="C611" s="27" t="s">
        <v>126</v>
      </c>
      <c r="D611" s="27" t="s">
        <v>1088</v>
      </c>
      <c r="E611" s="27" t="s">
        <v>5000</v>
      </c>
      <c r="F611" s="27" t="s">
        <v>5001</v>
      </c>
      <c r="G611" s="27" t="str">
        <f>"C"&amp;Table228910[[#This Row],[Direct
Funded
Charter School
Number]]</f>
        <v>C1161</v>
      </c>
      <c r="H611" s="52" t="s">
        <v>5002</v>
      </c>
      <c r="I611" s="29" t="s">
        <v>6700</v>
      </c>
      <c r="J611" s="30">
        <v>0</v>
      </c>
      <c r="K611" s="29" t="s">
        <v>6701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0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31">
        <f t="shared" si="19"/>
        <v>0</v>
      </c>
      <c r="AB611" s="31">
        <f t="shared" si="18"/>
        <v>0</v>
      </c>
    </row>
    <row r="612" spans="1:28" s="36" customFormat="1" x14ac:dyDescent="0.35">
      <c r="A612" s="25" t="s">
        <v>124</v>
      </c>
      <c r="B612" s="26" t="s">
        <v>5003</v>
      </c>
      <c r="C612" s="33" t="s">
        <v>126</v>
      </c>
      <c r="D612" s="33" t="s">
        <v>1088</v>
      </c>
      <c r="E612" s="33" t="s">
        <v>5004</v>
      </c>
      <c r="F612" s="3" t="s">
        <v>5005</v>
      </c>
      <c r="G612" s="27" t="str">
        <f>"C"&amp;Table228910[[#This Row],[Direct
Funded
Charter School
Number]]</f>
        <v>C1162</v>
      </c>
      <c r="H612" s="53" t="s">
        <v>5006</v>
      </c>
      <c r="I612" s="29" t="s">
        <v>6700</v>
      </c>
      <c r="J612" s="30">
        <v>0</v>
      </c>
      <c r="K612" s="29" t="s">
        <v>6701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31">
        <f t="shared" si="19"/>
        <v>0</v>
      </c>
      <c r="AB612" s="31">
        <f t="shared" si="18"/>
        <v>0</v>
      </c>
    </row>
    <row r="613" spans="1:28" s="36" customFormat="1" x14ac:dyDescent="0.35">
      <c r="A613" s="25" t="s">
        <v>124</v>
      </c>
      <c r="B613" s="26" t="s">
        <v>5075</v>
      </c>
      <c r="C613" s="27" t="s">
        <v>126</v>
      </c>
      <c r="D613" s="27" t="s">
        <v>1088</v>
      </c>
      <c r="E613" s="27" t="s">
        <v>5076</v>
      </c>
      <c r="F613" s="27" t="s">
        <v>5077</v>
      </c>
      <c r="G613" s="27" t="str">
        <f>"C"&amp;Table228910[[#This Row],[Direct
Funded
Charter School
Number]]</f>
        <v>C1195</v>
      </c>
      <c r="H613" s="52" t="s">
        <v>5078</v>
      </c>
      <c r="I613" s="29" t="s">
        <v>6701</v>
      </c>
      <c r="J613" s="30">
        <v>15843</v>
      </c>
      <c r="K613" s="29" t="s">
        <v>6701</v>
      </c>
      <c r="L613" s="28">
        <v>3856</v>
      </c>
      <c r="M613" s="28">
        <v>3856</v>
      </c>
      <c r="N613" s="28">
        <v>3856</v>
      </c>
      <c r="O613" s="28">
        <v>3961</v>
      </c>
      <c r="P613" s="28">
        <v>314</v>
      </c>
      <c r="Q613" s="28">
        <v>0</v>
      </c>
      <c r="R613" s="28">
        <v>0</v>
      </c>
      <c r="S613" s="28">
        <v>0</v>
      </c>
      <c r="T613" s="28">
        <v>0</v>
      </c>
      <c r="U613" s="28">
        <v>0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31">
        <f t="shared" si="19"/>
        <v>15843</v>
      </c>
      <c r="AB613" s="31">
        <f t="shared" si="18"/>
        <v>0</v>
      </c>
    </row>
    <row r="614" spans="1:28" s="36" customFormat="1" x14ac:dyDescent="0.35">
      <c r="A614" s="25" t="s">
        <v>124</v>
      </c>
      <c r="B614" s="26" t="s">
        <v>5079</v>
      </c>
      <c r="C614" s="27" t="s">
        <v>126</v>
      </c>
      <c r="D614" s="27" t="s">
        <v>1088</v>
      </c>
      <c r="E614" s="27" t="s">
        <v>5080</v>
      </c>
      <c r="F614" s="27" t="s">
        <v>5081</v>
      </c>
      <c r="G614" s="27" t="str">
        <f>"C"&amp;Table228910[[#This Row],[Direct
Funded
Charter School
Number]]</f>
        <v>C1196</v>
      </c>
      <c r="H614" s="52" t="s">
        <v>5082</v>
      </c>
      <c r="I614" s="29" t="s">
        <v>6701</v>
      </c>
      <c r="J614" s="30">
        <v>20531</v>
      </c>
      <c r="K614" s="29" t="s">
        <v>6701</v>
      </c>
      <c r="L614" s="28">
        <v>4997</v>
      </c>
      <c r="M614" s="28">
        <v>4997</v>
      </c>
      <c r="N614" s="28">
        <v>4997</v>
      </c>
      <c r="O614" s="28">
        <v>5133</v>
      </c>
      <c r="P614" s="28">
        <v>407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31">
        <f t="shared" si="19"/>
        <v>20531</v>
      </c>
      <c r="AB614" s="31">
        <f t="shared" si="18"/>
        <v>0</v>
      </c>
    </row>
    <row r="615" spans="1:28" s="36" customFormat="1" x14ac:dyDescent="0.35">
      <c r="A615" s="25" t="s">
        <v>124</v>
      </c>
      <c r="B615" s="26" t="s">
        <v>5099</v>
      </c>
      <c r="C615" s="27" t="s">
        <v>126</v>
      </c>
      <c r="D615" s="27" t="s">
        <v>127</v>
      </c>
      <c r="E615" s="27" t="s">
        <v>5100</v>
      </c>
      <c r="F615" s="27" t="s">
        <v>5101</v>
      </c>
      <c r="G615" s="27" t="str">
        <f>"C"&amp;Table228910[[#This Row],[Direct
Funded
Charter School
Number]]</f>
        <v>C1204</v>
      </c>
      <c r="H615" s="52" t="s">
        <v>5102</v>
      </c>
      <c r="I615" s="29" t="s">
        <v>6701</v>
      </c>
      <c r="J615" s="30">
        <v>10000</v>
      </c>
      <c r="K615" s="29" t="s">
        <v>6701</v>
      </c>
      <c r="L615" s="28">
        <v>2500</v>
      </c>
      <c r="M615" s="28">
        <v>2500</v>
      </c>
      <c r="N615" s="28">
        <v>500</v>
      </c>
      <c r="O615" s="28">
        <v>4500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0</v>
      </c>
      <c r="V615" s="28">
        <v>0</v>
      </c>
      <c r="W615" s="28">
        <v>0</v>
      </c>
      <c r="X615" s="28">
        <v>0</v>
      </c>
      <c r="Y615" s="28">
        <v>0</v>
      </c>
      <c r="Z615" s="28">
        <v>0</v>
      </c>
      <c r="AA615" s="31">
        <f t="shared" si="19"/>
        <v>10000</v>
      </c>
      <c r="AB615" s="31">
        <f t="shared" si="18"/>
        <v>0</v>
      </c>
    </row>
    <row r="616" spans="1:28" s="36" customFormat="1" x14ac:dyDescent="0.35">
      <c r="A616" s="25" t="s">
        <v>124</v>
      </c>
      <c r="B616" s="26" t="s">
        <v>5055</v>
      </c>
      <c r="C616" s="27" t="s">
        <v>126</v>
      </c>
      <c r="D616" s="27" t="s">
        <v>1088</v>
      </c>
      <c r="E616" s="27" t="s">
        <v>5056</v>
      </c>
      <c r="F616" s="27" t="s">
        <v>5057</v>
      </c>
      <c r="G616" s="27" t="str">
        <f>"C"&amp;Table228910[[#This Row],[Direct
Funded
Charter School
Number]]</f>
        <v>C1187</v>
      </c>
      <c r="H616" s="52" t="s">
        <v>5058</v>
      </c>
      <c r="I616" s="29" t="s">
        <v>6701</v>
      </c>
      <c r="J616" s="30">
        <v>14723</v>
      </c>
      <c r="K616" s="29" t="s">
        <v>6701</v>
      </c>
      <c r="L616" s="28">
        <v>3584</v>
      </c>
      <c r="M616" s="28">
        <v>3584</v>
      </c>
      <c r="N616" s="28">
        <v>3584</v>
      </c>
      <c r="O616" s="28">
        <v>3681</v>
      </c>
      <c r="P616" s="28">
        <v>290</v>
      </c>
      <c r="Q616" s="28">
        <v>0</v>
      </c>
      <c r="R616" s="28">
        <v>0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31">
        <f t="shared" si="19"/>
        <v>14723</v>
      </c>
      <c r="AB616" s="31">
        <f t="shared" si="18"/>
        <v>0</v>
      </c>
    </row>
    <row r="617" spans="1:28" s="36" customFormat="1" x14ac:dyDescent="0.35">
      <c r="A617" s="25" t="s">
        <v>124</v>
      </c>
      <c r="B617" s="26" t="s">
        <v>5103</v>
      </c>
      <c r="C617" s="27" t="s">
        <v>126</v>
      </c>
      <c r="D617" s="27" t="s">
        <v>1088</v>
      </c>
      <c r="E617" s="27" t="s">
        <v>5104</v>
      </c>
      <c r="F617" s="27" t="s">
        <v>5105</v>
      </c>
      <c r="G617" s="27" t="str">
        <f>"C"&amp;Table228910[[#This Row],[Direct
Funded
Charter School
Number]]</f>
        <v>C1206</v>
      </c>
      <c r="H617" s="52" t="s">
        <v>5106</v>
      </c>
      <c r="I617" s="29" t="s">
        <v>6701</v>
      </c>
      <c r="J617" s="30">
        <v>10167</v>
      </c>
      <c r="K617" s="29" t="s">
        <v>6701</v>
      </c>
      <c r="L617" s="28">
        <v>2500</v>
      </c>
      <c r="M617" s="28">
        <v>7500</v>
      </c>
      <c r="N617" s="28">
        <v>0</v>
      </c>
      <c r="O617" s="28">
        <v>167</v>
      </c>
      <c r="P617" s="28">
        <v>0</v>
      </c>
      <c r="Q617" s="28">
        <v>0</v>
      </c>
      <c r="R617" s="28">
        <v>0</v>
      </c>
      <c r="S617" s="28">
        <v>0</v>
      </c>
      <c r="T617" s="28">
        <v>0</v>
      </c>
      <c r="U617" s="28">
        <v>0</v>
      </c>
      <c r="V617" s="28">
        <v>0</v>
      </c>
      <c r="W617" s="28">
        <v>0</v>
      </c>
      <c r="X617" s="28">
        <v>0</v>
      </c>
      <c r="Y617" s="28">
        <v>0</v>
      </c>
      <c r="Z617" s="28">
        <v>0</v>
      </c>
      <c r="AA617" s="31">
        <f t="shared" si="19"/>
        <v>10167</v>
      </c>
      <c r="AB617" s="31">
        <f t="shared" si="18"/>
        <v>0</v>
      </c>
    </row>
    <row r="618" spans="1:28" s="36" customFormat="1" x14ac:dyDescent="0.35">
      <c r="A618" s="25" t="s">
        <v>124</v>
      </c>
      <c r="B618" s="26" t="s">
        <v>5127</v>
      </c>
      <c r="C618" s="27" t="s">
        <v>126</v>
      </c>
      <c r="D618" s="27" t="s">
        <v>1088</v>
      </c>
      <c r="E618" s="27" t="s">
        <v>5128</v>
      </c>
      <c r="F618" s="27" t="s">
        <v>5129</v>
      </c>
      <c r="G618" s="27" t="str">
        <f>"C"&amp;Table228910[[#This Row],[Direct
Funded
Charter School
Number]]</f>
        <v>C1216</v>
      </c>
      <c r="H618" s="52" t="s">
        <v>5130</v>
      </c>
      <c r="I618" s="29" t="s">
        <v>6701</v>
      </c>
      <c r="J618" s="30">
        <v>18318</v>
      </c>
      <c r="K618" s="29" t="s">
        <v>6701</v>
      </c>
      <c r="L618" s="28">
        <v>4459</v>
      </c>
      <c r="M618" s="28">
        <v>4459</v>
      </c>
      <c r="N618" s="28">
        <v>0</v>
      </c>
      <c r="O618" s="28">
        <v>0</v>
      </c>
      <c r="P618" s="28">
        <v>9400</v>
      </c>
      <c r="Q618" s="28">
        <v>0</v>
      </c>
      <c r="R618" s="28">
        <v>0</v>
      </c>
      <c r="S618" s="28">
        <v>0</v>
      </c>
      <c r="T618" s="28">
        <v>0</v>
      </c>
      <c r="U618" s="28">
        <v>0</v>
      </c>
      <c r="V618" s="28">
        <v>0</v>
      </c>
      <c r="W618" s="28">
        <v>0</v>
      </c>
      <c r="X618" s="28">
        <v>0</v>
      </c>
      <c r="Y618" s="28">
        <v>0</v>
      </c>
      <c r="Z618" s="28">
        <v>0</v>
      </c>
      <c r="AA618" s="31">
        <f t="shared" si="19"/>
        <v>18318</v>
      </c>
      <c r="AB618" s="31">
        <f t="shared" si="18"/>
        <v>0</v>
      </c>
    </row>
    <row r="619" spans="1:28" s="36" customFormat="1" x14ac:dyDescent="0.35">
      <c r="A619" s="25" t="s">
        <v>124</v>
      </c>
      <c r="B619" s="26" t="s">
        <v>5131</v>
      </c>
      <c r="C619" s="27" t="s">
        <v>126</v>
      </c>
      <c r="D619" s="27" t="s">
        <v>1088</v>
      </c>
      <c r="E619" s="27" t="s">
        <v>5132</v>
      </c>
      <c r="F619" s="27" t="s">
        <v>5133</v>
      </c>
      <c r="G619" s="27" t="str">
        <f>"C"&amp;Table228910[[#This Row],[Direct
Funded
Charter School
Number]]</f>
        <v>C1217</v>
      </c>
      <c r="H619" s="52" t="s">
        <v>5134</v>
      </c>
      <c r="I619" s="29" t="s">
        <v>6701</v>
      </c>
      <c r="J619" s="30">
        <v>10773</v>
      </c>
      <c r="K619" s="29" t="s">
        <v>6701</v>
      </c>
      <c r="L619" s="28">
        <v>2622</v>
      </c>
      <c r="M619" s="28">
        <v>2622</v>
      </c>
      <c r="N619" s="28">
        <v>0</v>
      </c>
      <c r="O619" s="28">
        <v>0</v>
      </c>
      <c r="P619" s="28">
        <v>5529</v>
      </c>
      <c r="Q619" s="28">
        <v>0</v>
      </c>
      <c r="R619" s="28">
        <v>0</v>
      </c>
      <c r="S619" s="28">
        <v>0</v>
      </c>
      <c r="T619" s="28">
        <v>0</v>
      </c>
      <c r="U619" s="28">
        <v>0</v>
      </c>
      <c r="V619" s="28">
        <v>0</v>
      </c>
      <c r="W619" s="28">
        <v>0</v>
      </c>
      <c r="X619" s="28">
        <v>0</v>
      </c>
      <c r="Y619" s="28">
        <v>0</v>
      </c>
      <c r="Z619" s="28">
        <v>0</v>
      </c>
      <c r="AA619" s="31">
        <f t="shared" si="19"/>
        <v>10773</v>
      </c>
      <c r="AB619" s="31">
        <f t="shared" si="18"/>
        <v>0</v>
      </c>
    </row>
    <row r="620" spans="1:28" s="36" customFormat="1" x14ac:dyDescent="0.35">
      <c r="A620" s="25" t="s">
        <v>124</v>
      </c>
      <c r="B620" s="35" t="s">
        <v>5087</v>
      </c>
      <c r="C620" s="33" t="s">
        <v>126</v>
      </c>
      <c r="D620" s="33" t="s">
        <v>1088</v>
      </c>
      <c r="E620" s="33" t="s">
        <v>5088</v>
      </c>
      <c r="F620" s="3" t="s">
        <v>5089</v>
      </c>
      <c r="G620" s="27" t="str">
        <f>"C"&amp;Table228910[[#This Row],[Direct
Funded
Charter School
Number]]</f>
        <v>C1200</v>
      </c>
      <c r="H620" s="53" t="s">
        <v>5090</v>
      </c>
      <c r="I620" s="29" t="s">
        <v>6701</v>
      </c>
      <c r="J620" s="30">
        <v>10000</v>
      </c>
      <c r="K620" s="29" t="s">
        <v>6701</v>
      </c>
      <c r="L620" s="28">
        <v>2500</v>
      </c>
      <c r="M620" s="28">
        <v>2500</v>
      </c>
      <c r="N620" s="28">
        <v>0</v>
      </c>
      <c r="O620" s="28">
        <v>2633</v>
      </c>
      <c r="P620" s="28">
        <v>2367</v>
      </c>
      <c r="Q620" s="28">
        <v>0</v>
      </c>
      <c r="R620" s="28">
        <v>0</v>
      </c>
      <c r="S620" s="28">
        <v>0</v>
      </c>
      <c r="T620" s="28">
        <v>0</v>
      </c>
      <c r="U620" s="28">
        <v>0</v>
      </c>
      <c r="V620" s="28">
        <v>0</v>
      </c>
      <c r="W620" s="28">
        <v>0</v>
      </c>
      <c r="X620" s="28">
        <v>0</v>
      </c>
      <c r="Y620" s="28">
        <v>0</v>
      </c>
      <c r="Z620" s="28">
        <v>0</v>
      </c>
      <c r="AA620" s="31">
        <f t="shared" si="19"/>
        <v>10000</v>
      </c>
      <c r="AB620" s="31">
        <f t="shared" si="18"/>
        <v>0</v>
      </c>
    </row>
    <row r="621" spans="1:28" s="36" customFormat="1" x14ac:dyDescent="0.35">
      <c r="A621" s="25" t="s">
        <v>124</v>
      </c>
      <c r="B621" s="26" t="s">
        <v>5111</v>
      </c>
      <c r="C621" s="27" t="s">
        <v>126</v>
      </c>
      <c r="D621" s="27" t="s">
        <v>1088</v>
      </c>
      <c r="E621" s="27" t="s">
        <v>5112</v>
      </c>
      <c r="F621" s="27" t="s">
        <v>5113</v>
      </c>
      <c r="G621" s="27" t="str">
        <f>"C"&amp;Table228910[[#This Row],[Direct
Funded
Charter School
Number]]</f>
        <v>C1212</v>
      </c>
      <c r="H621" s="52" t="s">
        <v>5114</v>
      </c>
      <c r="I621" s="29" t="s">
        <v>6701</v>
      </c>
      <c r="J621" s="30">
        <v>25836</v>
      </c>
      <c r="K621" s="29" t="s">
        <v>6701</v>
      </c>
      <c r="L621" s="28">
        <v>6288</v>
      </c>
      <c r="M621" s="28">
        <v>6288</v>
      </c>
      <c r="N621" s="28">
        <v>0</v>
      </c>
      <c r="O621" s="28">
        <v>0</v>
      </c>
      <c r="P621" s="28">
        <v>13260</v>
      </c>
      <c r="Q621" s="28">
        <v>0</v>
      </c>
      <c r="R621" s="28">
        <v>0</v>
      </c>
      <c r="S621" s="28">
        <v>0</v>
      </c>
      <c r="T621" s="28">
        <v>0</v>
      </c>
      <c r="U621" s="28">
        <v>0</v>
      </c>
      <c r="V621" s="28">
        <v>0</v>
      </c>
      <c r="W621" s="28">
        <v>0</v>
      </c>
      <c r="X621" s="28">
        <v>0</v>
      </c>
      <c r="Y621" s="28">
        <v>0</v>
      </c>
      <c r="Z621" s="28">
        <v>0</v>
      </c>
      <c r="AA621" s="31">
        <f t="shared" si="19"/>
        <v>25836</v>
      </c>
      <c r="AB621" s="31">
        <f t="shared" si="18"/>
        <v>0</v>
      </c>
    </row>
    <row r="622" spans="1:28" s="36" customFormat="1" x14ac:dyDescent="0.35">
      <c r="A622" s="25" t="s">
        <v>124</v>
      </c>
      <c r="B622" s="26" t="s">
        <v>5175</v>
      </c>
      <c r="C622" s="27" t="s">
        <v>126</v>
      </c>
      <c r="D622" s="27" t="s">
        <v>1088</v>
      </c>
      <c r="E622" s="27" t="s">
        <v>5176</v>
      </c>
      <c r="F622" s="27" t="s">
        <v>5177</v>
      </c>
      <c r="G622" s="27" t="str">
        <f>"C"&amp;Table228910[[#This Row],[Direct
Funded
Charter School
Number]]</f>
        <v>C1241</v>
      </c>
      <c r="H622" s="52" t="s">
        <v>5178</v>
      </c>
      <c r="I622" s="29" t="s">
        <v>6701</v>
      </c>
      <c r="J622" s="30">
        <v>10000</v>
      </c>
      <c r="K622" s="29" t="s">
        <v>6701</v>
      </c>
      <c r="L622" s="28">
        <v>2500</v>
      </c>
      <c r="M622" s="28">
        <v>2500</v>
      </c>
      <c r="N622" s="28">
        <v>2500</v>
      </c>
      <c r="O622" s="28">
        <v>2500</v>
      </c>
      <c r="P622" s="28">
        <v>0</v>
      </c>
      <c r="Q622" s="28">
        <v>0</v>
      </c>
      <c r="R622" s="28">
        <v>0</v>
      </c>
      <c r="S622" s="28">
        <v>0</v>
      </c>
      <c r="T622" s="28">
        <v>0</v>
      </c>
      <c r="U622" s="28">
        <v>0</v>
      </c>
      <c r="V622" s="28">
        <v>0</v>
      </c>
      <c r="W622" s="28">
        <v>0</v>
      </c>
      <c r="X622" s="28">
        <v>0</v>
      </c>
      <c r="Y622" s="28">
        <v>0</v>
      </c>
      <c r="Z622" s="28">
        <v>0</v>
      </c>
      <c r="AA622" s="31">
        <f t="shared" si="19"/>
        <v>10000</v>
      </c>
      <c r="AB622" s="31">
        <f t="shared" si="18"/>
        <v>0</v>
      </c>
    </row>
    <row r="623" spans="1:28" s="36" customFormat="1" x14ac:dyDescent="0.35">
      <c r="A623" s="25" t="s">
        <v>124</v>
      </c>
      <c r="B623" s="26" t="s">
        <v>5115</v>
      </c>
      <c r="C623" s="27" t="s">
        <v>126</v>
      </c>
      <c r="D623" s="27" t="s">
        <v>1088</v>
      </c>
      <c r="E623" s="27" t="s">
        <v>5116</v>
      </c>
      <c r="F623" s="27" t="s">
        <v>5117</v>
      </c>
      <c r="G623" s="27" t="str">
        <f>"C"&amp;Table228910[[#This Row],[Direct
Funded
Charter School
Number]]</f>
        <v>C1213</v>
      </c>
      <c r="H623" s="52" t="s">
        <v>5118</v>
      </c>
      <c r="I623" s="29" t="s">
        <v>6701</v>
      </c>
      <c r="J623" s="30">
        <v>11602</v>
      </c>
      <c r="K623" s="29" t="s">
        <v>6708</v>
      </c>
      <c r="L623" s="28">
        <v>2824</v>
      </c>
      <c r="M623" s="28">
        <v>2824</v>
      </c>
      <c r="N623" s="28">
        <v>5648</v>
      </c>
      <c r="O623" s="28">
        <v>0</v>
      </c>
      <c r="P623" s="28">
        <v>0</v>
      </c>
      <c r="Q623" s="28">
        <v>306</v>
      </c>
      <c r="R623" s="28">
        <v>0</v>
      </c>
      <c r="S623" s="28">
        <v>0</v>
      </c>
      <c r="T623" s="28">
        <v>0</v>
      </c>
      <c r="U623" s="28">
        <v>0</v>
      </c>
      <c r="V623" s="28">
        <v>0</v>
      </c>
      <c r="W623" s="28">
        <v>0</v>
      </c>
      <c r="X623" s="28">
        <v>0</v>
      </c>
      <c r="Y623" s="28">
        <v>0</v>
      </c>
      <c r="Z623" s="28">
        <v>0</v>
      </c>
      <c r="AA623" s="31">
        <f t="shared" si="19"/>
        <v>11602</v>
      </c>
      <c r="AB623" s="31">
        <f t="shared" si="18"/>
        <v>0</v>
      </c>
    </row>
    <row r="624" spans="1:28" s="36" customFormat="1" x14ac:dyDescent="0.35">
      <c r="A624" s="25" t="s">
        <v>124</v>
      </c>
      <c r="B624" s="35" t="s">
        <v>5119</v>
      </c>
      <c r="C624" s="33" t="s">
        <v>126</v>
      </c>
      <c r="D624" s="33" t="s">
        <v>1088</v>
      </c>
      <c r="E624" s="33" t="s">
        <v>5120</v>
      </c>
      <c r="F624" s="3" t="s">
        <v>5121</v>
      </c>
      <c r="G624" s="27" t="str">
        <f>"C"&amp;Table228910[[#This Row],[Direct
Funded
Charter School
Number]]</f>
        <v>C1214</v>
      </c>
      <c r="H624" s="53" t="s">
        <v>5122</v>
      </c>
      <c r="I624" s="29" t="s">
        <v>6701</v>
      </c>
      <c r="J624" s="30">
        <v>12063</v>
      </c>
      <c r="K624" s="29" t="s">
        <v>6708</v>
      </c>
      <c r="L624" s="28">
        <v>2936</v>
      </c>
      <c r="M624" s="28">
        <v>2936</v>
      </c>
      <c r="N624" s="28">
        <v>0</v>
      </c>
      <c r="O624" s="28">
        <v>0</v>
      </c>
      <c r="P624" s="28">
        <v>0</v>
      </c>
      <c r="Q624" s="28">
        <v>6191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31">
        <f t="shared" si="19"/>
        <v>12063</v>
      </c>
      <c r="AB624" s="31">
        <f t="shared" si="18"/>
        <v>0</v>
      </c>
    </row>
    <row r="625" spans="1:28" s="36" customFormat="1" x14ac:dyDescent="0.35">
      <c r="A625" s="25" t="s">
        <v>124</v>
      </c>
      <c r="B625" s="26" t="s">
        <v>5123</v>
      </c>
      <c r="C625" s="27" t="s">
        <v>126</v>
      </c>
      <c r="D625" s="27" t="s">
        <v>1088</v>
      </c>
      <c r="E625" s="27" t="s">
        <v>5124</v>
      </c>
      <c r="F625" s="27" t="s">
        <v>5125</v>
      </c>
      <c r="G625" s="27" t="str">
        <f>"C"&amp;Table228910[[#This Row],[Direct
Funded
Charter School
Number]]</f>
        <v>C1215</v>
      </c>
      <c r="H625" s="52" t="s">
        <v>5126</v>
      </c>
      <c r="I625" s="29" t="s">
        <v>6701</v>
      </c>
      <c r="J625" s="30">
        <v>10000</v>
      </c>
      <c r="K625" s="29" t="s">
        <v>6701</v>
      </c>
      <c r="L625" s="28">
        <v>2500</v>
      </c>
      <c r="M625" s="28">
        <v>2500</v>
      </c>
      <c r="N625" s="28">
        <v>2500</v>
      </c>
      <c r="O625" s="28">
        <v>2500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31">
        <f t="shared" si="19"/>
        <v>10000</v>
      </c>
      <c r="AB625" s="31">
        <f t="shared" si="18"/>
        <v>0</v>
      </c>
    </row>
    <row r="626" spans="1:28" s="36" customFormat="1" x14ac:dyDescent="0.35">
      <c r="A626" s="25" t="s">
        <v>124</v>
      </c>
      <c r="B626" s="26" t="s">
        <v>5155</v>
      </c>
      <c r="C626" s="27" t="s">
        <v>126</v>
      </c>
      <c r="D626" s="27" t="s">
        <v>1088</v>
      </c>
      <c r="E626" s="27" t="s">
        <v>5156</v>
      </c>
      <c r="F626" s="27" t="s">
        <v>5157</v>
      </c>
      <c r="G626" s="27" t="str">
        <f>"C"&amp;Table228910[[#This Row],[Direct
Funded
Charter School
Number]]</f>
        <v>C1232</v>
      </c>
      <c r="H626" s="52" t="s">
        <v>5158</v>
      </c>
      <c r="I626" s="29" t="s">
        <v>6701</v>
      </c>
      <c r="J626" s="30">
        <v>11114</v>
      </c>
      <c r="K626" s="29" t="s">
        <v>6701</v>
      </c>
      <c r="L626" s="28">
        <v>2705</v>
      </c>
      <c r="M626" s="28">
        <v>7924</v>
      </c>
      <c r="N626" s="28">
        <v>0</v>
      </c>
      <c r="O626" s="28">
        <v>0</v>
      </c>
      <c r="P626" s="28">
        <v>0</v>
      </c>
      <c r="Q626" s="28">
        <v>485</v>
      </c>
      <c r="R626" s="28">
        <v>0</v>
      </c>
      <c r="S626" s="28">
        <v>0</v>
      </c>
      <c r="T626" s="28">
        <v>0</v>
      </c>
      <c r="U626" s="28">
        <v>0</v>
      </c>
      <c r="V626" s="28">
        <v>0</v>
      </c>
      <c r="W626" s="28">
        <v>0</v>
      </c>
      <c r="X626" s="28">
        <v>0</v>
      </c>
      <c r="Y626" s="28">
        <v>0</v>
      </c>
      <c r="Z626" s="28">
        <v>0</v>
      </c>
      <c r="AA626" s="31">
        <f t="shared" si="19"/>
        <v>11114</v>
      </c>
      <c r="AB626" s="31">
        <f t="shared" si="18"/>
        <v>0</v>
      </c>
    </row>
    <row r="627" spans="1:28" s="36" customFormat="1" x14ac:dyDescent="0.35">
      <c r="A627" s="25" t="s">
        <v>124</v>
      </c>
      <c r="B627" s="26" t="s">
        <v>5147</v>
      </c>
      <c r="C627" s="27" t="s">
        <v>126</v>
      </c>
      <c r="D627" s="27" t="s">
        <v>1088</v>
      </c>
      <c r="E627" s="27" t="s">
        <v>5148</v>
      </c>
      <c r="F627" s="27" t="s">
        <v>5149</v>
      </c>
      <c r="G627" s="27" t="str">
        <f>"C"&amp;Table228910[[#This Row],[Direct
Funded
Charter School
Number]]</f>
        <v>C1230</v>
      </c>
      <c r="H627" s="52" t="s">
        <v>5150</v>
      </c>
      <c r="I627" s="29" t="s">
        <v>6701</v>
      </c>
      <c r="J627" s="30">
        <v>13630</v>
      </c>
      <c r="K627" s="29" t="s">
        <v>6708</v>
      </c>
      <c r="L627" s="28">
        <v>3318</v>
      </c>
      <c r="M627" s="28">
        <v>3318</v>
      </c>
      <c r="N627" s="28">
        <v>0</v>
      </c>
      <c r="O627" s="28">
        <v>0</v>
      </c>
      <c r="P627" s="28">
        <v>0</v>
      </c>
      <c r="Q627" s="28">
        <v>6994</v>
      </c>
      <c r="R627" s="28">
        <v>0</v>
      </c>
      <c r="S627" s="28">
        <v>0</v>
      </c>
      <c r="T627" s="28">
        <v>0</v>
      </c>
      <c r="U627" s="28">
        <v>0</v>
      </c>
      <c r="V627" s="28">
        <v>0</v>
      </c>
      <c r="W627" s="28">
        <v>0</v>
      </c>
      <c r="X627" s="28">
        <v>0</v>
      </c>
      <c r="Y627" s="28">
        <v>0</v>
      </c>
      <c r="Z627" s="28">
        <v>0</v>
      </c>
      <c r="AA627" s="31">
        <f t="shared" si="19"/>
        <v>13630</v>
      </c>
      <c r="AB627" s="31">
        <f t="shared" si="18"/>
        <v>0</v>
      </c>
    </row>
    <row r="628" spans="1:28" s="36" customFormat="1" x14ac:dyDescent="0.35">
      <c r="A628" s="25" t="s">
        <v>124</v>
      </c>
      <c r="B628" s="26" t="s">
        <v>5159</v>
      </c>
      <c r="C628" s="44" t="s">
        <v>126</v>
      </c>
      <c r="D628" s="44" t="s">
        <v>1088</v>
      </c>
      <c r="E628" s="44" t="s">
        <v>5160</v>
      </c>
      <c r="F628" s="27" t="s">
        <v>5161</v>
      </c>
      <c r="G628" s="27" t="str">
        <f>"C"&amp;Table228910[[#This Row],[Direct
Funded
Charter School
Number]]</f>
        <v>C1234</v>
      </c>
      <c r="H628" s="55" t="s">
        <v>5162</v>
      </c>
      <c r="I628" s="29" t="s">
        <v>6701</v>
      </c>
      <c r="J628" s="30">
        <v>12669</v>
      </c>
      <c r="K628" s="29" t="s">
        <v>6701</v>
      </c>
      <c r="L628" s="28">
        <v>3084</v>
      </c>
      <c r="M628" s="28">
        <v>3084</v>
      </c>
      <c r="N628" s="28">
        <v>0</v>
      </c>
      <c r="O628" s="28">
        <v>0</v>
      </c>
      <c r="P628" s="28">
        <v>6501</v>
      </c>
      <c r="Q628" s="28">
        <v>0</v>
      </c>
      <c r="R628" s="28">
        <v>0</v>
      </c>
      <c r="S628" s="28">
        <v>0</v>
      </c>
      <c r="T628" s="28">
        <v>0</v>
      </c>
      <c r="U628" s="28">
        <v>0</v>
      </c>
      <c r="V628" s="28">
        <v>0</v>
      </c>
      <c r="W628" s="28">
        <v>0</v>
      </c>
      <c r="X628" s="28">
        <v>0</v>
      </c>
      <c r="Y628" s="28">
        <v>0</v>
      </c>
      <c r="Z628" s="28">
        <v>0</v>
      </c>
      <c r="AA628" s="31">
        <f t="shared" si="19"/>
        <v>12669</v>
      </c>
      <c r="AB628" s="31">
        <f t="shared" si="18"/>
        <v>0</v>
      </c>
    </row>
    <row r="629" spans="1:28" s="36" customFormat="1" x14ac:dyDescent="0.35">
      <c r="A629" s="25" t="s">
        <v>124</v>
      </c>
      <c r="B629" s="26" t="s">
        <v>5163</v>
      </c>
      <c r="C629" s="27" t="s">
        <v>126</v>
      </c>
      <c r="D629" s="27" t="s">
        <v>1088</v>
      </c>
      <c r="E629" s="27" t="s">
        <v>5164</v>
      </c>
      <c r="F629" s="27" t="s">
        <v>5165</v>
      </c>
      <c r="G629" s="27" t="str">
        <f>"C"&amp;Table228910[[#This Row],[Direct
Funded
Charter School
Number]]</f>
        <v>C1236</v>
      </c>
      <c r="H629" s="52" t="s">
        <v>5166</v>
      </c>
      <c r="I629" s="29" t="s">
        <v>6701</v>
      </c>
      <c r="J629" s="30">
        <v>15000</v>
      </c>
      <c r="K629" s="29" t="s">
        <v>6701</v>
      </c>
      <c r="L629" s="28">
        <v>3651</v>
      </c>
      <c r="M629" s="28">
        <v>3651</v>
      </c>
      <c r="N629" s="28">
        <v>0</v>
      </c>
      <c r="O629" s="28">
        <v>0</v>
      </c>
      <c r="P629" s="28">
        <v>7698</v>
      </c>
      <c r="Q629" s="28">
        <v>0</v>
      </c>
      <c r="R629" s="28">
        <v>0</v>
      </c>
      <c r="S629" s="28">
        <v>0</v>
      </c>
      <c r="T629" s="28">
        <v>0</v>
      </c>
      <c r="U629" s="28">
        <v>0</v>
      </c>
      <c r="V629" s="28">
        <v>0</v>
      </c>
      <c r="W629" s="28">
        <v>0</v>
      </c>
      <c r="X629" s="28">
        <v>0</v>
      </c>
      <c r="Y629" s="28">
        <v>0</v>
      </c>
      <c r="Z629" s="28">
        <v>0</v>
      </c>
      <c r="AA629" s="31">
        <f t="shared" si="19"/>
        <v>15000</v>
      </c>
      <c r="AB629" s="31">
        <f t="shared" si="18"/>
        <v>0</v>
      </c>
    </row>
    <row r="630" spans="1:28" s="36" customFormat="1" x14ac:dyDescent="0.35">
      <c r="A630" s="25" t="s">
        <v>124</v>
      </c>
      <c r="B630" s="26" t="s">
        <v>5167</v>
      </c>
      <c r="C630" s="27" t="s">
        <v>126</v>
      </c>
      <c r="D630" s="27" t="s">
        <v>1088</v>
      </c>
      <c r="E630" s="27" t="s">
        <v>5168</v>
      </c>
      <c r="F630" s="27" t="s">
        <v>5169</v>
      </c>
      <c r="G630" s="27" t="str">
        <f>"C"&amp;Table228910[[#This Row],[Direct
Funded
Charter School
Number]]</f>
        <v>C1237</v>
      </c>
      <c r="H630" s="52" t="s">
        <v>5170</v>
      </c>
      <c r="I630" s="29" t="s">
        <v>6701</v>
      </c>
      <c r="J630" s="30">
        <v>10000</v>
      </c>
      <c r="K630" s="29" t="s">
        <v>6701</v>
      </c>
      <c r="L630" s="28">
        <v>2500</v>
      </c>
      <c r="M630" s="28">
        <v>2500</v>
      </c>
      <c r="N630" s="28">
        <v>0</v>
      </c>
      <c r="O630" s="28">
        <v>5000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31">
        <f t="shared" si="19"/>
        <v>10000</v>
      </c>
      <c r="AB630" s="31">
        <f t="shared" si="18"/>
        <v>0</v>
      </c>
    </row>
    <row r="631" spans="1:28" s="36" customFormat="1" x14ac:dyDescent="0.35">
      <c r="A631" s="25" t="s">
        <v>124</v>
      </c>
      <c r="B631" s="26" t="s">
        <v>5171</v>
      </c>
      <c r="C631" s="27" t="s">
        <v>126</v>
      </c>
      <c r="D631" s="27" t="s">
        <v>1088</v>
      </c>
      <c r="E631" s="27" t="s">
        <v>5172</v>
      </c>
      <c r="F631" s="27" t="s">
        <v>5173</v>
      </c>
      <c r="G631" s="27" t="str">
        <f>"C"&amp;Table228910[[#This Row],[Direct
Funded
Charter School
Number]]</f>
        <v>C1238</v>
      </c>
      <c r="H631" s="52" t="s">
        <v>5174</v>
      </c>
      <c r="I631" s="29" t="s">
        <v>6701</v>
      </c>
      <c r="J631" s="30">
        <v>10000</v>
      </c>
      <c r="K631" s="29" t="s">
        <v>6701</v>
      </c>
      <c r="L631" s="28">
        <v>2500</v>
      </c>
      <c r="M631" s="28">
        <v>2500</v>
      </c>
      <c r="N631" s="28">
        <v>0</v>
      </c>
      <c r="O631" s="28">
        <v>2500</v>
      </c>
      <c r="P631" s="28">
        <v>2500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31">
        <f t="shared" si="19"/>
        <v>10000</v>
      </c>
      <c r="AB631" s="31">
        <f t="shared" si="18"/>
        <v>0</v>
      </c>
    </row>
    <row r="632" spans="1:28" s="36" customFormat="1" x14ac:dyDescent="0.35">
      <c r="A632" s="25" t="s">
        <v>124</v>
      </c>
      <c r="B632" s="26" t="s">
        <v>5151</v>
      </c>
      <c r="C632" s="27" t="s">
        <v>126</v>
      </c>
      <c r="D632" s="27" t="s">
        <v>1088</v>
      </c>
      <c r="E632" s="27" t="s">
        <v>5152</v>
      </c>
      <c r="F632" s="27" t="s">
        <v>5153</v>
      </c>
      <c r="G632" s="27" t="str">
        <f>"C"&amp;Table228910[[#This Row],[Direct
Funded
Charter School
Number]]</f>
        <v>C1231</v>
      </c>
      <c r="H632" s="52" t="s">
        <v>5154</v>
      </c>
      <c r="I632" s="29" t="s">
        <v>6701</v>
      </c>
      <c r="J632" s="30">
        <v>19598</v>
      </c>
      <c r="K632" s="29" t="s">
        <v>6701</v>
      </c>
      <c r="L632" s="28">
        <v>4770</v>
      </c>
      <c r="M632" s="28">
        <v>4770</v>
      </c>
      <c r="N632" s="28">
        <v>0</v>
      </c>
      <c r="O632" s="28">
        <v>0</v>
      </c>
      <c r="P632" s="28">
        <v>10058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31">
        <f t="shared" si="19"/>
        <v>19598</v>
      </c>
      <c r="AB632" s="31">
        <f t="shared" si="18"/>
        <v>0</v>
      </c>
    </row>
    <row r="633" spans="1:28" s="36" customFormat="1" x14ac:dyDescent="0.35">
      <c r="A633" s="25" t="s">
        <v>124</v>
      </c>
      <c r="B633" s="26" t="s">
        <v>5007</v>
      </c>
      <c r="C633" s="27" t="s">
        <v>126</v>
      </c>
      <c r="D633" s="27" t="s">
        <v>1088</v>
      </c>
      <c r="E633" s="27" t="s">
        <v>5008</v>
      </c>
      <c r="F633" s="27" t="s">
        <v>5009</v>
      </c>
      <c r="G633" s="27" t="str">
        <f>"C"&amp;Table228910[[#This Row],[Direct
Funded
Charter School
Number]]</f>
        <v>C1163</v>
      </c>
      <c r="H633" s="52" t="s">
        <v>5010</v>
      </c>
      <c r="I633" s="29" t="s">
        <v>6700</v>
      </c>
      <c r="J633" s="30">
        <v>0</v>
      </c>
      <c r="K633" s="29" t="s">
        <v>6701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31">
        <f t="shared" si="19"/>
        <v>0</v>
      </c>
      <c r="AB633" s="31">
        <f t="shared" si="18"/>
        <v>0</v>
      </c>
    </row>
    <row r="634" spans="1:28" s="36" customFormat="1" x14ac:dyDescent="0.35">
      <c r="A634" s="25" t="s">
        <v>124</v>
      </c>
      <c r="B634" s="35" t="s">
        <v>5011</v>
      </c>
      <c r="C634" s="33" t="s">
        <v>126</v>
      </c>
      <c r="D634" s="33" t="s">
        <v>1088</v>
      </c>
      <c r="E634" s="33" t="s">
        <v>5012</v>
      </c>
      <c r="F634" s="3" t="s">
        <v>5013</v>
      </c>
      <c r="G634" s="27" t="str">
        <f>"C"&amp;Table228910[[#This Row],[Direct
Funded
Charter School
Number]]</f>
        <v>C1164</v>
      </c>
      <c r="H634" s="53" t="s">
        <v>5014</v>
      </c>
      <c r="I634" s="29" t="s">
        <v>6700</v>
      </c>
      <c r="J634" s="30">
        <v>0</v>
      </c>
      <c r="K634" s="29" t="s">
        <v>6701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0</v>
      </c>
      <c r="X634" s="28">
        <v>0</v>
      </c>
      <c r="Y634" s="28">
        <v>0</v>
      </c>
      <c r="Z634" s="28">
        <v>0</v>
      </c>
      <c r="AA634" s="31">
        <f t="shared" si="19"/>
        <v>0</v>
      </c>
      <c r="AB634" s="31">
        <f t="shared" si="18"/>
        <v>0</v>
      </c>
    </row>
    <row r="635" spans="1:28" s="36" customFormat="1" x14ac:dyDescent="0.35">
      <c r="A635" s="25" t="s">
        <v>124</v>
      </c>
      <c r="B635" s="26" t="s">
        <v>5135</v>
      </c>
      <c r="C635" s="27" t="s">
        <v>126</v>
      </c>
      <c r="D635" s="27" t="s">
        <v>1088</v>
      </c>
      <c r="E635" s="27" t="s">
        <v>5136</v>
      </c>
      <c r="F635" s="27" t="s">
        <v>5137</v>
      </c>
      <c r="G635" s="27" t="str">
        <f>"C"&amp;Table228910[[#This Row],[Direct
Funded
Charter School
Number]]</f>
        <v>C1218</v>
      </c>
      <c r="H635" s="52" t="s">
        <v>5138</v>
      </c>
      <c r="I635" s="29" t="s">
        <v>6701</v>
      </c>
      <c r="J635" s="30">
        <v>10387</v>
      </c>
      <c r="K635" s="29" t="s">
        <v>6701</v>
      </c>
      <c r="L635" s="28">
        <v>2528</v>
      </c>
      <c r="M635" s="28">
        <v>7585</v>
      </c>
      <c r="N635" s="28">
        <v>0</v>
      </c>
      <c r="O635" s="28">
        <v>274</v>
      </c>
      <c r="P635" s="28">
        <v>0</v>
      </c>
      <c r="Q635" s="28">
        <v>0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</v>
      </c>
      <c r="X635" s="28">
        <v>0</v>
      </c>
      <c r="Y635" s="28">
        <v>0</v>
      </c>
      <c r="Z635" s="28">
        <v>0</v>
      </c>
      <c r="AA635" s="31">
        <f t="shared" si="19"/>
        <v>10387</v>
      </c>
      <c r="AB635" s="31">
        <f t="shared" si="18"/>
        <v>0</v>
      </c>
    </row>
    <row r="636" spans="1:28" s="36" customFormat="1" x14ac:dyDescent="0.35">
      <c r="A636" s="25" t="s">
        <v>124</v>
      </c>
      <c r="B636" s="26" t="s">
        <v>5179</v>
      </c>
      <c r="C636" s="27" t="s">
        <v>126</v>
      </c>
      <c r="D636" s="27" t="s">
        <v>1088</v>
      </c>
      <c r="E636" s="27" t="s">
        <v>5180</v>
      </c>
      <c r="F636" s="27" t="s">
        <v>5181</v>
      </c>
      <c r="G636" s="27" t="str">
        <f>"C"&amp;Table228910[[#This Row],[Direct
Funded
Charter School
Number]]</f>
        <v>C1246</v>
      </c>
      <c r="H636" s="52" t="s">
        <v>5182</v>
      </c>
      <c r="I636" s="29" t="s">
        <v>6701</v>
      </c>
      <c r="J636" s="30">
        <v>14489</v>
      </c>
      <c r="K636" s="29" t="s">
        <v>6701</v>
      </c>
      <c r="L636" s="28">
        <v>3527</v>
      </c>
      <c r="M636" s="28">
        <v>3527</v>
      </c>
      <c r="N636" s="28">
        <v>0</v>
      </c>
      <c r="O636" s="28">
        <v>0</v>
      </c>
      <c r="P636" s="28">
        <v>0</v>
      </c>
      <c r="Q636" s="28">
        <v>3622</v>
      </c>
      <c r="R636" s="28">
        <v>3813</v>
      </c>
      <c r="S636" s="28">
        <v>0</v>
      </c>
      <c r="T636" s="28">
        <v>0</v>
      </c>
      <c r="U636" s="28">
        <v>0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31">
        <f t="shared" si="19"/>
        <v>14489</v>
      </c>
      <c r="AB636" s="31">
        <f t="shared" si="18"/>
        <v>0</v>
      </c>
    </row>
    <row r="637" spans="1:28" s="36" customFormat="1" x14ac:dyDescent="0.35">
      <c r="A637" s="25" t="s">
        <v>124</v>
      </c>
      <c r="B637" s="26" t="s">
        <v>5139</v>
      </c>
      <c r="C637" s="27" t="s">
        <v>126</v>
      </c>
      <c r="D637" s="27" t="s">
        <v>1070</v>
      </c>
      <c r="E637" s="27" t="s">
        <v>5140</v>
      </c>
      <c r="F637" s="27" t="s">
        <v>5141</v>
      </c>
      <c r="G637" s="27" t="str">
        <f>"C"&amp;Table228910[[#This Row],[Direct
Funded
Charter School
Number]]</f>
        <v>C1225</v>
      </c>
      <c r="H637" s="52" t="s">
        <v>5142</v>
      </c>
      <c r="I637" s="29" t="s">
        <v>6700</v>
      </c>
      <c r="J637" s="30">
        <v>0</v>
      </c>
      <c r="K637" s="29" t="s">
        <v>6708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28">
        <v>0</v>
      </c>
      <c r="S637" s="28">
        <v>0</v>
      </c>
      <c r="T637" s="28">
        <v>0</v>
      </c>
      <c r="U637" s="28">
        <v>0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31">
        <f t="shared" si="19"/>
        <v>0</v>
      </c>
      <c r="AB637" s="31">
        <f t="shared" si="18"/>
        <v>0</v>
      </c>
    </row>
    <row r="638" spans="1:28" s="36" customFormat="1" x14ac:dyDescent="0.35">
      <c r="A638" s="25" t="s">
        <v>124</v>
      </c>
      <c r="B638" s="26" t="s">
        <v>5259</v>
      </c>
      <c r="C638" s="27" t="s">
        <v>126</v>
      </c>
      <c r="D638" s="27" t="s">
        <v>1088</v>
      </c>
      <c r="E638" s="27" t="s">
        <v>5260</v>
      </c>
      <c r="F638" s="27" t="s">
        <v>5261</v>
      </c>
      <c r="G638" s="27" t="str">
        <f>"C"&amp;Table228910[[#This Row],[Direct
Funded
Charter School
Number]]</f>
        <v>C1285</v>
      </c>
      <c r="H638" s="52" t="s">
        <v>5262</v>
      </c>
      <c r="I638" s="29" t="s">
        <v>6701</v>
      </c>
      <c r="J638" s="30">
        <v>10509</v>
      </c>
      <c r="K638" s="29" t="s">
        <v>6701</v>
      </c>
      <c r="L638" s="28">
        <v>2558</v>
      </c>
      <c r="M638" s="28">
        <v>2558</v>
      </c>
      <c r="N638" s="28">
        <v>0</v>
      </c>
      <c r="O638" s="28">
        <v>0</v>
      </c>
      <c r="P638" s="28">
        <v>0</v>
      </c>
      <c r="Q638" s="28">
        <v>2627</v>
      </c>
      <c r="R638" s="28">
        <v>2766</v>
      </c>
      <c r="S638" s="28">
        <v>0</v>
      </c>
      <c r="T638" s="28">
        <v>0</v>
      </c>
      <c r="U638" s="28">
        <v>0</v>
      </c>
      <c r="V638" s="28">
        <v>0</v>
      </c>
      <c r="W638" s="28">
        <v>0</v>
      </c>
      <c r="X638" s="28">
        <v>0</v>
      </c>
      <c r="Y638" s="28">
        <v>0</v>
      </c>
      <c r="Z638" s="28">
        <v>0</v>
      </c>
      <c r="AA638" s="31">
        <f t="shared" si="19"/>
        <v>10509</v>
      </c>
      <c r="AB638" s="31">
        <f t="shared" si="18"/>
        <v>0</v>
      </c>
    </row>
    <row r="639" spans="1:28" s="36" customFormat="1" x14ac:dyDescent="0.35">
      <c r="A639" s="25" t="s">
        <v>124</v>
      </c>
      <c r="B639" s="26" t="s">
        <v>5263</v>
      </c>
      <c r="C639" s="27" t="s">
        <v>126</v>
      </c>
      <c r="D639" s="27" t="s">
        <v>1088</v>
      </c>
      <c r="E639" s="27" t="s">
        <v>5264</v>
      </c>
      <c r="F639" s="27" t="s">
        <v>5265</v>
      </c>
      <c r="G639" s="27" t="str">
        <f>"C"&amp;Table228910[[#This Row],[Direct
Funded
Charter School
Number]]</f>
        <v>C1286</v>
      </c>
      <c r="H639" s="52" t="s">
        <v>5266</v>
      </c>
      <c r="I639" s="29" t="s">
        <v>6701</v>
      </c>
      <c r="J639" s="30">
        <v>13538</v>
      </c>
      <c r="K639" s="29" t="s">
        <v>6701</v>
      </c>
      <c r="L639" s="28">
        <v>3295</v>
      </c>
      <c r="M639" s="28">
        <v>3295</v>
      </c>
      <c r="N639" s="28">
        <v>0</v>
      </c>
      <c r="O639" s="28">
        <v>0</v>
      </c>
      <c r="P639" s="28">
        <v>6948</v>
      </c>
      <c r="Q639" s="28">
        <v>0</v>
      </c>
      <c r="R639" s="28">
        <v>0</v>
      </c>
      <c r="S639" s="28">
        <v>0</v>
      </c>
      <c r="T639" s="28">
        <v>0</v>
      </c>
      <c r="U639" s="28">
        <v>0</v>
      </c>
      <c r="V639" s="28">
        <v>0</v>
      </c>
      <c r="W639" s="28">
        <v>0</v>
      </c>
      <c r="X639" s="28">
        <v>0</v>
      </c>
      <c r="Y639" s="28">
        <v>0</v>
      </c>
      <c r="Z639" s="28">
        <v>0</v>
      </c>
      <c r="AA639" s="31">
        <f t="shared" si="19"/>
        <v>13538</v>
      </c>
      <c r="AB639" s="31">
        <f t="shared" si="18"/>
        <v>0</v>
      </c>
    </row>
    <row r="640" spans="1:28" s="36" customFormat="1" x14ac:dyDescent="0.35">
      <c r="A640" s="25" t="s">
        <v>124</v>
      </c>
      <c r="B640" s="26" t="s">
        <v>5267</v>
      </c>
      <c r="C640" s="33" t="s">
        <v>126</v>
      </c>
      <c r="D640" s="33" t="s">
        <v>1088</v>
      </c>
      <c r="E640" s="33" t="s">
        <v>5268</v>
      </c>
      <c r="F640" s="3" t="s">
        <v>5269</v>
      </c>
      <c r="G640" s="27" t="str">
        <f>"C"&amp;Table228910[[#This Row],[Direct
Funded
Charter School
Number]]</f>
        <v>C1287</v>
      </c>
      <c r="H640" s="53" t="s">
        <v>5270</v>
      </c>
      <c r="I640" s="29" t="s">
        <v>6701</v>
      </c>
      <c r="J640" s="30">
        <v>15439</v>
      </c>
      <c r="K640" s="29" t="s">
        <v>6701</v>
      </c>
      <c r="L640" s="28">
        <v>3758</v>
      </c>
      <c r="M640" s="28">
        <v>3758</v>
      </c>
      <c r="N640" s="28">
        <v>0</v>
      </c>
      <c r="O640" s="28">
        <v>0</v>
      </c>
      <c r="P640" s="28">
        <v>7923</v>
      </c>
      <c r="Q640" s="28">
        <v>0</v>
      </c>
      <c r="R640" s="28">
        <v>0</v>
      </c>
      <c r="S640" s="28">
        <v>0</v>
      </c>
      <c r="T640" s="28">
        <v>0</v>
      </c>
      <c r="U640" s="28">
        <v>0</v>
      </c>
      <c r="V640" s="28">
        <v>0</v>
      </c>
      <c r="W640" s="28">
        <v>0</v>
      </c>
      <c r="X640" s="28">
        <v>0</v>
      </c>
      <c r="Y640" s="28">
        <v>0</v>
      </c>
      <c r="Z640" s="28">
        <v>0</v>
      </c>
      <c r="AA640" s="31">
        <f t="shared" si="19"/>
        <v>15439</v>
      </c>
      <c r="AB640" s="31">
        <f t="shared" si="18"/>
        <v>0</v>
      </c>
    </row>
    <row r="641" spans="1:28" s="36" customFormat="1" x14ac:dyDescent="0.35">
      <c r="A641" s="25" t="s">
        <v>124</v>
      </c>
      <c r="B641" s="26" t="s">
        <v>5271</v>
      </c>
      <c r="C641" s="27" t="s">
        <v>126</v>
      </c>
      <c r="D641" s="27" t="s">
        <v>1088</v>
      </c>
      <c r="E641" s="27" t="s">
        <v>5272</v>
      </c>
      <c r="F641" s="27" t="s">
        <v>5273</v>
      </c>
      <c r="G641" s="27" t="str">
        <f>"C"&amp;Table228910[[#This Row],[Direct
Funded
Charter School
Number]]</f>
        <v>C1288</v>
      </c>
      <c r="H641" s="52" t="s">
        <v>5274</v>
      </c>
      <c r="I641" s="29" t="s">
        <v>6701</v>
      </c>
      <c r="J641" s="30">
        <v>20312</v>
      </c>
      <c r="K641" s="29" t="s">
        <v>6701</v>
      </c>
      <c r="L641" s="28">
        <v>4944</v>
      </c>
      <c r="M641" s="28">
        <v>4944</v>
      </c>
      <c r="N641" s="28">
        <v>0</v>
      </c>
      <c r="O641" s="28">
        <v>0</v>
      </c>
      <c r="P641" s="28">
        <v>10424</v>
      </c>
      <c r="Q641" s="28">
        <v>0</v>
      </c>
      <c r="R641" s="28">
        <v>0</v>
      </c>
      <c r="S641" s="28">
        <v>0</v>
      </c>
      <c r="T641" s="28">
        <v>0</v>
      </c>
      <c r="U641" s="28">
        <v>0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31">
        <f t="shared" si="19"/>
        <v>20312</v>
      </c>
      <c r="AB641" s="31">
        <f t="shared" si="18"/>
        <v>0</v>
      </c>
    </row>
    <row r="642" spans="1:28" s="36" customFormat="1" x14ac:dyDescent="0.35">
      <c r="A642" s="25" t="s">
        <v>124</v>
      </c>
      <c r="B642" s="26" t="s">
        <v>5275</v>
      </c>
      <c r="C642" s="27" t="s">
        <v>126</v>
      </c>
      <c r="D642" s="27" t="s">
        <v>1088</v>
      </c>
      <c r="E642" s="27" t="s">
        <v>5276</v>
      </c>
      <c r="F642" s="27" t="s">
        <v>5277</v>
      </c>
      <c r="G642" s="27" t="str">
        <f>"C"&amp;Table228910[[#This Row],[Direct
Funded
Charter School
Number]]</f>
        <v>C1289</v>
      </c>
      <c r="H642" s="52" t="s">
        <v>5278</v>
      </c>
      <c r="I642" s="29" t="s">
        <v>6701</v>
      </c>
      <c r="J642" s="30">
        <v>18740</v>
      </c>
      <c r="K642" s="29" t="s">
        <v>6708</v>
      </c>
      <c r="L642" s="28">
        <v>4561</v>
      </c>
      <c r="M642" s="28">
        <v>4561</v>
      </c>
      <c r="N642" s="28">
        <v>0</v>
      </c>
      <c r="O642" s="28">
        <v>0</v>
      </c>
      <c r="P642" s="28">
        <v>0</v>
      </c>
      <c r="Q642" s="28">
        <v>0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0</v>
      </c>
      <c r="X642" s="28">
        <v>0</v>
      </c>
      <c r="Y642" s="28">
        <v>0</v>
      </c>
      <c r="Z642" s="28">
        <v>0</v>
      </c>
      <c r="AA642" s="31">
        <f t="shared" si="19"/>
        <v>9122</v>
      </c>
      <c r="AB642" s="31">
        <f t="shared" si="18"/>
        <v>9618</v>
      </c>
    </row>
    <row r="643" spans="1:28" s="36" customFormat="1" x14ac:dyDescent="0.35">
      <c r="A643" s="25" t="s">
        <v>124</v>
      </c>
      <c r="B643" s="26" t="s">
        <v>5299</v>
      </c>
      <c r="C643" s="27" t="s">
        <v>126</v>
      </c>
      <c r="D643" s="27" t="s">
        <v>1088</v>
      </c>
      <c r="E643" s="27" t="s">
        <v>5300</v>
      </c>
      <c r="F643" s="27" t="s">
        <v>5301</v>
      </c>
      <c r="G643" s="27" t="str">
        <f>"C"&amp;Table228910[[#This Row],[Direct
Funded
Charter School
Number]]</f>
        <v>C1300</v>
      </c>
      <c r="H643" s="52" t="s">
        <v>5302</v>
      </c>
      <c r="I643" s="29" t="s">
        <v>6701</v>
      </c>
      <c r="J643" s="30">
        <v>15948</v>
      </c>
      <c r="K643" s="29" t="s">
        <v>6701</v>
      </c>
      <c r="L643" s="28">
        <v>3882</v>
      </c>
      <c r="M643" s="28">
        <v>3882</v>
      </c>
      <c r="N643" s="28">
        <v>0</v>
      </c>
      <c r="O643" s="28">
        <v>0</v>
      </c>
      <c r="P643" s="28">
        <v>0</v>
      </c>
      <c r="Q643" s="28">
        <v>5035</v>
      </c>
      <c r="R643" s="28">
        <v>3149</v>
      </c>
      <c r="S643" s="28">
        <v>0</v>
      </c>
      <c r="T643" s="28">
        <v>0</v>
      </c>
      <c r="U643" s="28">
        <v>0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31">
        <f t="shared" si="19"/>
        <v>15948</v>
      </c>
      <c r="AB643" s="31">
        <f t="shared" si="18"/>
        <v>0</v>
      </c>
    </row>
    <row r="644" spans="1:28" s="36" customFormat="1" x14ac:dyDescent="0.35">
      <c r="A644" s="25" t="s">
        <v>124</v>
      </c>
      <c r="B644" s="26" t="s">
        <v>5339</v>
      </c>
      <c r="C644" s="27" t="s">
        <v>126</v>
      </c>
      <c r="D644" s="27" t="s">
        <v>1088</v>
      </c>
      <c r="E644" s="27" t="s">
        <v>5340</v>
      </c>
      <c r="F644" s="27" t="s">
        <v>5341</v>
      </c>
      <c r="G644" s="27" t="str">
        <f>"C"&amp;Table228910[[#This Row],[Direct
Funded
Charter School
Number]]</f>
        <v>C1315</v>
      </c>
      <c r="H644" s="52" t="s">
        <v>5342</v>
      </c>
      <c r="I644" s="29" t="s">
        <v>6701</v>
      </c>
      <c r="J644" s="30">
        <v>10759</v>
      </c>
      <c r="K644" s="29" t="s">
        <v>6708</v>
      </c>
      <c r="L644" s="28">
        <v>0</v>
      </c>
      <c r="M644" s="28">
        <v>0</v>
      </c>
      <c r="N644" s="28">
        <v>0</v>
      </c>
      <c r="O644" s="28">
        <v>7928</v>
      </c>
      <c r="P644" s="28">
        <v>2831</v>
      </c>
      <c r="Q644" s="28">
        <v>0</v>
      </c>
      <c r="R644" s="28">
        <v>0</v>
      </c>
      <c r="S644" s="28">
        <v>0</v>
      </c>
      <c r="T644" s="28">
        <v>0</v>
      </c>
      <c r="U644" s="28">
        <v>0</v>
      </c>
      <c r="V644" s="28">
        <v>0</v>
      </c>
      <c r="W644" s="28">
        <v>0</v>
      </c>
      <c r="X644" s="28">
        <v>0</v>
      </c>
      <c r="Y644" s="28">
        <v>0</v>
      </c>
      <c r="Z644" s="28">
        <v>0</v>
      </c>
      <c r="AA644" s="31">
        <f t="shared" si="19"/>
        <v>10759</v>
      </c>
      <c r="AB644" s="31">
        <f t="shared" si="18"/>
        <v>0</v>
      </c>
    </row>
    <row r="645" spans="1:28" s="36" customFormat="1" x14ac:dyDescent="0.35">
      <c r="A645" s="25" t="s">
        <v>124</v>
      </c>
      <c r="B645" s="26" t="s">
        <v>5295</v>
      </c>
      <c r="C645" s="27" t="s">
        <v>126</v>
      </c>
      <c r="D645" s="27" t="s">
        <v>1088</v>
      </c>
      <c r="E645" s="27" t="s">
        <v>5296</v>
      </c>
      <c r="F645" s="27" t="s">
        <v>5297</v>
      </c>
      <c r="G645" s="27" t="str">
        <f>"C"&amp;Table228910[[#This Row],[Direct
Funded
Charter School
Number]]</f>
        <v>C1299</v>
      </c>
      <c r="H645" s="52" t="s">
        <v>5298</v>
      </c>
      <c r="I645" s="29" t="s">
        <v>6701</v>
      </c>
      <c r="J645" s="30">
        <v>18458</v>
      </c>
      <c r="K645" s="29" t="s">
        <v>6701</v>
      </c>
      <c r="L645" s="28">
        <v>4493</v>
      </c>
      <c r="M645" s="28">
        <v>4493</v>
      </c>
      <c r="N645" s="28">
        <v>1493</v>
      </c>
      <c r="O645" s="28">
        <v>6715</v>
      </c>
      <c r="P645" s="28">
        <v>1264</v>
      </c>
      <c r="Q645" s="28">
        <v>0</v>
      </c>
      <c r="R645" s="28">
        <v>0</v>
      </c>
      <c r="S645" s="28">
        <v>0</v>
      </c>
      <c r="T645" s="28">
        <v>0</v>
      </c>
      <c r="U645" s="28">
        <v>0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31">
        <f t="shared" si="19"/>
        <v>18458</v>
      </c>
      <c r="AB645" s="31">
        <f t="shared" si="18"/>
        <v>0</v>
      </c>
    </row>
    <row r="646" spans="1:28" s="36" customFormat="1" x14ac:dyDescent="0.35">
      <c r="A646" s="25" t="s">
        <v>124</v>
      </c>
      <c r="B646" s="26" t="s">
        <v>5355</v>
      </c>
      <c r="C646" s="27" t="s">
        <v>126</v>
      </c>
      <c r="D646" s="27" t="s">
        <v>1088</v>
      </c>
      <c r="E646" s="27" t="s">
        <v>5356</v>
      </c>
      <c r="F646" s="27" t="s">
        <v>5357</v>
      </c>
      <c r="G646" s="27" t="str">
        <f>"C"&amp;Table228910[[#This Row],[Direct
Funded
Charter School
Number]]</f>
        <v>C1330</v>
      </c>
      <c r="H646" s="52" t="s">
        <v>5358</v>
      </c>
      <c r="I646" s="29" t="s">
        <v>6701</v>
      </c>
      <c r="J646" s="30">
        <v>11900</v>
      </c>
      <c r="K646" s="29" t="s">
        <v>6708</v>
      </c>
      <c r="L646" s="28">
        <v>2896</v>
      </c>
      <c r="M646" s="28">
        <v>2896</v>
      </c>
      <c r="N646" s="28">
        <v>0</v>
      </c>
      <c r="O646" s="28">
        <v>0</v>
      </c>
      <c r="P646" s="28">
        <v>0</v>
      </c>
      <c r="Q646" s="28">
        <v>6108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31">
        <f t="shared" si="19"/>
        <v>11900</v>
      </c>
      <c r="AB646" s="31">
        <f t="shared" si="18"/>
        <v>0</v>
      </c>
    </row>
    <row r="647" spans="1:28" s="36" customFormat="1" x14ac:dyDescent="0.35">
      <c r="A647" s="25" t="s">
        <v>124</v>
      </c>
      <c r="B647" s="26" t="s">
        <v>5359</v>
      </c>
      <c r="C647" s="27" t="s">
        <v>126</v>
      </c>
      <c r="D647" s="27" t="s">
        <v>1088</v>
      </c>
      <c r="E647" s="27" t="s">
        <v>5360</v>
      </c>
      <c r="F647" s="27" t="s">
        <v>5361</v>
      </c>
      <c r="G647" s="27" t="str">
        <f>"C"&amp;Table228910[[#This Row],[Direct
Funded
Charter School
Number]]</f>
        <v>C1331</v>
      </c>
      <c r="H647" s="52" t="s">
        <v>5362</v>
      </c>
      <c r="I647" s="29" t="s">
        <v>6701</v>
      </c>
      <c r="J647" s="30">
        <v>13078</v>
      </c>
      <c r="K647" s="29" t="s">
        <v>6708</v>
      </c>
      <c r="L647" s="28">
        <v>3183</v>
      </c>
      <c r="M647" s="28">
        <v>3183</v>
      </c>
      <c r="N647" s="28">
        <v>0</v>
      </c>
      <c r="O647" s="28">
        <v>0</v>
      </c>
      <c r="P647" s="28">
        <v>0</v>
      </c>
      <c r="Q647" s="28">
        <v>6712</v>
      </c>
      <c r="R647" s="28">
        <v>0</v>
      </c>
      <c r="S647" s="28">
        <v>0</v>
      </c>
      <c r="T647" s="28">
        <v>0</v>
      </c>
      <c r="U647" s="28">
        <v>0</v>
      </c>
      <c r="V647" s="28">
        <v>0</v>
      </c>
      <c r="W647" s="28">
        <v>0</v>
      </c>
      <c r="X647" s="28">
        <v>0</v>
      </c>
      <c r="Y647" s="28">
        <v>0</v>
      </c>
      <c r="Z647" s="28">
        <v>0</v>
      </c>
      <c r="AA647" s="31">
        <f t="shared" si="19"/>
        <v>13078</v>
      </c>
      <c r="AB647" s="31">
        <f t="shared" si="18"/>
        <v>0</v>
      </c>
    </row>
    <row r="648" spans="1:28" s="36" customFormat="1" x14ac:dyDescent="0.35">
      <c r="A648" s="25" t="s">
        <v>124</v>
      </c>
      <c r="B648" s="26" t="s">
        <v>5363</v>
      </c>
      <c r="C648" s="27" t="s">
        <v>126</v>
      </c>
      <c r="D648" s="27" t="s">
        <v>1088</v>
      </c>
      <c r="E648" s="27" t="s">
        <v>5364</v>
      </c>
      <c r="F648" s="27" t="s">
        <v>5365</v>
      </c>
      <c r="G648" s="27" t="str">
        <f>"C"&amp;Table228910[[#This Row],[Direct
Funded
Charter School
Number]]</f>
        <v>C1332</v>
      </c>
      <c r="H648" s="52" t="s">
        <v>5366</v>
      </c>
      <c r="I648" s="29" t="s">
        <v>6701</v>
      </c>
      <c r="J648" s="30">
        <v>11122</v>
      </c>
      <c r="K648" s="29" t="s">
        <v>6708</v>
      </c>
      <c r="L648" s="28">
        <v>2707</v>
      </c>
      <c r="M648" s="28">
        <v>2707</v>
      </c>
      <c r="N648" s="28">
        <v>0</v>
      </c>
      <c r="O648" s="28">
        <v>0</v>
      </c>
      <c r="P648" s="28">
        <v>0</v>
      </c>
      <c r="Q648" s="28">
        <v>5708</v>
      </c>
      <c r="R648" s="28">
        <v>0</v>
      </c>
      <c r="S648" s="28">
        <v>0</v>
      </c>
      <c r="T648" s="28">
        <v>0</v>
      </c>
      <c r="U648" s="28">
        <v>0</v>
      </c>
      <c r="V648" s="28">
        <v>0</v>
      </c>
      <c r="W648" s="28">
        <v>0</v>
      </c>
      <c r="X648" s="28">
        <v>0</v>
      </c>
      <c r="Y648" s="28">
        <v>0</v>
      </c>
      <c r="Z648" s="28">
        <v>0</v>
      </c>
      <c r="AA648" s="31">
        <f t="shared" si="19"/>
        <v>11122</v>
      </c>
      <c r="AB648" s="31">
        <f t="shared" si="18"/>
        <v>0</v>
      </c>
    </row>
    <row r="649" spans="1:28" s="36" customFormat="1" x14ac:dyDescent="0.35">
      <c r="A649" s="25" t="s">
        <v>124</v>
      </c>
      <c r="B649" s="26" t="s">
        <v>5367</v>
      </c>
      <c r="C649" s="27" t="s">
        <v>126</v>
      </c>
      <c r="D649" s="27" t="s">
        <v>1088</v>
      </c>
      <c r="E649" s="27" t="s">
        <v>5368</v>
      </c>
      <c r="F649" s="27" t="s">
        <v>5369</v>
      </c>
      <c r="G649" s="27" t="str">
        <f>"C"&amp;Table228910[[#This Row],[Direct
Funded
Charter School
Number]]</f>
        <v>C1333</v>
      </c>
      <c r="H649" s="52" t="s">
        <v>5370</v>
      </c>
      <c r="I649" s="29" t="s">
        <v>6701</v>
      </c>
      <c r="J649" s="30">
        <v>10000</v>
      </c>
      <c r="K649" s="29" t="s">
        <v>6701</v>
      </c>
      <c r="L649" s="28">
        <v>2500</v>
      </c>
      <c r="M649" s="28">
        <v>2500</v>
      </c>
      <c r="N649" s="28">
        <v>0</v>
      </c>
      <c r="O649" s="28">
        <v>0</v>
      </c>
      <c r="P649" s="28">
        <v>2500</v>
      </c>
      <c r="Q649" s="28">
        <v>2500</v>
      </c>
      <c r="R649" s="28">
        <v>0</v>
      </c>
      <c r="S649" s="28">
        <v>0</v>
      </c>
      <c r="T649" s="28">
        <v>0</v>
      </c>
      <c r="U649" s="28">
        <v>0</v>
      </c>
      <c r="V649" s="28">
        <v>0</v>
      </c>
      <c r="W649" s="28">
        <v>0</v>
      </c>
      <c r="X649" s="28">
        <v>0</v>
      </c>
      <c r="Y649" s="28">
        <v>0</v>
      </c>
      <c r="Z649" s="28">
        <v>0</v>
      </c>
      <c r="AA649" s="31">
        <f t="shared" si="19"/>
        <v>10000</v>
      </c>
      <c r="AB649" s="31">
        <f t="shared" si="18"/>
        <v>0</v>
      </c>
    </row>
    <row r="650" spans="1:28" s="36" customFormat="1" x14ac:dyDescent="0.35">
      <c r="A650" s="25" t="s">
        <v>124</v>
      </c>
      <c r="B650" s="26" t="s">
        <v>5371</v>
      </c>
      <c r="C650" s="27" t="s">
        <v>126</v>
      </c>
      <c r="D650" s="27" t="s">
        <v>1088</v>
      </c>
      <c r="E650" s="27" t="s">
        <v>5372</v>
      </c>
      <c r="F650" s="27" t="s">
        <v>5373</v>
      </c>
      <c r="G650" s="27" t="str">
        <f>"C"&amp;Table228910[[#This Row],[Direct
Funded
Charter School
Number]]</f>
        <v>C1334</v>
      </c>
      <c r="H650" s="52" t="s">
        <v>5374</v>
      </c>
      <c r="I650" s="29" t="s">
        <v>6701</v>
      </c>
      <c r="J650" s="30">
        <v>19148</v>
      </c>
      <c r="K650" s="29" t="s">
        <v>6701</v>
      </c>
      <c r="L650" s="28">
        <v>4661</v>
      </c>
      <c r="M650" s="28">
        <v>4661</v>
      </c>
      <c r="N650" s="28">
        <v>0</v>
      </c>
      <c r="O650" s="28">
        <v>0</v>
      </c>
      <c r="P650" s="28">
        <v>9826</v>
      </c>
      <c r="Q650" s="28">
        <v>0</v>
      </c>
      <c r="R650" s="28">
        <v>0</v>
      </c>
      <c r="S650" s="28">
        <v>0</v>
      </c>
      <c r="T650" s="28">
        <v>0</v>
      </c>
      <c r="U650" s="28">
        <v>0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31">
        <f t="shared" si="19"/>
        <v>19148</v>
      </c>
      <c r="AB650" s="31">
        <f t="shared" si="18"/>
        <v>0</v>
      </c>
    </row>
    <row r="651" spans="1:28" s="36" customFormat="1" x14ac:dyDescent="0.35">
      <c r="A651" s="25" t="s">
        <v>124</v>
      </c>
      <c r="B651" s="26" t="s">
        <v>5383</v>
      </c>
      <c r="C651" s="27" t="s">
        <v>126</v>
      </c>
      <c r="D651" s="27" t="s">
        <v>1088</v>
      </c>
      <c r="E651" s="27" t="s">
        <v>5384</v>
      </c>
      <c r="F651" s="27" t="s">
        <v>5385</v>
      </c>
      <c r="G651" s="27" t="str">
        <f>"C"&amp;Table228910[[#This Row],[Direct
Funded
Charter School
Number]]</f>
        <v>C1342</v>
      </c>
      <c r="H651" s="52" t="s">
        <v>5386</v>
      </c>
      <c r="I651" s="29" t="s">
        <v>6701</v>
      </c>
      <c r="J651" s="30">
        <v>16653</v>
      </c>
      <c r="K651" s="29" t="s">
        <v>6708</v>
      </c>
      <c r="L651" s="28">
        <v>4053</v>
      </c>
      <c r="M651" s="28">
        <v>4053</v>
      </c>
      <c r="N651" s="28">
        <v>0</v>
      </c>
      <c r="O651" s="28">
        <v>0</v>
      </c>
      <c r="P651" s="28">
        <v>8547</v>
      </c>
      <c r="Q651" s="28">
        <v>0</v>
      </c>
      <c r="R651" s="28">
        <v>0</v>
      </c>
      <c r="S651" s="28">
        <v>0</v>
      </c>
      <c r="T651" s="28">
        <v>0</v>
      </c>
      <c r="U651" s="28">
        <v>0</v>
      </c>
      <c r="V651" s="28">
        <v>0</v>
      </c>
      <c r="W651" s="28">
        <v>0</v>
      </c>
      <c r="X651" s="28">
        <v>0</v>
      </c>
      <c r="Y651" s="28">
        <v>0</v>
      </c>
      <c r="Z651" s="28">
        <v>0</v>
      </c>
      <c r="AA651" s="31">
        <f t="shared" si="19"/>
        <v>16653</v>
      </c>
      <c r="AB651" s="31">
        <f t="shared" si="18"/>
        <v>0</v>
      </c>
    </row>
    <row r="652" spans="1:28" s="36" customFormat="1" x14ac:dyDescent="0.35">
      <c r="A652" s="25" t="s">
        <v>124</v>
      </c>
      <c r="B652" s="26" t="s">
        <v>5387</v>
      </c>
      <c r="C652" s="27" t="s">
        <v>126</v>
      </c>
      <c r="D652" s="27" t="s">
        <v>1088</v>
      </c>
      <c r="E652" s="27" t="s">
        <v>5388</v>
      </c>
      <c r="F652" s="27" t="s">
        <v>5389</v>
      </c>
      <c r="G652" s="27" t="str">
        <f>"C"&amp;Table228910[[#This Row],[Direct
Funded
Charter School
Number]]</f>
        <v>C1343</v>
      </c>
      <c r="H652" s="52" t="s">
        <v>5390</v>
      </c>
      <c r="I652" s="29" t="s">
        <v>6700</v>
      </c>
      <c r="J652" s="30">
        <v>0</v>
      </c>
      <c r="K652" s="29" t="s">
        <v>6701</v>
      </c>
      <c r="L652" s="28">
        <v>0</v>
      </c>
      <c r="M652" s="28">
        <v>0</v>
      </c>
      <c r="N652" s="28">
        <v>0</v>
      </c>
      <c r="O652" s="28">
        <v>0</v>
      </c>
      <c r="P652" s="28">
        <v>0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31">
        <f t="shared" si="19"/>
        <v>0</v>
      </c>
      <c r="AB652" s="31">
        <f t="shared" ref="AB652:AB715" si="20">J652-AA652</f>
        <v>0</v>
      </c>
    </row>
    <row r="653" spans="1:28" s="36" customFormat="1" x14ac:dyDescent="0.35">
      <c r="A653" s="25" t="s">
        <v>124</v>
      </c>
      <c r="B653" s="26" t="s">
        <v>5399</v>
      </c>
      <c r="C653" s="27" t="s">
        <v>126</v>
      </c>
      <c r="D653" s="27" t="s">
        <v>1088</v>
      </c>
      <c r="E653" s="27" t="s">
        <v>5400</v>
      </c>
      <c r="F653" s="27" t="s">
        <v>5401</v>
      </c>
      <c r="G653" s="27" t="str">
        <f>"C"&amp;Table228910[[#This Row],[Direct
Funded
Charter School
Number]]</f>
        <v>C1354</v>
      </c>
      <c r="H653" s="52" t="s">
        <v>5402</v>
      </c>
      <c r="I653" s="29" t="s">
        <v>6701</v>
      </c>
      <c r="J653" s="30">
        <v>10000</v>
      </c>
      <c r="K653" s="29" t="s">
        <v>6701</v>
      </c>
      <c r="L653" s="28">
        <v>2500</v>
      </c>
      <c r="M653" s="28">
        <v>2500</v>
      </c>
      <c r="N653" s="28">
        <v>2500</v>
      </c>
      <c r="O653" s="28">
        <v>2500</v>
      </c>
      <c r="P653" s="28">
        <v>0</v>
      </c>
      <c r="Q653" s="28">
        <v>0</v>
      </c>
      <c r="R653" s="28">
        <v>0</v>
      </c>
      <c r="S653" s="28">
        <v>0</v>
      </c>
      <c r="T653" s="28">
        <v>0</v>
      </c>
      <c r="U653" s="28">
        <v>0</v>
      </c>
      <c r="V653" s="28">
        <v>0</v>
      </c>
      <c r="W653" s="28">
        <v>0</v>
      </c>
      <c r="X653" s="28">
        <v>0</v>
      </c>
      <c r="Y653" s="28">
        <v>0</v>
      </c>
      <c r="Z653" s="28">
        <v>0</v>
      </c>
      <c r="AA653" s="31">
        <f t="shared" ref="AA653:AA716" si="21">SUM(L653:Z653)</f>
        <v>10000</v>
      </c>
      <c r="AB653" s="31">
        <f t="shared" si="20"/>
        <v>0</v>
      </c>
    </row>
    <row r="654" spans="1:28" s="36" customFormat="1" x14ac:dyDescent="0.35">
      <c r="A654" s="25" t="s">
        <v>124</v>
      </c>
      <c r="B654" s="26" t="s">
        <v>5403</v>
      </c>
      <c r="C654" s="27" t="s">
        <v>126</v>
      </c>
      <c r="D654" s="27" t="s">
        <v>1088</v>
      </c>
      <c r="E654" s="27" t="s">
        <v>5404</v>
      </c>
      <c r="F654" s="27" t="s">
        <v>5405</v>
      </c>
      <c r="G654" s="27" t="str">
        <f>"C"&amp;Table228910[[#This Row],[Direct
Funded
Charter School
Number]]</f>
        <v>C1356</v>
      </c>
      <c r="H654" s="52" t="s">
        <v>5406</v>
      </c>
      <c r="I654" s="29" t="s">
        <v>6700</v>
      </c>
      <c r="J654" s="30">
        <v>0</v>
      </c>
      <c r="K654" s="29" t="s">
        <v>6701</v>
      </c>
      <c r="L654" s="28">
        <v>0</v>
      </c>
      <c r="M654" s="28">
        <v>0</v>
      </c>
      <c r="N654" s="28">
        <v>0</v>
      </c>
      <c r="O654" s="28">
        <v>0</v>
      </c>
      <c r="P654" s="28">
        <v>0</v>
      </c>
      <c r="Q654" s="28">
        <v>0</v>
      </c>
      <c r="R654" s="28">
        <v>0</v>
      </c>
      <c r="S654" s="28">
        <v>0</v>
      </c>
      <c r="T654" s="28">
        <v>0</v>
      </c>
      <c r="U654" s="28">
        <v>0</v>
      </c>
      <c r="V654" s="28">
        <v>0</v>
      </c>
      <c r="W654" s="28">
        <v>0</v>
      </c>
      <c r="X654" s="28">
        <v>0</v>
      </c>
      <c r="Y654" s="28">
        <v>0</v>
      </c>
      <c r="Z654" s="28">
        <v>0</v>
      </c>
      <c r="AA654" s="31">
        <f t="shared" si="21"/>
        <v>0</v>
      </c>
      <c r="AB654" s="31">
        <f t="shared" si="20"/>
        <v>0</v>
      </c>
    </row>
    <row r="655" spans="1:28" s="36" customFormat="1" x14ac:dyDescent="0.35">
      <c r="A655" s="25" t="s">
        <v>124</v>
      </c>
      <c r="B655" s="26" t="s">
        <v>5411</v>
      </c>
      <c r="C655" s="27" t="s">
        <v>126</v>
      </c>
      <c r="D655" s="27" t="s">
        <v>1115</v>
      </c>
      <c r="E655" s="27" t="s">
        <v>5412</v>
      </c>
      <c r="F655" s="27" t="s">
        <v>5413</v>
      </c>
      <c r="G655" s="27" t="str">
        <f>"C"&amp;Table228910[[#This Row],[Direct
Funded
Charter School
Number]]</f>
        <v>C1367</v>
      </c>
      <c r="H655" s="52" t="s">
        <v>5414</v>
      </c>
      <c r="I655" s="29" t="s">
        <v>6700</v>
      </c>
      <c r="J655" s="30">
        <v>0</v>
      </c>
      <c r="K655" s="29" t="s">
        <v>6708</v>
      </c>
      <c r="L655" s="28">
        <v>0</v>
      </c>
      <c r="M655" s="28">
        <v>0</v>
      </c>
      <c r="N655" s="28">
        <v>0</v>
      </c>
      <c r="O655" s="28">
        <v>0</v>
      </c>
      <c r="P655" s="28">
        <v>0</v>
      </c>
      <c r="Q655" s="28">
        <v>0</v>
      </c>
      <c r="R655" s="28">
        <v>0</v>
      </c>
      <c r="S655" s="28">
        <v>0</v>
      </c>
      <c r="T655" s="28">
        <v>0</v>
      </c>
      <c r="U655" s="28">
        <v>0</v>
      </c>
      <c r="V655" s="28">
        <v>0</v>
      </c>
      <c r="W655" s="28">
        <v>0</v>
      </c>
      <c r="X655" s="28">
        <v>0</v>
      </c>
      <c r="Y655" s="28">
        <v>0</v>
      </c>
      <c r="Z655" s="28">
        <v>0</v>
      </c>
      <c r="AA655" s="31">
        <f t="shared" si="21"/>
        <v>0</v>
      </c>
      <c r="AB655" s="31">
        <f t="shared" si="20"/>
        <v>0</v>
      </c>
    </row>
    <row r="656" spans="1:28" s="36" customFormat="1" x14ac:dyDescent="0.35">
      <c r="A656" s="25" t="s">
        <v>124</v>
      </c>
      <c r="B656" s="26" t="s">
        <v>5431</v>
      </c>
      <c r="C656" s="27" t="s">
        <v>126</v>
      </c>
      <c r="D656" s="27" t="s">
        <v>1070</v>
      </c>
      <c r="E656" s="27" t="s">
        <v>5432</v>
      </c>
      <c r="F656" s="27" t="s">
        <v>5433</v>
      </c>
      <c r="G656" s="27" t="str">
        <f>"C"&amp;Table228910[[#This Row],[Direct
Funded
Charter School
Number]]</f>
        <v>C1376</v>
      </c>
      <c r="H656" s="52" t="s">
        <v>5434</v>
      </c>
      <c r="I656" s="29" t="s">
        <v>6700</v>
      </c>
      <c r="J656" s="30">
        <v>0</v>
      </c>
      <c r="K656" s="29" t="s">
        <v>6701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0</v>
      </c>
      <c r="R656" s="28">
        <v>0</v>
      </c>
      <c r="S656" s="28">
        <v>0</v>
      </c>
      <c r="T656" s="28">
        <v>0</v>
      </c>
      <c r="U656" s="28">
        <v>0</v>
      </c>
      <c r="V656" s="28">
        <v>0</v>
      </c>
      <c r="W656" s="28">
        <v>0</v>
      </c>
      <c r="X656" s="28">
        <v>0</v>
      </c>
      <c r="Y656" s="28">
        <v>0</v>
      </c>
      <c r="Z656" s="28">
        <v>0</v>
      </c>
      <c r="AA656" s="31">
        <f t="shared" si="21"/>
        <v>0</v>
      </c>
      <c r="AB656" s="31">
        <f t="shared" si="20"/>
        <v>0</v>
      </c>
    </row>
    <row r="657" spans="1:28" s="36" customFormat="1" x14ac:dyDescent="0.35">
      <c r="A657" s="25" t="s">
        <v>124</v>
      </c>
      <c r="B657" s="26" t="s">
        <v>5439</v>
      </c>
      <c r="C657" s="27" t="s">
        <v>126</v>
      </c>
      <c r="D657" s="27" t="s">
        <v>1088</v>
      </c>
      <c r="E657" s="27" t="s">
        <v>5440</v>
      </c>
      <c r="F657" s="27" t="s">
        <v>5441</v>
      </c>
      <c r="G657" s="27" t="str">
        <f>"C"&amp;Table228910[[#This Row],[Direct
Funded
Charter School
Number]]</f>
        <v>C1378</v>
      </c>
      <c r="H657" s="52" t="s">
        <v>5442</v>
      </c>
      <c r="I657" s="29" t="s">
        <v>6701</v>
      </c>
      <c r="J657" s="30">
        <v>10878</v>
      </c>
      <c r="K657" s="29" t="s">
        <v>6701</v>
      </c>
      <c r="L657" s="28">
        <v>2648</v>
      </c>
      <c r="M657" s="28">
        <v>2648</v>
      </c>
      <c r="N657" s="28">
        <v>2648</v>
      </c>
      <c r="O657" s="28">
        <v>2720</v>
      </c>
      <c r="P657" s="28">
        <v>214</v>
      </c>
      <c r="Q657" s="28">
        <v>0</v>
      </c>
      <c r="R657" s="28">
        <v>0</v>
      </c>
      <c r="S657" s="28">
        <v>0</v>
      </c>
      <c r="T657" s="28">
        <v>0</v>
      </c>
      <c r="U657" s="28">
        <v>0</v>
      </c>
      <c r="V657" s="28">
        <v>0</v>
      </c>
      <c r="W657" s="28">
        <v>0</v>
      </c>
      <c r="X657" s="28">
        <v>0</v>
      </c>
      <c r="Y657" s="28">
        <v>0</v>
      </c>
      <c r="Z657" s="28">
        <v>0</v>
      </c>
      <c r="AA657" s="31">
        <f t="shared" si="21"/>
        <v>10878</v>
      </c>
      <c r="AB657" s="31">
        <f t="shared" si="20"/>
        <v>0</v>
      </c>
    </row>
    <row r="658" spans="1:28" s="36" customFormat="1" x14ac:dyDescent="0.35">
      <c r="A658" s="25" t="s">
        <v>124</v>
      </c>
      <c r="B658" s="26" t="s">
        <v>5435</v>
      </c>
      <c r="C658" s="27" t="s">
        <v>126</v>
      </c>
      <c r="D658" s="27" t="s">
        <v>1088</v>
      </c>
      <c r="E658" s="27" t="s">
        <v>5436</v>
      </c>
      <c r="F658" s="27" t="s">
        <v>5437</v>
      </c>
      <c r="G658" s="27" t="str">
        <f>"C"&amp;Table228910[[#This Row],[Direct
Funded
Charter School
Number]]</f>
        <v>C1377</v>
      </c>
      <c r="H658" s="52" t="s">
        <v>5438</v>
      </c>
      <c r="I658" s="29" t="s">
        <v>6701</v>
      </c>
      <c r="J658" s="30">
        <v>12063</v>
      </c>
      <c r="K658" s="29" t="s">
        <v>6701</v>
      </c>
      <c r="L658" s="28">
        <v>2936</v>
      </c>
      <c r="M658" s="28">
        <v>2936</v>
      </c>
      <c r="N658" s="28">
        <v>2936</v>
      </c>
      <c r="O658" s="28">
        <v>3016</v>
      </c>
      <c r="P658" s="28">
        <v>239</v>
      </c>
      <c r="Q658" s="28">
        <v>0</v>
      </c>
      <c r="R658" s="28">
        <v>0</v>
      </c>
      <c r="S658" s="28">
        <v>0</v>
      </c>
      <c r="T658" s="28">
        <v>0</v>
      </c>
      <c r="U658" s="28">
        <v>0</v>
      </c>
      <c r="V658" s="28">
        <v>0</v>
      </c>
      <c r="W658" s="28">
        <v>0</v>
      </c>
      <c r="X658" s="28">
        <v>0</v>
      </c>
      <c r="Y658" s="28">
        <v>0</v>
      </c>
      <c r="Z658" s="28">
        <v>0</v>
      </c>
      <c r="AA658" s="31">
        <f t="shared" si="21"/>
        <v>12063</v>
      </c>
      <c r="AB658" s="31">
        <f t="shared" si="20"/>
        <v>0</v>
      </c>
    </row>
    <row r="659" spans="1:28" s="36" customFormat="1" x14ac:dyDescent="0.35">
      <c r="A659" s="25" t="s">
        <v>124</v>
      </c>
      <c r="B659" s="26" t="s">
        <v>5443</v>
      </c>
      <c r="C659" s="27" t="s">
        <v>126</v>
      </c>
      <c r="D659" s="27" t="s">
        <v>1088</v>
      </c>
      <c r="E659" s="27" t="s">
        <v>5444</v>
      </c>
      <c r="F659" s="27" t="s">
        <v>5445</v>
      </c>
      <c r="G659" s="27" t="str">
        <f>"C"&amp;Table228910[[#This Row],[Direct
Funded
Charter School
Number]]</f>
        <v>C1379</v>
      </c>
      <c r="H659" s="52" t="s">
        <v>5446</v>
      </c>
      <c r="I659" s="29" t="s">
        <v>6701</v>
      </c>
      <c r="J659" s="30">
        <v>14565</v>
      </c>
      <c r="K659" s="29" t="s">
        <v>6701</v>
      </c>
      <c r="L659" s="28">
        <v>3545</v>
      </c>
      <c r="M659" s="28">
        <v>3545</v>
      </c>
      <c r="N659" s="28">
        <v>3545</v>
      </c>
      <c r="O659" s="28">
        <v>3641</v>
      </c>
      <c r="P659" s="28">
        <v>289</v>
      </c>
      <c r="Q659" s="28">
        <v>0</v>
      </c>
      <c r="R659" s="28">
        <v>0</v>
      </c>
      <c r="S659" s="28">
        <v>0</v>
      </c>
      <c r="T659" s="28">
        <v>0</v>
      </c>
      <c r="U659" s="28">
        <v>0</v>
      </c>
      <c r="V659" s="28">
        <v>0</v>
      </c>
      <c r="W659" s="28">
        <v>0</v>
      </c>
      <c r="X659" s="28">
        <v>0</v>
      </c>
      <c r="Y659" s="28">
        <v>0</v>
      </c>
      <c r="Z659" s="28">
        <v>0</v>
      </c>
      <c r="AA659" s="31">
        <f t="shared" si="21"/>
        <v>14565</v>
      </c>
      <c r="AB659" s="31">
        <f t="shared" si="20"/>
        <v>0</v>
      </c>
    </row>
    <row r="660" spans="1:28" s="36" customFormat="1" x14ac:dyDescent="0.35">
      <c r="A660" s="25" t="s">
        <v>124</v>
      </c>
      <c r="B660" s="26" t="s">
        <v>5491</v>
      </c>
      <c r="C660" s="27" t="s">
        <v>126</v>
      </c>
      <c r="D660" s="27" t="s">
        <v>1088</v>
      </c>
      <c r="E660" s="27" t="s">
        <v>5492</v>
      </c>
      <c r="F660" s="27" t="s">
        <v>5493</v>
      </c>
      <c r="G660" s="27" t="str">
        <f>"C"&amp;Table228910[[#This Row],[Direct
Funded
Charter School
Number]]</f>
        <v>C1401</v>
      </c>
      <c r="H660" s="52" t="s">
        <v>5494</v>
      </c>
      <c r="I660" s="29" t="s">
        <v>6701</v>
      </c>
      <c r="J660" s="30">
        <v>11971</v>
      </c>
      <c r="K660" s="29" t="s">
        <v>6701</v>
      </c>
      <c r="L660" s="28">
        <v>2914</v>
      </c>
      <c r="M660" s="28">
        <v>8741</v>
      </c>
      <c r="N660" s="28">
        <v>0</v>
      </c>
      <c r="O660" s="28">
        <v>316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31">
        <f t="shared" si="21"/>
        <v>11971</v>
      </c>
      <c r="AB660" s="31">
        <f t="shared" si="20"/>
        <v>0</v>
      </c>
    </row>
    <row r="661" spans="1:28" s="36" customFormat="1" x14ac:dyDescent="0.35">
      <c r="A661" s="25" t="s">
        <v>124</v>
      </c>
      <c r="B661" s="26" t="s">
        <v>5507</v>
      </c>
      <c r="C661" s="27" t="s">
        <v>126</v>
      </c>
      <c r="D661" s="27" t="s">
        <v>1088</v>
      </c>
      <c r="E661" s="27" t="s">
        <v>5508</v>
      </c>
      <c r="F661" s="27" t="s">
        <v>5509</v>
      </c>
      <c r="G661" s="27" t="str">
        <f>"C"&amp;Table228910[[#This Row],[Direct
Funded
Charter School
Number]]</f>
        <v>C1412</v>
      </c>
      <c r="H661" s="52" t="s">
        <v>5510</v>
      </c>
      <c r="I661" s="29" t="s">
        <v>6701</v>
      </c>
      <c r="J661" s="30">
        <v>15895</v>
      </c>
      <c r="K661" s="29" t="s">
        <v>6701</v>
      </c>
      <c r="L661" s="28">
        <v>3869</v>
      </c>
      <c r="M661" s="28">
        <v>3869</v>
      </c>
      <c r="N661" s="28">
        <v>3869</v>
      </c>
      <c r="O661" s="28">
        <v>3974</v>
      </c>
      <c r="P661" s="28">
        <v>314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31">
        <f t="shared" si="21"/>
        <v>15895</v>
      </c>
      <c r="AB661" s="31">
        <f t="shared" si="20"/>
        <v>0</v>
      </c>
    </row>
    <row r="662" spans="1:28" s="36" customFormat="1" x14ac:dyDescent="0.35">
      <c r="A662" s="25" t="s">
        <v>124</v>
      </c>
      <c r="B662" s="26" t="s">
        <v>5495</v>
      </c>
      <c r="C662" s="27" t="s">
        <v>126</v>
      </c>
      <c r="D662" s="27" t="s">
        <v>1088</v>
      </c>
      <c r="E662" s="27" t="s">
        <v>5496</v>
      </c>
      <c r="F662" s="27" t="s">
        <v>5497</v>
      </c>
      <c r="G662" s="27" t="str">
        <f>"C"&amp;Table228910[[#This Row],[Direct
Funded
Charter School
Number]]</f>
        <v>C1402</v>
      </c>
      <c r="H662" s="52" t="s">
        <v>5498</v>
      </c>
      <c r="I662" s="29" t="s">
        <v>6701</v>
      </c>
      <c r="J662" s="30">
        <v>12761</v>
      </c>
      <c r="K662" s="29" t="s">
        <v>6701</v>
      </c>
      <c r="L662" s="28">
        <v>3106</v>
      </c>
      <c r="M662" s="28">
        <v>3106</v>
      </c>
      <c r="N662" s="28">
        <v>0</v>
      </c>
      <c r="O662" s="28">
        <v>3190</v>
      </c>
      <c r="P662" s="28">
        <v>3359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31">
        <f t="shared" si="21"/>
        <v>12761</v>
      </c>
      <c r="AB662" s="31">
        <f t="shared" si="20"/>
        <v>0</v>
      </c>
    </row>
    <row r="663" spans="1:28" s="36" customFormat="1" x14ac:dyDescent="0.35">
      <c r="A663" s="25" t="s">
        <v>124</v>
      </c>
      <c r="B663" s="26" t="s">
        <v>5511</v>
      </c>
      <c r="C663" s="27" t="s">
        <v>126</v>
      </c>
      <c r="D663" s="27" t="s">
        <v>1088</v>
      </c>
      <c r="E663" s="27" t="s">
        <v>5512</v>
      </c>
      <c r="F663" s="27" t="s">
        <v>5513</v>
      </c>
      <c r="G663" s="27" t="str">
        <f>"C"&amp;Table228910[[#This Row],[Direct
Funded
Charter School
Number]]</f>
        <v>C1413</v>
      </c>
      <c r="H663" s="52" t="s">
        <v>5514</v>
      </c>
      <c r="I663" s="29" t="s">
        <v>6701</v>
      </c>
      <c r="J663" s="30">
        <v>10000</v>
      </c>
      <c r="K663" s="29" t="s">
        <v>6701</v>
      </c>
      <c r="L663" s="28">
        <v>2500</v>
      </c>
      <c r="M663" s="28">
        <v>2500</v>
      </c>
      <c r="N663" s="28">
        <v>2500</v>
      </c>
      <c r="O663" s="28">
        <v>2500</v>
      </c>
      <c r="P663" s="28">
        <v>0</v>
      </c>
      <c r="Q663" s="28">
        <v>0</v>
      </c>
      <c r="R663" s="28">
        <v>0</v>
      </c>
      <c r="S663" s="28">
        <v>0</v>
      </c>
      <c r="T663" s="28">
        <v>0</v>
      </c>
      <c r="U663" s="28">
        <v>0</v>
      </c>
      <c r="V663" s="28">
        <v>0</v>
      </c>
      <c r="W663" s="28">
        <v>0</v>
      </c>
      <c r="X663" s="28">
        <v>0</v>
      </c>
      <c r="Y663" s="28">
        <v>0</v>
      </c>
      <c r="Z663" s="28">
        <v>0</v>
      </c>
      <c r="AA663" s="31">
        <f t="shared" si="21"/>
        <v>10000</v>
      </c>
      <c r="AB663" s="31">
        <f t="shared" si="20"/>
        <v>0</v>
      </c>
    </row>
    <row r="664" spans="1:28" s="36" customFormat="1" x14ac:dyDescent="0.35">
      <c r="A664" s="25" t="s">
        <v>124</v>
      </c>
      <c r="B664" s="26" t="s">
        <v>5515</v>
      </c>
      <c r="C664" s="27" t="s">
        <v>126</v>
      </c>
      <c r="D664" s="27" t="s">
        <v>1088</v>
      </c>
      <c r="E664" s="27" t="s">
        <v>5516</v>
      </c>
      <c r="F664" s="27" t="s">
        <v>5517</v>
      </c>
      <c r="G664" s="27" t="str">
        <f>"C"&amp;Table228910[[#This Row],[Direct
Funded
Charter School
Number]]</f>
        <v>C1414</v>
      </c>
      <c r="H664" s="52" t="s">
        <v>5518</v>
      </c>
      <c r="I664" s="29" t="s">
        <v>6701</v>
      </c>
      <c r="J664" s="30">
        <v>10000</v>
      </c>
      <c r="K664" s="29" t="s">
        <v>6701</v>
      </c>
      <c r="L664" s="28">
        <v>2500</v>
      </c>
      <c r="M664" s="28">
        <v>2500</v>
      </c>
      <c r="N664" s="28">
        <v>0</v>
      </c>
      <c r="O664" s="28">
        <v>5000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0</v>
      </c>
      <c r="V664" s="28">
        <v>0</v>
      </c>
      <c r="W664" s="28">
        <v>0</v>
      </c>
      <c r="X664" s="28">
        <v>0</v>
      </c>
      <c r="Y664" s="28">
        <v>0</v>
      </c>
      <c r="Z664" s="28">
        <v>0</v>
      </c>
      <c r="AA664" s="31">
        <f t="shared" si="21"/>
        <v>10000</v>
      </c>
      <c r="AB664" s="31">
        <f t="shared" si="20"/>
        <v>0</v>
      </c>
    </row>
    <row r="665" spans="1:28" s="36" customFormat="1" x14ac:dyDescent="0.35">
      <c r="A665" s="25" t="s">
        <v>124</v>
      </c>
      <c r="B665" s="26" t="s">
        <v>5527</v>
      </c>
      <c r="C665" s="27" t="s">
        <v>126</v>
      </c>
      <c r="D665" s="27" t="s">
        <v>1088</v>
      </c>
      <c r="E665" s="27" t="s">
        <v>5528</v>
      </c>
      <c r="F665" s="27" t="s">
        <v>5529</v>
      </c>
      <c r="G665" s="27" t="str">
        <f>"C"&amp;Table228910[[#This Row],[Direct
Funded
Charter School
Number]]</f>
        <v>C1436</v>
      </c>
      <c r="H665" s="52" t="s">
        <v>5530</v>
      </c>
      <c r="I665" s="29" t="s">
        <v>6701</v>
      </c>
      <c r="J665" s="30">
        <v>16067</v>
      </c>
      <c r="K665" s="29" t="s">
        <v>6708</v>
      </c>
      <c r="L665" s="28">
        <v>3911</v>
      </c>
      <c r="M665" s="28">
        <v>3911</v>
      </c>
      <c r="N665" s="28">
        <v>0</v>
      </c>
      <c r="O665" s="28">
        <v>0</v>
      </c>
      <c r="P665" s="28">
        <v>0</v>
      </c>
      <c r="Q665" s="28">
        <v>8245</v>
      </c>
      <c r="R665" s="28">
        <v>0</v>
      </c>
      <c r="S665" s="28">
        <v>0</v>
      </c>
      <c r="T665" s="28">
        <v>0</v>
      </c>
      <c r="U665" s="28">
        <v>0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31">
        <f t="shared" si="21"/>
        <v>16067</v>
      </c>
      <c r="AB665" s="31">
        <f t="shared" si="20"/>
        <v>0</v>
      </c>
    </row>
    <row r="666" spans="1:28" s="36" customFormat="1" x14ac:dyDescent="0.35">
      <c r="A666" s="25" t="s">
        <v>124</v>
      </c>
      <c r="B666" s="26" t="s">
        <v>5579</v>
      </c>
      <c r="C666" s="27" t="s">
        <v>126</v>
      </c>
      <c r="D666" s="27" t="s">
        <v>2996</v>
      </c>
      <c r="E666" s="27" t="s">
        <v>5580</v>
      </c>
      <c r="F666" s="27" t="s">
        <v>5581</v>
      </c>
      <c r="G666" s="27" t="str">
        <f>"C"&amp;Table228910[[#This Row],[Direct
Funded
Charter School
Number]]</f>
        <v>C1458</v>
      </c>
      <c r="H666" s="52" t="s">
        <v>5582</v>
      </c>
      <c r="I666" s="29" t="s">
        <v>6700</v>
      </c>
      <c r="J666" s="30">
        <v>0</v>
      </c>
      <c r="K666" s="29" t="s">
        <v>6708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0</v>
      </c>
      <c r="R666" s="28">
        <v>0</v>
      </c>
      <c r="S666" s="28">
        <v>0</v>
      </c>
      <c r="T666" s="28">
        <v>0</v>
      </c>
      <c r="U666" s="28">
        <v>0</v>
      </c>
      <c r="V666" s="28">
        <v>0</v>
      </c>
      <c r="W666" s="28">
        <v>0</v>
      </c>
      <c r="X666" s="28">
        <v>0</v>
      </c>
      <c r="Y666" s="28">
        <v>0</v>
      </c>
      <c r="Z666" s="28">
        <v>0</v>
      </c>
      <c r="AA666" s="31">
        <f t="shared" si="21"/>
        <v>0</v>
      </c>
      <c r="AB666" s="31">
        <f t="shared" si="20"/>
        <v>0</v>
      </c>
    </row>
    <row r="667" spans="1:28" s="36" customFormat="1" x14ac:dyDescent="0.35">
      <c r="A667" s="25" t="s">
        <v>124</v>
      </c>
      <c r="B667" s="26" t="s">
        <v>5587</v>
      </c>
      <c r="C667" s="27" t="s">
        <v>126</v>
      </c>
      <c r="D667" s="27" t="s">
        <v>1088</v>
      </c>
      <c r="E667" s="27" t="s">
        <v>5588</v>
      </c>
      <c r="F667" s="27" t="s">
        <v>5589</v>
      </c>
      <c r="G667" s="27" t="str">
        <f>"C"&amp;Table228910[[#This Row],[Direct
Funded
Charter School
Number]]</f>
        <v>C1460</v>
      </c>
      <c r="H667" s="52" t="s">
        <v>5590</v>
      </c>
      <c r="I667" s="29" t="s">
        <v>6700</v>
      </c>
      <c r="J667" s="30">
        <v>0</v>
      </c>
      <c r="K667" s="29" t="s">
        <v>6708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0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31">
        <f t="shared" si="21"/>
        <v>0</v>
      </c>
      <c r="AB667" s="31">
        <f t="shared" si="20"/>
        <v>0</v>
      </c>
    </row>
    <row r="668" spans="1:28" s="36" customFormat="1" x14ac:dyDescent="0.35">
      <c r="A668" s="25" t="s">
        <v>124</v>
      </c>
      <c r="B668" s="26" t="s">
        <v>5631</v>
      </c>
      <c r="C668" s="27" t="s">
        <v>126</v>
      </c>
      <c r="D668" s="27" t="s">
        <v>127</v>
      </c>
      <c r="E668" s="27" t="s">
        <v>5632</v>
      </c>
      <c r="F668" s="27" t="s">
        <v>5633</v>
      </c>
      <c r="G668" s="27" t="str">
        <f>"C"&amp;Table228910[[#This Row],[Direct
Funded
Charter School
Number]]</f>
        <v>C1501</v>
      </c>
      <c r="H668" s="52" t="s">
        <v>5634</v>
      </c>
      <c r="I668" s="29" t="s">
        <v>6701</v>
      </c>
      <c r="J668" s="30">
        <v>10000</v>
      </c>
      <c r="K668" s="29" t="s">
        <v>6701</v>
      </c>
      <c r="L668" s="28">
        <v>2500</v>
      </c>
      <c r="M668" s="28">
        <v>2500</v>
      </c>
      <c r="N668" s="28">
        <v>500</v>
      </c>
      <c r="O668" s="28">
        <v>2501</v>
      </c>
      <c r="P668" s="28">
        <v>1999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31">
        <f t="shared" si="21"/>
        <v>10000</v>
      </c>
      <c r="AB668" s="31">
        <f t="shared" si="20"/>
        <v>0</v>
      </c>
    </row>
    <row r="669" spans="1:28" s="36" customFormat="1" x14ac:dyDescent="0.35">
      <c r="A669" s="25" t="s">
        <v>124</v>
      </c>
      <c r="B669" s="26" t="s">
        <v>5643</v>
      </c>
      <c r="C669" s="27" t="s">
        <v>126</v>
      </c>
      <c r="D669" s="27" t="s">
        <v>1085</v>
      </c>
      <c r="E669" s="27" t="s">
        <v>5644</v>
      </c>
      <c r="F669" s="27">
        <v>1504</v>
      </c>
      <c r="G669" s="27" t="str">
        <f>"C"&amp;Table228910[[#This Row],[Direct
Funded
Charter School
Number]]</f>
        <v>C1504</v>
      </c>
      <c r="H669" s="52" t="s">
        <v>5645</v>
      </c>
      <c r="I669" s="29" t="s">
        <v>6701</v>
      </c>
      <c r="J669" s="30">
        <v>10000</v>
      </c>
      <c r="K669" s="29" t="s">
        <v>6701</v>
      </c>
      <c r="L669" s="28">
        <v>2500</v>
      </c>
      <c r="M669" s="28">
        <v>2500</v>
      </c>
      <c r="N669" s="28">
        <v>0</v>
      </c>
      <c r="O669" s="28">
        <v>0</v>
      </c>
      <c r="P669" s="28">
        <v>0</v>
      </c>
      <c r="Q669" s="28">
        <v>5000</v>
      </c>
      <c r="R669" s="28">
        <v>0</v>
      </c>
      <c r="S669" s="28">
        <v>0</v>
      </c>
      <c r="T669" s="28">
        <v>0</v>
      </c>
      <c r="U669" s="28">
        <v>0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31">
        <f t="shared" si="21"/>
        <v>10000</v>
      </c>
      <c r="AB669" s="31">
        <f t="shared" si="20"/>
        <v>0</v>
      </c>
    </row>
    <row r="670" spans="1:28" s="36" customFormat="1" x14ac:dyDescent="0.35">
      <c r="A670" s="25" t="s">
        <v>124</v>
      </c>
      <c r="B670" s="26" t="s">
        <v>5646</v>
      </c>
      <c r="C670" s="27" t="s">
        <v>126</v>
      </c>
      <c r="D670" s="27" t="s">
        <v>127</v>
      </c>
      <c r="E670" s="27" t="s">
        <v>5647</v>
      </c>
      <c r="F670" s="27" t="s">
        <v>5648</v>
      </c>
      <c r="G670" s="27" t="str">
        <f>"C"&amp;Table228910[[#This Row],[Direct
Funded
Charter School
Number]]</f>
        <v>C1506</v>
      </c>
      <c r="H670" s="52" t="s">
        <v>5649</v>
      </c>
      <c r="I670" s="29" t="s">
        <v>6701</v>
      </c>
      <c r="J670" s="30">
        <v>10000</v>
      </c>
      <c r="K670" s="29" t="s">
        <v>6708</v>
      </c>
      <c r="L670" s="28">
        <v>2500</v>
      </c>
      <c r="M670" s="28">
        <v>2500</v>
      </c>
      <c r="N670" s="28">
        <v>2500</v>
      </c>
      <c r="O670" s="28">
        <v>2500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31">
        <f t="shared" si="21"/>
        <v>10000</v>
      </c>
      <c r="AB670" s="31">
        <f t="shared" si="20"/>
        <v>0</v>
      </c>
    </row>
    <row r="671" spans="1:28" s="36" customFormat="1" x14ac:dyDescent="0.35">
      <c r="A671" s="25" t="s">
        <v>124</v>
      </c>
      <c r="B671" s="26" t="s">
        <v>5654</v>
      </c>
      <c r="C671" s="27" t="s">
        <v>126</v>
      </c>
      <c r="D671" s="27" t="s">
        <v>1088</v>
      </c>
      <c r="E671" s="27" t="s">
        <v>5655</v>
      </c>
      <c r="F671" s="27" t="s">
        <v>5656</v>
      </c>
      <c r="G671" s="27" t="str">
        <f>"C"&amp;Table228910[[#This Row],[Direct
Funded
Charter School
Number]]</f>
        <v>C1508</v>
      </c>
      <c r="H671" s="52" t="s">
        <v>5657</v>
      </c>
      <c r="I671" s="29" t="s">
        <v>6701</v>
      </c>
      <c r="J671" s="30">
        <v>15066</v>
      </c>
      <c r="K671" s="29" t="s">
        <v>6701</v>
      </c>
      <c r="L671" s="28">
        <v>3667</v>
      </c>
      <c r="M671" s="28">
        <v>3667</v>
      </c>
      <c r="N671" s="28">
        <v>3667</v>
      </c>
      <c r="O671" s="28">
        <v>3767</v>
      </c>
      <c r="P671" s="28">
        <v>298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31">
        <f t="shared" si="21"/>
        <v>15066</v>
      </c>
      <c r="AB671" s="31">
        <f t="shared" si="20"/>
        <v>0</v>
      </c>
    </row>
    <row r="672" spans="1:28" s="36" customFormat="1" x14ac:dyDescent="0.35">
      <c r="A672" s="25" t="s">
        <v>124</v>
      </c>
      <c r="B672" s="26" t="s">
        <v>5714</v>
      </c>
      <c r="C672" s="27" t="s">
        <v>126</v>
      </c>
      <c r="D672" s="27" t="s">
        <v>1088</v>
      </c>
      <c r="E672" s="27" t="s">
        <v>5715</v>
      </c>
      <c r="F672" s="27" t="s">
        <v>5716</v>
      </c>
      <c r="G672" s="27" t="str">
        <f>"C"&amp;Table228910[[#This Row],[Direct
Funded
Charter School
Number]]</f>
        <v>C1538</v>
      </c>
      <c r="H672" s="52" t="s">
        <v>5717</v>
      </c>
      <c r="I672" s="29" t="s">
        <v>6701</v>
      </c>
      <c r="J672" s="30">
        <v>10000</v>
      </c>
      <c r="K672" s="29" t="s">
        <v>6701</v>
      </c>
      <c r="L672" s="28">
        <v>2500</v>
      </c>
      <c r="M672" s="28">
        <v>7500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31">
        <f t="shared" si="21"/>
        <v>10000</v>
      </c>
      <c r="AB672" s="31">
        <f t="shared" si="20"/>
        <v>0</v>
      </c>
    </row>
    <row r="673" spans="1:28" s="36" customFormat="1" x14ac:dyDescent="0.35">
      <c r="A673" s="25" t="s">
        <v>124</v>
      </c>
      <c r="B673" s="35" t="s">
        <v>5718</v>
      </c>
      <c r="C673" s="33" t="s">
        <v>126</v>
      </c>
      <c r="D673" s="33" t="s">
        <v>1088</v>
      </c>
      <c r="E673" s="33" t="s">
        <v>5719</v>
      </c>
      <c r="F673" s="3" t="s">
        <v>5720</v>
      </c>
      <c r="G673" s="27" t="str">
        <f>"C"&amp;Table228910[[#This Row],[Direct
Funded
Charter School
Number]]</f>
        <v>C1539</v>
      </c>
      <c r="H673" s="53" t="s">
        <v>5721</v>
      </c>
      <c r="I673" s="29" t="s">
        <v>6701</v>
      </c>
      <c r="J673" s="30">
        <v>12511</v>
      </c>
      <c r="K673" s="29" t="s">
        <v>6708</v>
      </c>
      <c r="L673" s="28">
        <v>0</v>
      </c>
      <c r="M673" s="28">
        <v>0</v>
      </c>
      <c r="N673" s="28">
        <v>0</v>
      </c>
      <c r="O673" s="28">
        <v>9218</v>
      </c>
      <c r="P673" s="28">
        <v>3293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31">
        <f t="shared" si="21"/>
        <v>12511</v>
      </c>
      <c r="AB673" s="31">
        <f t="shared" si="20"/>
        <v>0</v>
      </c>
    </row>
    <row r="674" spans="1:28" s="36" customFormat="1" x14ac:dyDescent="0.35">
      <c r="A674" s="25" t="s">
        <v>124</v>
      </c>
      <c r="B674" s="26" t="s">
        <v>5722</v>
      </c>
      <c r="C674" s="27" t="s">
        <v>126</v>
      </c>
      <c r="D674" s="27" t="s">
        <v>1088</v>
      </c>
      <c r="E674" s="27" t="s">
        <v>5723</v>
      </c>
      <c r="F674" s="27" t="s">
        <v>5724</v>
      </c>
      <c r="G674" s="27" t="str">
        <f>"C"&amp;Table228910[[#This Row],[Direct
Funded
Charter School
Number]]</f>
        <v>C1540</v>
      </c>
      <c r="H674" s="52" t="s">
        <v>5725</v>
      </c>
      <c r="I674" s="29" t="s">
        <v>6701</v>
      </c>
      <c r="J674" s="30">
        <v>15072</v>
      </c>
      <c r="K674" s="29" t="s">
        <v>6701</v>
      </c>
      <c r="L674" s="28">
        <v>3669</v>
      </c>
      <c r="M674" s="28">
        <v>3669</v>
      </c>
      <c r="N674" s="28">
        <v>0</v>
      </c>
      <c r="O674" s="28">
        <v>0</v>
      </c>
      <c r="P674" s="28">
        <v>7734</v>
      </c>
      <c r="Q674" s="28">
        <v>0</v>
      </c>
      <c r="R674" s="28">
        <v>0</v>
      </c>
      <c r="S674" s="28">
        <v>0</v>
      </c>
      <c r="T674" s="28">
        <v>0</v>
      </c>
      <c r="U674" s="28">
        <v>0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31">
        <f t="shared" si="21"/>
        <v>15072</v>
      </c>
      <c r="AB674" s="31">
        <f t="shared" si="20"/>
        <v>0</v>
      </c>
    </row>
    <row r="675" spans="1:28" s="36" customFormat="1" x14ac:dyDescent="0.35">
      <c r="A675" s="25" t="s">
        <v>124</v>
      </c>
      <c r="B675" s="26" t="s">
        <v>5726</v>
      </c>
      <c r="C675" s="27" t="s">
        <v>126</v>
      </c>
      <c r="D675" s="27" t="s">
        <v>1088</v>
      </c>
      <c r="E675" s="27" t="s">
        <v>5727</v>
      </c>
      <c r="F675" s="27" t="s">
        <v>5728</v>
      </c>
      <c r="G675" s="27" t="str">
        <f>"C"&amp;Table228910[[#This Row],[Direct
Funded
Charter School
Number]]</f>
        <v>C1542</v>
      </c>
      <c r="H675" s="52" t="s">
        <v>5729</v>
      </c>
      <c r="I675" s="29" t="s">
        <v>6701</v>
      </c>
      <c r="J675" s="30">
        <v>13459</v>
      </c>
      <c r="K675" s="29" t="s">
        <v>6701</v>
      </c>
      <c r="L675" s="28">
        <v>0</v>
      </c>
      <c r="M675" s="28">
        <v>0</v>
      </c>
      <c r="N675" s="28">
        <v>0</v>
      </c>
      <c r="O675" s="28">
        <v>0</v>
      </c>
      <c r="P675" s="28">
        <v>13459</v>
      </c>
      <c r="Q675" s="28">
        <v>0</v>
      </c>
      <c r="R675" s="28">
        <v>0</v>
      </c>
      <c r="S675" s="28">
        <v>0</v>
      </c>
      <c r="T675" s="28">
        <v>0</v>
      </c>
      <c r="U675" s="28">
        <v>0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31">
        <f t="shared" si="21"/>
        <v>13459</v>
      </c>
      <c r="AB675" s="31">
        <f t="shared" si="20"/>
        <v>0</v>
      </c>
    </row>
    <row r="676" spans="1:28" s="36" customFormat="1" x14ac:dyDescent="0.35">
      <c r="A676" s="25" t="s">
        <v>124</v>
      </c>
      <c r="B676" s="26" t="s">
        <v>5706</v>
      </c>
      <c r="C676" s="27" t="s">
        <v>126</v>
      </c>
      <c r="D676" s="27" t="s">
        <v>1088</v>
      </c>
      <c r="E676" s="27" t="s">
        <v>5707</v>
      </c>
      <c r="F676" s="27" t="s">
        <v>5708</v>
      </c>
      <c r="G676" s="27" t="str">
        <f>"C"&amp;Table228910[[#This Row],[Direct
Funded
Charter School
Number]]</f>
        <v>C1535</v>
      </c>
      <c r="H676" s="52" t="s">
        <v>5709</v>
      </c>
      <c r="I676" s="29" t="s">
        <v>6701</v>
      </c>
      <c r="J676" s="30">
        <v>10000</v>
      </c>
      <c r="K676" s="29" t="s">
        <v>6708</v>
      </c>
      <c r="L676" s="28">
        <v>2500</v>
      </c>
      <c r="M676" s="28">
        <v>2500</v>
      </c>
      <c r="N676" s="28">
        <v>0</v>
      </c>
      <c r="O676" s="28">
        <v>5000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31">
        <f t="shared" si="21"/>
        <v>10000</v>
      </c>
      <c r="AB676" s="31">
        <f t="shared" si="20"/>
        <v>0</v>
      </c>
    </row>
    <row r="677" spans="1:28" s="36" customFormat="1" x14ac:dyDescent="0.35">
      <c r="A677" s="25" t="s">
        <v>124</v>
      </c>
      <c r="B677" s="26" t="s">
        <v>5710</v>
      </c>
      <c r="C677" s="27" t="s">
        <v>126</v>
      </c>
      <c r="D677" s="27" t="s">
        <v>1088</v>
      </c>
      <c r="E677" s="27" t="s">
        <v>5711</v>
      </c>
      <c r="F677" s="27" t="s">
        <v>5712</v>
      </c>
      <c r="G677" s="27" t="str">
        <f>"C"&amp;Table228910[[#This Row],[Direct
Funded
Charter School
Number]]</f>
        <v>C1536</v>
      </c>
      <c r="H677" s="52" t="s">
        <v>5713</v>
      </c>
      <c r="I677" s="29" t="s">
        <v>6701</v>
      </c>
      <c r="J677" s="30">
        <v>10000</v>
      </c>
      <c r="K677" s="29" t="s">
        <v>6708</v>
      </c>
      <c r="L677" s="28">
        <v>2500</v>
      </c>
      <c r="M677" s="28">
        <v>2500</v>
      </c>
      <c r="N677" s="28">
        <v>0</v>
      </c>
      <c r="O677" s="28">
        <v>0</v>
      </c>
      <c r="P677" s="28">
        <v>3500</v>
      </c>
      <c r="Q677" s="28">
        <v>1500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31">
        <f t="shared" si="21"/>
        <v>10000</v>
      </c>
      <c r="AB677" s="31">
        <f t="shared" si="20"/>
        <v>0</v>
      </c>
    </row>
    <row r="678" spans="1:28" s="36" customFormat="1" x14ac:dyDescent="0.35">
      <c r="A678" s="25" t="s">
        <v>124</v>
      </c>
      <c r="B678" s="35" t="s">
        <v>5690</v>
      </c>
      <c r="C678" s="33" t="s">
        <v>126</v>
      </c>
      <c r="D678" s="33" t="s">
        <v>1088</v>
      </c>
      <c r="E678" s="33" t="s">
        <v>5691</v>
      </c>
      <c r="F678" s="3" t="s">
        <v>5692</v>
      </c>
      <c r="G678" s="27" t="str">
        <f>"C"&amp;Table228910[[#This Row],[Direct
Funded
Charter School
Number]]</f>
        <v>C1530</v>
      </c>
      <c r="H678" s="53" t="s">
        <v>5693</v>
      </c>
      <c r="I678" s="29" t="s">
        <v>6700</v>
      </c>
      <c r="J678" s="30">
        <v>0</v>
      </c>
      <c r="K678" s="29" t="s">
        <v>6701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31">
        <f t="shared" si="21"/>
        <v>0</v>
      </c>
      <c r="AB678" s="31">
        <f t="shared" si="20"/>
        <v>0</v>
      </c>
    </row>
    <row r="679" spans="1:28" s="36" customFormat="1" x14ac:dyDescent="0.35">
      <c r="A679" s="25" t="s">
        <v>124</v>
      </c>
      <c r="B679" s="26" t="s">
        <v>5782</v>
      </c>
      <c r="C679" s="27" t="s">
        <v>126</v>
      </c>
      <c r="D679" s="27" t="s">
        <v>127</v>
      </c>
      <c r="E679" s="27" t="s">
        <v>5783</v>
      </c>
      <c r="F679" s="27" t="s">
        <v>5784</v>
      </c>
      <c r="G679" s="27" t="str">
        <f>"C"&amp;Table228910[[#This Row],[Direct
Funded
Charter School
Number]]</f>
        <v>C1560</v>
      </c>
      <c r="H679" s="52" t="s">
        <v>5785</v>
      </c>
      <c r="I679" s="29" t="s">
        <v>6701</v>
      </c>
      <c r="J679" s="30">
        <v>10000</v>
      </c>
      <c r="K679" s="29" t="s">
        <v>6701</v>
      </c>
      <c r="L679" s="28">
        <v>2500</v>
      </c>
      <c r="M679" s="28">
        <v>7500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31">
        <f t="shared" si="21"/>
        <v>10000</v>
      </c>
      <c r="AB679" s="31">
        <f t="shared" si="20"/>
        <v>0</v>
      </c>
    </row>
    <row r="680" spans="1:28" s="36" customFormat="1" x14ac:dyDescent="0.35">
      <c r="A680" s="25" t="s">
        <v>124</v>
      </c>
      <c r="B680" s="26" t="s">
        <v>5694</v>
      </c>
      <c r="C680" s="27" t="s">
        <v>126</v>
      </c>
      <c r="D680" s="27" t="s">
        <v>1088</v>
      </c>
      <c r="E680" s="27" t="s">
        <v>5695</v>
      </c>
      <c r="F680" s="27" t="s">
        <v>5696</v>
      </c>
      <c r="G680" s="27" t="str">
        <f>"C"&amp;Table228910[[#This Row],[Direct
Funded
Charter School
Number]]</f>
        <v>C1531</v>
      </c>
      <c r="H680" s="52" t="s">
        <v>5697</v>
      </c>
      <c r="I680" s="29" t="s">
        <v>6700</v>
      </c>
      <c r="J680" s="30">
        <v>0</v>
      </c>
      <c r="K680" s="29" t="s">
        <v>6701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31">
        <f t="shared" si="21"/>
        <v>0</v>
      </c>
      <c r="AB680" s="31">
        <f t="shared" si="20"/>
        <v>0</v>
      </c>
    </row>
    <row r="681" spans="1:28" s="36" customFormat="1" x14ac:dyDescent="0.35">
      <c r="A681" s="25" t="s">
        <v>124</v>
      </c>
      <c r="B681" s="26" t="s">
        <v>5698</v>
      </c>
      <c r="C681" s="27" t="s">
        <v>126</v>
      </c>
      <c r="D681" s="27" t="s">
        <v>1088</v>
      </c>
      <c r="E681" s="27" t="s">
        <v>5699</v>
      </c>
      <c r="F681" s="27" t="s">
        <v>5700</v>
      </c>
      <c r="G681" s="27" t="str">
        <f>"C"&amp;Table228910[[#This Row],[Direct
Funded
Charter School
Number]]</f>
        <v>C1532</v>
      </c>
      <c r="H681" s="52" t="s">
        <v>5701</v>
      </c>
      <c r="I681" s="29" t="s">
        <v>6700</v>
      </c>
      <c r="J681" s="30">
        <v>0</v>
      </c>
      <c r="K681" s="29" t="s">
        <v>6701</v>
      </c>
      <c r="L681" s="28">
        <v>0</v>
      </c>
      <c r="M681" s="28">
        <v>0</v>
      </c>
      <c r="N681" s="28">
        <v>0</v>
      </c>
      <c r="O681" s="28">
        <v>0</v>
      </c>
      <c r="P681" s="28">
        <v>0</v>
      </c>
      <c r="Q681" s="28">
        <v>0</v>
      </c>
      <c r="R681" s="28">
        <v>0</v>
      </c>
      <c r="S681" s="28">
        <v>0</v>
      </c>
      <c r="T681" s="28">
        <v>0</v>
      </c>
      <c r="U681" s="28">
        <v>0</v>
      </c>
      <c r="V681" s="28">
        <v>0</v>
      </c>
      <c r="W681" s="28">
        <v>0</v>
      </c>
      <c r="X681" s="28">
        <v>0</v>
      </c>
      <c r="Y681" s="28">
        <v>0</v>
      </c>
      <c r="Z681" s="28">
        <v>0</v>
      </c>
      <c r="AA681" s="31">
        <f t="shared" si="21"/>
        <v>0</v>
      </c>
      <c r="AB681" s="31">
        <f t="shared" si="20"/>
        <v>0</v>
      </c>
    </row>
    <row r="682" spans="1:28" s="36" customFormat="1" x14ac:dyDescent="0.35">
      <c r="A682" s="25" t="s">
        <v>124</v>
      </c>
      <c r="B682" s="26" t="s">
        <v>5702</v>
      </c>
      <c r="C682" s="27" t="s">
        <v>126</v>
      </c>
      <c r="D682" s="27" t="s">
        <v>1088</v>
      </c>
      <c r="E682" s="27" t="s">
        <v>5703</v>
      </c>
      <c r="F682" s="27" t="s">
        <v>5704</v>
      </c>
      <c r="G682" s="27" t="str">
        <f>"C"&amp;Table228910[[#This Row],[Direct
Funded
Charter School
Number]]</f>
        <v>C1533</v>
      </c>
      <c r="H682" s="52" t="s">
        <v>5705</v>
      </c>
      <c r="I682" s="29" t="s">
        <v>6700</v>
      </c>
      <c r="J682" s="30">
        <v>0</v>
      </c>
      <c r="K682" s="29" t="s">
        <v>6701</v>
      </c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28">
        <v>0</v>
      </c>
      <c r="R682" s="28">
        <v>0</v>
      </c>
      <c r="S682" s="28">
        <v>0</v>
      </c>
      <c r="T682" s="28">
        <v>0</v>
      </c>
      <c r="U682" s="28">
        <v>0</v>
      </c>
      <c r="V682" s="28">
        <v>0</v>
      </c>
      <c r="W682" s="28">
        <v>0</v>
      </c>
      <c r="X682" s="28">
        <v>0</v>
      </c>
      <c r="Y682" s="28">
        <v>0</v>
      </c>
      <c r="Z682" s="28">
        <v>0</v>
      </c>
      <c r="AA682" s="31">
        <f t="shared" si="21"/>
        <v>0</v>
      </c>
      <c r="AB682" s="31">
        <f t="shared" si="20"/>
        <v>0</v>
      </c>
    </row>
    <row r="683" spans="1:28" s="36" customFormat="1" x14ac:dyDescent="0.35">
      <c r="A683" s="25" t="s">
        <v>124</v>
      </c>
      <c r="B683" s="26" t="s">
        <v>5786</v>
      </c>
      <c r="C683" s="27" t="s">
        <v>126</v>
      </c>
      <c r="D683" s="27" t="s">
        <v>1088</v>
      </c>
      <c r="E683" s="27" t="s">
        <v>5787</v>
      </c>
      <c r="F683" s="27" t="s">
        <v>5788</v>
      </c>
      <c r="G683" s="27" t="str">
        <f>"C"&amp;Table228910[[#This Row],[Direct
Funded
Charter School
Number]]</f>
        <v>C1562</v>
      </c>
      <c r="H683" s="52" t="s">
        <v>5789</v>
      </c>
      <c r="I683" s="29" t="s">
        <v>6701</v>
      </c>
      <c r="J683" s="30">
        <v>10865</v>
      </c>
      <c r="K683" s="29" t="s">
        <v>6701</v>
      </c>
      <c r="L683" s="28">
        <v>2645</v>
      </c>
      <c r="M683" s="28">
        <v>2645</v>
      </c>
      <c r="N683" s="28">
        <v>3448</v>
      </c>
      <c r="O683" s="28">
        <v>2127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31">
        <f t="shared" si="21"/>
        <v>10865</v>
      </c>
      <c r="AB683" s="31">
        <f t="shared" si="20"/>
        <v>0</v>
      </c>
    </row>
    <row r="684" spans="1:28" s="36" customFormat="1" x14ac:dyDescent="0.35">
      <c r="A684" s="25" t="s">
        <v>124</v>
      </c>
      <c r="B684" s="26" t="s">
        <v>5794</v>
      </c>
      <c r="C684" s="27" t="s">
        <v>126</v>
      </c>
      <c r="D684" s="27" t="s">
        <v>1088</v>
      </c>
      <c r="E684" s="27" t="s">
        <v>5795</v>
      </c>
      <c r="F684" s="27" t="s">
        <v>5796</v>
      </c>
      <c r="G684" s="27" t="str">
        <f>"C"&amp;Table228910[[#This Row],[Direct
Funded
Charter School
Number]]</f>
        <v>C1567</v>
      </c>
      <c r="H684" s="52" t="s">
        <v>5797</v>
      </c>
      <c r="I684" s="29" t="s">
        <v>6701</v>
      </c>
      <c r="J684" s="30">
        <v>10000</v>
      </c>
      <c r="K684" s="29" t="s">
        <v>6701</v>
      </c>
      <c r="L684" s="28">
        <v>2500</v>
      </c>
      <c r="M684" s="28">
        <v>7500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0</v>
      </c>
      <c r="X684" s="28">
        <v>0</v>
      </c>
      <c r="Y684" s="28">
        <v>0</v>
      </c>
      <c r="Z684" s="28">
        <v>0</v>
      </c>
      <c r="AA684" s="31">
        <f t="shared" si="21"/>
        <v>10000</v>
      </c>
      <c r="AB684" s="31">
        <f t="shared" si="20"/>
        <v>0</v>
      </c>
    </row>
    <row r="685" spans="1:28" s="36" customFormat="1" x14ac:dyDescent="0.35">
      <c r="A685" s="25" t="s">
        <v>124</v>
      </c>
      <c r="B685" s="26" t="s">
        <v>5798</v>
      </c>
      <c r="C685" s="27" t="s">
        <v>126</v>
      </c>
      <c r="D685" s="27" t="s">
        <v>1088</v>
      </c>
      <c r="E685" s="27" t="s">
        <v>5799</v>
      </c>
      <c r="F685" s="27" t="s">
        <v>5800</v>
      </c>
      <c r="G685" s="27" t="str">
        <f>"C"&amp;Table228910[[#This Row],[Direct
Funded
Charter School
Number]]</f>
        <v>C1570</v>
      </c>
      <c r="H685" s="52" t="s">
        <v>5801</v>
      </c>
      <c r="I685" s="29" t="s">
        <v>6701</v>
      </c>
      <c r="J685" s="30">
        <v>10000</v>
      </c>
      <c r="K685" s="29" t="s">
        <v>6701</v>
      </c>
      <c r="L685" s="28">
        <v>2500</v>
      </c>
      <c r="M685" s="28">
        <v>2500</v>
      </c>
      <c r="N685" s="28">
        <v>0</v>
      </c>
      <c r="O685" s="28">
        <v>0</v>
      </c>
      <c r="P685" s="28">
        <v>5000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31">
        <f t="shared" si="21"/>
        <v>10000</v>
      </c>
      <c r="AB685" s="31">
        <f t="shared" si="20"/>
        <v>0</v>
      </c>
    </row>
    <row r="686" spans="1:28" s="36" customFormat="1" x14ac:dyDescent="0.35">
      <c r="A686" s="25" t="s">
        <v>124</v>
      </c>
      <c r="B686" s="26" t="s">
        <v>5778</v>
      </c>
      <c r="C686" s="27" t="s">
        <v>126</v>
      </c>
      <c r="D686" s="27" t="s">
        <v>1001</v>
      </c>
      <c r="E686" s="27" t="s">
        <v>5779</v>
      </c>
      <c r="F686" s="27" t="s">
        <v>5780</v>
      </c>
      <c r="G686" s="27" t="str">
        <f>"C"&amp;Table228910[[#This Row],[Direct
Funded
Charter School
Number]]</f>
        <v>C1558</v>
      </c>
      <c r="H686" s="52" t="s">
        <v>5781</v>
      </c>
      <c r="I686" s="29" t="s">
        <v>6700</v>
      </c>
      <c r="J686" s="30">
        <v>0</v>
      </c>
      <c r="K686" s="29" t="s">
        <v>6708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0</v>
      </c>
      <c r="R686" s="28">
        <v>0</v>
      </c>
      <c r="S686" s="28">
        <v>0</v>
      </c>
      <c r="T686" s="28">
        <v>0</v>
      </c>
      <c r="U686" s="28">
        <v>0</v>
      </c>
      <c r="V686" s="28">
        <v>0</v>
      </c>
      <c r="W686" s="28">
        <v>0</v>
      </c>
      <c r="X686" s="28">
        <v>0</v>
      </c>
      <c r="Y686" s="28">
        <v>0</v>
      </c>
      <c r="Z686" s="28">
        <v>0</v>
      </c>
      <c r="AA686" s="31">
        <f t="shared" si="21"/>
        <v>0</v>
      </c>
      <c r="AB686" s="31">
        <f t="shared" si="20"/>
        <v>0</v>
      </c>
    </row>
    <row r="687" spans="1:28" s="36" customFormat="1" x14ac:dyDescent="0.35">
      <c r="A687" s="25" t="s">
        <v>124</v>
      </c>
      <c r="B687" s="26" t="s">
        <v>5774</v>
      </c>
      <c r="C687" s="27" t="s">
        <v>126</v>
      </c>
      <c r="D687" s="27" t="s">
        <v>1001</v>
      </c>
      <c r="E687" s="27" t="s">
        <v>5775</v>
      </c>
      <c r="F687" s="27" t="s">
        <v>5776</v>
      </c>
      <c r="G687" s="27" t="str">
        <f>"C"&amp;Table228910[[#This Row],[Direct
Funded
Charter School
Number]]</f>
        <v>C1557</v>
      </c>
      <c r="H687" s="52" t="s">
        <v>5777</v>
      </c>
      <c r="I687" s="29" t="s">
        <v>6700</v>
      </c>
      <c r="J687" s="30">
        <v>0</v>
      </c>
      <c r="K687" s="29" t="s">
        <v>6708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0</v>
      </c>
      <c r="T687" s="28">
        <v>0</v>
      </c>
      <c r="U687" s="28">
        <v>0</v>
      </c>
      <c r="V687" s="28">
        <v>0</v>
      </c>
      <c r="W687" s="28">
        <v>0</v>
      </c>
      <c r="X687" s="28">
        <v>0</v>
      </c>
      <c r="Y687" s="28">
        <v>0</v>
      </c>
      <c r="Z687" s="28">
        <v>0</v>
      </c>
      <c r="AA687" s="31">
        <f t="shared" si="21"/>
        <v>0</v>
      </c>
      <c r="AB687" s="31">
        <f t="shared" si="20"/>
        <v>0</v>
      </c>
    </row>
    <row r="688" spans="1:28" s="36" customFormat="1" x14ac:dyDescent="0.35">
      <c r="A688" s="25" t="s">
        <v>124</v>
      </c>
      <c r="B688" s="26" t="s">
        <v>5810</v>
      </c>
      <c r="C688" s="27" t="s">
        <v>126</v>
      </c>
      <c r="D688" s="27" t="s">
        <v>1088</v>
      </c>
      <c r="E688" s="27" t="s">
        <v>5811</v>
      </c>
      <c r="F688" s="27" t="s">
        <v>5812</v>
      </c>
      <c r="G688" s="27" t="str">
        <f>"C"&amp;Table228910[[#This Row],[Direct
Funded
Charter School
Number]]</f>
        <v>C1586</v>
      </c>
      <c r="H688" s="52" t="s">
        <v>5813</v>
      </c>
      <c r="I688" s="29" t="s">
        <v>6701</v>
      </c>
      <c r="J688" s="30">
        <v>12722</v>
      </c>
      <c r="K688" s="29" t="s">
        <v>6701</v>
      </c>
      <c r="L688" s="28">
        <v>3097</v>
      </c>
      <c r="M688" s="28">
        <v>3097</v>
      </c>
      <c r="N688" s="28">
        <v>3097</v>
      </c>
      <c r="O688" s="28">
        <v>3181</v>
      </c>
      <c r="P688" s="28">
        <v>250</v>
      </c>
      <c r="Q688" s="28">
        <v>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31">
        <f t="shared" si="21"/>
        <v>12722</v>
      </c>
      <c r="AB688" s="31">
        <f t="shared" si="20"/>
        <v>0</v>
      </c>
    </row>
    <row r="689" spans="1:28" s="36" customFormat="1" x14ac:dyDescent="0.35">
      <c r="A689" s="25" t="s">
        <v>124</v>
      </c>
      <c r="B689" s="26" t="s">
        <v>5834</v>
      </c>
      <c r="C689" s="27" t="s">
        <v>126</v>
      </c>
      <c r="D689" s="27" t="s">
        <v>3136</v>
      </c>
      <c r="E689" s="27" t="s">
        <v>5835</v>
      </c>
      <c r="F689" s="27" t="s">
        <v>5836</v>
      </c>
      <c r="G689" s="27" t="str">
        <f>"C"&amp;Table228910[[#This Row],[Direct
Funded
Charter School
Number]]</f>
        <v>C1597</v>
      </c>
      <c r="H689" s="52" t="s">
        <v>5837</v>
      </c>
      <c r="I689" s="29" t="s">
        <v>6701</v>
      </c>
      <c r="J689" s="30">
        <v>0</v>
      </c>
      <c r="K689" s="29" t="s">
        <v>6701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31">
        <f t="shared" si="21"/>
        <v>0</v>
      </c>
      <c r="AB689" s="31">
        <f t="shared" si="20"/>
        <v>0</v>
      </c>
    </row>
    <row r="690" spans="1:28" s="36" customFormat="1" x14ac:dyDescent="0.35">
      <c r="A690" s="25" t="s">
        <v>124</v>
      </c>
      <c r="B690" s="26" t="s">
        <v>5838</v>
      </c>
      <c r="C690" s="27" t="s">
        <v>126</v>
      </c>
      <c r="D690" s="27" t="s">
        <v>1019</v>
      </c>
      <c r="E690" s="27" t="s">
        <v>5839</v>
      </c>
      <c r="F690" s="27" t="s">
        <v>5840</v>
      </c>
      <c r="G690" s="27" t="str">
        <f>"C"&amp;Table228910[[#This Row],[Direct
Funded
Charter School
Number]]</f>
        <v>C1599</v>
      </c>
      <c r="H690" s="52" t="s">
        <v>5841</v>
      </c>
      <c r="I690" s="29" t="s">
        <v>6700</v>
      </c>
      <c r="J690" s="30">
        <v>0</v>
      </c>
      <c r="K690" s="29" t="s">
        <v>6708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28">
        <v>0</v>
      </c>
      <c r="S690" s="28">
        <v>0</v>
      </c>
      <c r="T690" s="28">
        <v>0</v>
      </c>
      <c r="U690" s="28">
        <v>0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31">
        <f t="shared" si="21"/>
        <v>0</v>
      </c>
      <c r="AB690" s="31">
        <f t="shared" si="20"/>
        <v>0</v>
      </c>
    </row>
    <row r="691" spans="1:28" s="36" customFormat="1" x14ac:dyDescent="0.35">
      <c r="A691" s="25" t="s">
        <v>124</v>
      </c>
      <c r="B691" s="26" t="s">
        <v>5866</v>
      </c>
      <c r="C691" s="27" t="s">
        <v>126</v>
      </c>
      <c r="D691" s="27" t="s">
        <v>1061</v>
      </c>
      <c r="E691" s="27" t="s">
        <v>5867</v>
      </c>
      <c r="F691" s="27" t="s">
        <v>5868</v>
      </c>
      <c r="G691" s="27" t="str">
        <f>"C"&amp;Table228910[[#This Row],[Direct
Funded
Charter School
Number]]</f>
        <v>C1612</v>
      </c>
      <c r="H691" s="52" t="s">
        <v>5869</v>
      </c>
      <c r="I691" s="29" t="s">
        <v>6701</v>
      </c>
      <c r="J691" s="30">
        <v>10000</v>
      </c>
      <c r="K691" s="29" t="s">
        <v>6701</v>
      </c>
      <c r="L691" s="28">
        <v>2500</v>
      </c>
      <c r="M691" s="28">
        <v>2500</v>
      </c>
      <c r="N691" s="28">
        <v>2500</v>
      </c>
      <c r="O691" s="28">
        <v>0</v>
      </c>
      <c r="P691" s="28">
        <v>0</v>
      </c>
      <c r="Q691" s="28">
        <v>2500</v>
      </c>
      <c r="R691" s="28">
        <v>0</v>
      </c>
      <c r="S691" s="28">
        <v>0</v>
      </c>
      <c r="T691" s="28">
        <v>0</v>
      </c>
      <c r="U691" s="28">
        <v>0</v>
      </c>
      <c r="V691" s="28">
        <v>0</v>
      </c>
      <c r="W691" s="28">
        <v>0</v>
      </c>
      <c r="X691" s="28">
        <v>0</v>
      </c>
      <c r="Y691" s="28">
        <v>0</v>
      </c>
      <c r="Z691" s="28">
        <v>0</v>
      </c>
      <c r="AA691" s="31">
        <f t="shared" si="21"/>
        <v>10000</v>
      </c>
      <c r="AB691" s="31">
        <f t="shared" si="20"/>
        <v>0</v>
      </c>
    </row>
    <row r="692" spans="1:28" s="36" customFormat="1" x14ac:dyDescent="0.35">
      <c r="A692" s="25" t="s">
        <v>124</v>
      </c>
      <c r="B692" s="26" t="s">
        <v>5906</v>
      </c>
      <c r="C692" s="27" t="s">
        <v>126</v>
      </c>
      <c r="D692" s="27" t="s">
        <v>1088</v>
      </c>
      <c r="E692" s="27" t="s">
        <v>5907</v>
      </c>
      <c r="F692" s="27" t="s">
        <v>5908</v>
      </c>
      <c r="G692" s="27" t="str">
        <f>"C"&amp;Table228910[[#This Row],[Direct
Funded
Charter School
Number]]</f>
        <v>C1624</v>
      </c>
      <c r="H692" s="52" t="s">
        <v>5909</v>
      </c>
      <c r="I692" s="29" t="s">
        <v>6701</v>
      </c>
      <c r="J692" s="30">
        <v>14486</v>
      </c>
      <c r="K692" s="29" t="s">
        <v>6701</v>
      </c>
      <c r="L692" s="28">
        <v>3526</v>
      </c>
      <c r="M692" s="28">
        <v>3526</v>
      </c>
      <c r="N692" s="28">
        <v>0</v>
      </c>
      <c r="O692" s="28">
        <v>0</v>
      </c>
      <c r="P692" s="28">
        <v>7434</v>
      </c>
      <c r="Q692" s="28">
        <v>0</v>
      </c>
      <c r="R692" s="28">
        <v>0</v>
      </c>
      <c r="S692" s="28">
        <v>0</v>
      </c>
      <c r="T692" s="28">
        <v>0</v>
      </c>
      <c r="U692" s="28">
        <v>0</v>
      </c>
      <c r="V692" s="28">
        <v>0</v>
      </c>
      <c r="W692" s="28">
        <v>0</v>
      </c>
      <c r="X692" s="28">
        <v>0</v>
      </c>
      <c r="Y692" s="28">
        <v>0</v>
      </c>
      <c r="Z692" s="28">
        <v>0</v>
      </c>
      <c r="AA692" s="31">
        <f t="shared" si="21"/>
        <v>14486</v>
      </c>
      <c r="AB692" s="31">
        <f t="shared" si="20"/>
        <v>0</v>
      </c>
    </row>
    <row r="693" spans="1:28" s="36" customFormat="1" x14ac:dyDescent="0.35">
      <c r="A693" s="25" t="s">
        <v>124</v>
      </c>
      <c r="B693" s="26" t="s">
        <v>5942</v>
      </c>
      <c r="C693" s="27" t="s">
        <v>126</v>
      </c>
      <c r="D693" s="27" t="s">
        <v>2996</v>
      </c>
      <c r="E693" s="27" t="s">
        <v>5943</v>
      </c>
      <c r="F693" s="27" t="s">
        <v>5944</v>
      </c>
      <c r="G693" s="27" t="str">
        <f>"C"&amp;Table228910[[#This Row],[Direct
Funded
Charter School
Number]]</f>
        <v>C1636</v>
      </c>
      <c r="H693" s="52" t="s">
        <v>5945</v>
      </c>
      <c r="I693" s="29" t="s">
        <v>6700</v>
      </c>
      <c r="J693" s="30">
        <v>0</v>
      </c>
      <c r="K693" s="29" t="s">
        <v>6708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28">
        <v>0</v>
      </c>
      <c r="S693" s="28">
        <v>0</v>
      </c>
      <c r="T693" s="28">
        <v>0</v>
      </c>
      <c r="U693" s="28">
        <v>0</v>
      </c>
      <c r="V693" s="28">
        <v>0</v>
      </c>
      <c r="W693" s="28">
        <v>0</v>
      </c>
      <c r="X693" s="28">
        <v>0</v>
      </c>
      <c r="Y693" s="28">
        <v>0</v>
      </c>
      <c r="Z693" s="28">
        <v>0</v>
      </c>
      <c r="AA693" s="31">
        <f t="shared" si="21"/>
        <v>0</v>
      </c>
      <c r="AB693" s="31">
        <f t="shared" si="20"/>
        <v>0</v>
      </c>
    </row>
    <row r="694" spans="1:28" s="36" customFormat="1" x14ac:dyDescent="0.35">
      <c r="A694" s="25" t="s">
        <v>124</v>
      </c>
      <c r="B694" s="26" t="s">
        <v>5814</v>
      </c>
      <c r="C694" s="27" t="s">
        <v>126</v>
      </c>
      <c r="D694" s="27" t="s">
        <v>1088</v>
      </c>
      <c r="E694" s="27" t="s">
        <v>5815</v>
      </c>
      <c r="F694" s="27" t="s">
        <v>5816</v>
      </c>
      <c r="G694" s="27" t="str">
        <f>"C"&amp;Table228910[[#This Row],[Direct
Funded
Charter School
Number]]</f>
        <v>C1587</v>
      </c>
      <c r="H694" s="52" t="s">
        <v>5817</v>
      </c>
      <c r="I694" s="29" t="s">
        <v>6701</v>
      </c>
      <c r="J694" s="30">
        <v>15816</v>
      </c>
      <c r="K694" s="29" t="s">
        <v>6701</v>
      </c>
      <c r="L694" s="28">
        <v>3850</v>
      </c>
      <c r="M694" s="28">
        <v>3850</v>
      </c>
      <c r="N694" s="28">
        <v>3850</v>
      </c>
      <c r="O694" s="28">
        <v>3954</v>
      </c>
      <c r="P694" s="28">
        <v>312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0</v>
      </c>
      <c r="X694" s="28">
        <v>0</v>
      </c>
      <c r="Y694" s="28">
        <v>0</v>
      </c>
      <c r="Z694" s="28">
        <v>0</v>
      </c>
      <c r="AA694" s="31">
        <f t="shared" si="21"/>
        <v>15816</v>
      </c>
      <c r="AB694" s="31">
        <f t="shared" si="20"/>
        <v>0</v>
      </c>
    </row>
    <row r="695" spans="1:28" s="36" customFormat="1" x14ac:dyDescent="0.35">
      <c r="A695" s="25" t="s">
        <v>124</v>
      </c>
      <c r="B695" s="26" t="s">
        <v>5910</v>
      </c>
      <c r="C695" s="27" t="s">
        <v>126</v>
      </c>
      <c r="D695" s="27" t="s">
        <v>1088</v>
      </c>
      <c r="E695" s="27" t="s">
        <v>5911</v>
      </c>
      <c r="F695" s="27" t="s">
        <v>5912</v>
      </c>
      <c r="G695" s="27" t="str">
        <f>"C"&amp;Table228910[[#This Row],[Direct
Funded
Charter School
Number]]</f>
        <v>C1626</v>
      </c>
      <c r="H695" s="52" t="s">
        <v>5913</v>
      </c>
      <c r="I695" s="29" t="s">
        <v>6701</v>
      </c>
      <c r="J695" s="30">
        <v>10000</v>
      </c>
      <c r="K695" s="29" t="s">
        <v>6701</v>
      </c>
      <c r="L695" s="28">
        <v>2500</v>
      </c>
      <c r="M695" s="28">
        <v>2500</v>
      </c>
      <c r="N695" s="28">
        <v>2500</v>
      </c>
      <c r="O695" s="28">
        <v>2500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31">
        <f t="shared" si="21"/>
        <v>10000</v>
      </c>
      <c r="AB695" s="31">
        <f t="shared" si="20"/>
        <v>0</v>
      </c>
    </row>
    <row r="696" spans="1:28" s="36" customFormat="1" x14ac:dyDescent="0.35">
      <c r="A696" s="25" t="s">
        <v>124</v>
      </c>
      <c r="B696" s="26" t="s">
        <v>5998</v>
      </c>
      <c r="C696" s="27" t="s">
        <v>126</v>
      </c>
      <c r="D696" s="27" t="s">
        <v>1088</v>
      </c>
      <c r="E696" s="27" t="s">
        <v>5999</v>
      </c>
      <c r="F696" s="27" t="s">
        <v>6000</v>
      </c>
      <c r="G696" s="27" t="str">
        <f>"C"&amp;Table228910[[#This Row],[Direct
Funded
Charter School
Number]]</f>
        <v>C1657</v>
      </c>
      <c r="H696" s="52" t="s">
        <v>6001</v>
      </c>
      <c r="I696" s="29" t="s">
        <v>6701</v>
      </c>
      <c r="J696" s="30">
        <v>10000</v>
      </c>
      <c r="K696" s="29" t="s">
        <v>6701</v>
      </c>
      <c r="L696" s="28">
        <v>2500</v>
      </c>
      <c r="M696" s="28">
        <v>2500</v>
      </c>
      <c r="N696" s="28">
        <v>2500</v>
      </c>
      <c r="O696" s="28">
        <v>2500</v>
      </c>
      <c r="P696" s="28">
        <v>0</v>
      </c>
      <c r="Q696" s="28">
        <v>0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0</v>
      </c>
      <c r="X696" s="28">
        <v>0</v>
      </c>
      <c r="Y696" s="28">
        <v>0</v>
      </c>
      <c r="Z696" s="28">
        <v>0</v>
      </c>
      <c r="AA696" s="31">
        <f t="shared" si="21"/>
        <v>10000</v>
      </c>
      <c r="AB696" s="31">
        <f t="shared" si="20"/>
        <v>0</v>
      </c>
    </row>
    <row r="697" spans="1:28" s="36" customFormat="1" x14ac:dyDescent="0.35">
      <c r="A697" s="25" t="s">
        <v>124</v>
      </c>
      <c r="B697" s="26" t="s">
        <v>6002</v>
      </c>
      <c r="C697" s="27" t="s">
        <v>126</v>
      </c>
      <c r="D697" s="27" t="s">
        <v>1088</v>
      </c>
      <c r="E697" s="27" t="s">
        <v>6003</v>
      </c>
      <c r="F697" s="27" t="s">
        <v>6004</v>
      </c>
      <c r="G697" s="27" t="str">
        <f>"C"&amp;Table228910[[#This Row],[Direct
Funded
Charter School
Number]]</f>
        <v>C1658</v>
      </c>
      <c r="H697" s="52" t="s">
        <v>6005</v>
      </c>
      <c r="I697" s="29" t="s">
        <v>6701</v>
      </c>
      <c r="J697" s="30">
        <v>10000</v>
      </c>
      <c r="K697" s="29" t="s">
        <v>6701</v>
      </c>
      <c r="L697" s="28">
        <v>2500</v>
      </c>
      <c r="M697" s="28">
        <v>7500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</v>
      </c>
      <c r="X697" s="28">
        <v>0</v>
      </c>
      <c r="Y697" s="28">
        <v>0</v>
      </c>
      <c r="Z697" s="28">
        <v>0</v>
      </c>
      <c r="AA697" s="31">
        <f t="shared" si="21"/>
        <v>10000</v>
      </c>
      <c r="AB697" s="31">
        <f t="shared" si="20"/>
        <v>0</v>
      </c>
    </row>
    <row r="698" spans="1:28" s="36" customFormat="1" x14ac:dyDescent="0.35">
      <c r="A698" s="25" t="s">
        <v>124</v>
      </c>
      <c r="B698" s="26" t="s">
        <v>6026</v>
      </c>
      <c r="C698" s="27" t="s">
        <v>126</v>
      </c>
      <c r="D698" s="27" t="s">
        <v>1088</v>
      </c>
      <c r="E698" s="27" t="s">
        <v>6027</v>
      </c>
      <c r="F698" s="27" t="s">
        <v>6028</v>
      </c>
      <c r="G698" s="27" t="str">
        <f>"C"&amp;Table228910[[#This Row],[Direct
Funded
Charter School
Number]]</f>
        <v>C1669</v>
      </c>
      <c r="H698" s="52" t="s">
        <v>6029</v>
      </c>
      <c r="I698" s="29" t="s">
        <v>6701</v>
      </c>
      <c r="J698" s="30">
        <v>10000</v>
      </c>
      <c r="K698" s="29" t="s">
        <v>6701</v>
      </c>
      <c r="L698" s="28">
        <v>2500</v>
      </c>
      <c r="M698" s="28">
        <v>2500</v>
      </c>
      <c r="N698" s="28">
        <v>0</v>
      </c>
      <c r="O698" s="28">
        <v>2500</v>
      </c>
      <c r="P698" s="28">
        <v>2500</v>
      </c>
      <c r="Q698" s="28">
        <v>0</v>
      </c>
      <c r="R698" s="28">
        <v>0</v>
      </c>
      <c r="S698" s="28">
        <v>0</v>
      </c>
      <c r="T698" s="28">
        <v>0</v>
      </c>
      <c r="U698" s="28">
        <v>0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31">
        <f t="shared" si="21"/>
        <v>10000</v>
      </c>
      <c r="AB698" s="31">
        <f t="shared" si="20"/>
        <v>0</v>
      </c>
    </row>
    <row r="699" spans="1:28" s="36" customFormat="1" x14ac:dyDescent="0.35">
      <c r="A699" s="25" t="s">
        <v>124</v>
      </c>
      <c r="B699" s="26" t="s">
        <v>6022</v>
      </c>
      <c r="C699" s="27" t="s">
        <v>126</v>
      </c>
      <c r="D699" s="27" t="s">
        <v>2996</v>
      </c>
      <c r="E699" s="27" t="s">
        <v>6023</v>
      </c>
      <c r="F699" s="27" t="s">
        <v>6024</v>
      </c>
      <c r="G699" s="27" t="str">
        <f>"C"&amp;Table228910[[#This Row],[Direct
Funded
Charter School
Number]]</f>
        <v>C1668</v>
      </c>
      <c r="H699" s="52" t="s">
        <v>6025</v>
      </c>
      <c r="I699" s="29" t="s">
        <v>6700</v>
      </c>
      <c r="J699" s="30">
        <v>0</v>
      </c>
      <c r="K699" s="29" t="s">
        <v>6708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28">
        <v>0</v>
      </c>
      <c r="S699" s="28">
        <v>0</v>
      </c>
      <c r="T699" s="28">
        <v>0</v>
      </c>
      <c r="U699" s="28">
        <v>0</v>
      </c>
      <c r="V699" s="28">
        <v>0</v>
      </c>
      <c r="W699" s="28">
        <v>0</v>
      </c>
      <c r="X699" s="28">
        <v>0</v>
      </c>
      <c r="Y699" s="28">
        <v>0</v>
      </c>
      <c r="Z699" s="28">
        <v>0</v>
      </c>
      <c r="AA699" s="31">
        <f t="shared" si="21"/>
        <v>0</v>
      </c>
      <c r="AB699" s="31">
        <f t="shared" si="20"/>
        <v>0</v>
      </c>
    </row>
    <row r="700" spans="1:28" s="36" customFormat="1" x14ac:dyDescent="0.35">
      <c r="A700" s="25" t="s">
        <v>124</v>
      </c>
      <c r="B700" s="26" t="s">
        <v>5954</v>
      </c>
      <c r="C700" s="27" t="s">
        <v>126</v>
      </c>
      <c r="D700" s="27" t="s">
        <v>1088</v>
      </c>
      <c r="E700" s="27" t="s">
        <v>5955</v>
      </c>
      <c r="F700" s="27" t="s">
        <v>5956</v>
      </c>
      <c r="G700" s="27" t="str">
        <f>"C"&amp;Table228910[[#This Row],[Direct
Funded
Charter School
Number]]</f>
        <v>C1640</v>
      </c>
      <c r="H700" s="52" t="s">
        <v>5957</v>
      </c>
      <c r="I700" s="29" t="s">
        <v>6701</v>
      </c>
      <c r="J700" s="30">
        <v>10000</v>
      </c>
      <c r="K700" s="29" t="s">
        <v>6708</v>
      </c>
      <c r="L700" s="28">
        <v>2500</v>
      </c>
      <c r="M700" s="28">
        <v>2500</v>
      </c>
      <c r="N700" s="28">
        <v>0</v>
      </c>
      <c r="O700" s="28">
        <v>0</v>
      </c>
      <c r="P700" s="28">
        <v>0</v>
      </c>
      <c r="Q700" s="28">
        <v>0</v>
      </c>
      <c r="R700" s="28">
        <v>0</v>
      </c>
      <c r="S700" s="28">
        <v>0</v>
      </c>
      <c r="T700" s="28">
        <v>0</v>
      </c>
      <c r="U700" s="28">
        <v>0</v>
      </c>
      <c r="V700" s="28">
        <v>0</v>
      </c>
      <c r="W700" s="28">
        <v>0</v>
      </c>
      <c r="X700" s="28">
        <v>0</v>
      </c>
      <c r="Y700" s="28">
        <v>0</v>
      </c>
      <c r="Z700" s="28">
        <v>0</v>
      </c>
      <c r="AA700" s="31">
        <f t="shared" si="21"/>
        <v>5000</v>
      </c>
      <c r="AB700" s="31">
        <f t="shared" si="20"/>
        <v>5000</v>
      </c>
    </row>
    <row r="701" spans="1:28" s="36" customFormat="1" x14ac:dyDescent="0.35">
      <c r="A701" s="25" t="s">
        <v>124</v>
      </c>
      <c r="B701" s="26" t="s">
        <v>5958</v>
      </c>
      <c r="C701" s="27" t="s">
        <v>126</v>
      </c>
      <c r="D701" s="27" t="s">
        <v>1088</v>
      </c>
      <c r="E701" s="27" t="s">
        <v>5959</v>
      </c>
      <c r="F701" s="27" t="s">
        <v>5960</v>
      </c>
      <c r="G701" s="27" t="str">
        <f>"C"&amp;Table228910[[#This Row],[Direct
Funded
Charter School
Number]]</f>
        <v>C1641</v>
      </c>
      <c r="H701" s="52" t="s">
        <v>5961</v>
      </c>
      <c r="I701" s="29" t="s">
        <v>6701</v>
      </c>
      <c r="J701" s="30">
        <v>10000</v>
      </c>
      <c r="K701" s="29" t="s">
        <v>6701</v>
      </c>
      <c r="L701" s="28">
        <v>2500</v>
      </c>
      <c r="M701" s="28">
        <v>2500</v>
      </c>
      <c r="N701" s="28">
        <v>0</v>
      </c>
      <c r="O701" s="28">
        <v>0</v>
      </c>
      <c r="P701" s="28">
        <v>0</v>
      </c>
      <c r="Q701" s="28">
        <v>2501</v>
      </c>
      <c r="R701" s="28">
        <v>2499</v>
      </c>
      <c r="S701" s="28">
        <v>0</v>
      </c>
      <c r="T701" s="28">
        <v>0</v>
      </c>
      <c r="U701" s="28">
        <v>0</v>
      </c>
      <c r="V701" s="28">
        <v>0</v>
      </c>
      <c r="W701" s="28">
        <v>0</v>
      </c>
      <c r="X701" s="28">
        <v>0</v>
      </c>
      <c r="Y701" s="28">
        <v>0</v>
      </c>
      <c r="Z701" s="28">
        <v>0</v>
      </c>
      <c r="AA701" s="31">
        <f t="shared" si="21"/>
        <v>10000</v>
      </c>
      <c r="AB701" s="31">
        <f t="shared" si="20"/>
        <v>0</v>
      </c>
    </row>
    <row r="702" spans="1:28" s="36" customFormat="1" x14ac:dyDescent="0.35">
      <c r="A702" s="25" t="s">
        <v>124</v>
      </c>
      <c r="B702" s="26" t="s">
        <v>5946</v>
      </c>
      <c r="C702" s="27" t="s">
        <v>126</v>
      </c>
      <c r="D702" s="27" t="s">
        <v>1088</v>
      </c>
      <c r="E702" s="27" t="s">
        <v>5947</v>
      </c>
      <c r="F702" s="27" t="s">
        <v>5948</v>
      </c>
      <c r="G702" s="27" t="str">
        <f>"C"&amp;Table228910[[#This Row],[Direct
Funded
Charter School
Number]]</f>
        <v>C1638</v>
      </c>
      <c r="H702" s="52" t="s">
        <v>5949</v>
      </c>
      <c r="I702" s="29" t="s">
        <v>6701</v>
      </c>
      <c r="J702" s="30">
        <v>10000</v>
      </c>
      <c r="K702" s="29" t="s">
        <v>6701</v>
      </c>
      <c r="L702" s="28">
        <v>2500</v>
      </c>
      <c r="M702" s="28">
        <v>2500</v>
      </c>
      <c r="N702" s="28">
        <v>2500</v>
      </c>
      <c r="O702" s="28">
        <v>2500</v>
      </c>
      <c r="P702" s="28">
        <v>0</v>
      </c>
      <c r="Q702" s="28">
        <v>0</v>
      </c>
      <c r="R702" s="28">
        <v>0</v>
      </c>
      <c r="S702" s="28">
        <v>0</v>
      </c>
      <c r="T702" s="28">
        <v>0</v>
      </c>
      <c r="U702" s="28">
        <v>0</v>
      </c>
      <c r="V702" s="28">
        <v>0</v>
      </c>
      <c r="W702" s="28">
        <v>0</v>
      </c>
      <c r="X702" s="28">
        <v>0</v>
      </c>
      <c r="Y702" s="28">
        <v>0</v>
      </c>
      <c r="Z702" s="28">
        <v>0</v>
      </c>
      <c r="AA702" s="31">
        <f t="shared" si="21"/>
        <v>10000</v>
      </c>
      <c r="AB702" s="31">
        <f t="shared" si="20"/>
        <v>0</v>
      </c>
    </row>
    <row r="703" spans="1:28" s="36" customFormat="1" x14ac:dyDescent="0.35">
      <c r="A703" s="25" t="s">
        <v>124</v>
      </c>
      <c r="B703" s="26" t="s">
        <v>5950</v>
      </c>
      <c r="C703" s="27" t="s">
        <v>126</v>
      </c>
      <c r="D703" s="27" t="s">
        <v>1088</v>
      </c>
      <c r="E703" s="27" t="s">
        <v>5951</v>
      </c>
      <c r="F703" s="27" t="s">
        <v>5952</v>
      </c>
      <c r="G703" s="27" t="str">
        <f>"C"&amp;Table228910[[#This Row],[Direct
Funded
Charter School
Number]]</f>
        <v>C1639</v>
      </c>
      <c r="H703" s="52" t="s">
        <v>5953</v>
      </c>
      <c r="I703" s="29" t="s">
        <v>6701</v>
      </c>
      <c r="J703" s="30">
        <v>10000</v>
      </c>
      <c r="K703" s="29" t="s">
        <v>6701</v>
      </c>
      <c r="L703" s="28">
        <v>2500</v>
      </c>
      <c r="M703" s="28">
        <v>5300</v>
      </c>
      <c r="N703" s="28">
        <v>2200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31">
        <f t="shared" si="21"/>
        <v>10000</v>
      </c>
      <c r="AB703" s="31">
        <f t="shared" si="20"/>
        <v>0</v>
      </c>
    </row>
    <row r="704" spans="1:28" s="36" customFormat="1" x14ac:dyDescent="0.35">
      <c r="A704" s="25" t="s">
        <v>124</v>
      </c>
      <c r="B704" s="26" t="s">
        <v>5994</v>
      </c>
      <c r="C704" s="27" t="s">
        <v>126</v>
      </c>
      <c r="D704" s="27" t="s">
        <v>1088</v>
      </c>
      <c r="E704" s="27" t="s">
        <v>5995</v>
      </c>
      <c r="F704" s="27" t="s">
        <v>5996</v>
      </c>
      <c r="G704" s="27" t="str">
        <f>"C"&amp;Table228910[[#This Row],[Direct
Funded
Charter School
Number]]</f>
        <v>C1656</v>
      </c>
      <c r="H704" s="52" t="s">
        <v>5997</v>
      </c>
      <c r="I704" s="29" t="s">
        <v>6701</v>
      </c>
      <c r="J704" s="30">
        <v>10000</v>
      </c>
      <c r="K704" s="29" t="s">
        <v>6708</v>
      </c>
      <c r="L704" s="28">
        <v>2500</v>
      </c>
      <c r="M704" s="28">
        <v>2500</v>
      </c>
      <c r="N704" s="28">
        <v>2500</v>
      </c>
      <c r="O704" s="28">
        <v>0</v>
      </c>
      <c r="P704" s="28">
        <v>0</v>
      </c>
      <c r="Q704" s="28">
        <v>0</v>
      </c>
      <c r="R704" s="28">
        <v>0</v>
      </c>
      <c r="S704" s="28">
        <v>0</v>
      </c>
      <c r="T704" s="28">
        <v>0</v>
      </c>
      <c r="U704" s="28">
        <v>0</v>
      </c>
      <c r="V704" s="28">
        <v>0</v>
      </c>
      <c r="W704" s="28">
        <v>0</v>
      </c>
      <c r="X704" s="28">
        <v>0</v>
      </c>
      <c r="Y704" s="28">
        <v>0</v>
      </c>
      <c r="Z704" s="28">
        <v>0</v>
      </c>
      <c r="AA704" s="31">
        <f t="shared" si="21"/>
        <v>7500</v>
      </c>
      <c r="AB704" s="31">
        <f t="shared" si="20"/>
        <v>2500</v>
      </c>
    </row>
    <row r="705" spans="1:28" s="36" customFormat="1" x14ac:dyDescent="0.35">
      <c r="A705" s="25" t="s">
        <v>124</v>
      </c>
      <c r="B705" s="26" t="s">
        <v>6038</v>
      </c>
      <c r="C705" s="27" t="s">
        <v>126</v>
      </c>
      <c r="D705" s="27" t="s">
        <v>2996</v>
      </c>
      <c r="E705" s="27" t="s">
        <v>6039</v>
      </c>
      <c r="F705" s="27" t="s">
        <v>6040</v>
      </c>
      <c r="G705" s="27" t="str">
        <f>"C"&amp;Table228910[[#This Row],[Direct
Funded
Charter School
Number]]</f>
        <v>C1677</v>
      </c>
      <c r="H705" s="52" t="s">
        <v>6041</v>
      </c>
      <c r="I705" s="29" t="s">
        <v>6701</v>
      </c>
      <c r="J705" s="30">
        <v>10000</v>
      </c>
      <c r="K705" s="29" t="s">
        <v>6708</v>
      </c>
      <c r="L705" s="28">
        <v>2500</v>
      </c>
      <c r="M705" s="28">
        <v>2500</v>
      </c>
      <c r="N705" s="28">
        <v>0</v>
      </c>
      <c r="O705" s="28">
        <v>0</v>
      </c>
      <c r="P705" s="28">
        <v>0</v>
      </c>
      <c r="Q705" s="28">
        <v>0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0</v>
      </c>
      <c r="X705" s="28">
        <v>0</v>
      </c>
      <c r="Y705" s="28">
        <v>0</v>
      </c>
      <c r="Z705" s="28">
        <v>0</v>
      </c>
      <c r="AA705" s="31">
        <f t="shared" si="21"/>
        <v>5000</v>
      </c>
      <c r="AB705" s="31">
        <f t="shared" si="20"/>
        <v>5000</v>
      </c>
    </row>
    <row r="706" spans="1:28" s="36" customFormat="1" x14ac:dyDescent="0.35">
      <c r="A706" s="25" t="s">
        <v>124</v>
      </c>
      <c r="B706" s="26" t="s">
        <v>6071</v>
      </c>
      <c r="C706" s="27" t="s">
        <v>126</v>
      </c>
      <c r="D706" s="27" t="s">
        <v>3136</v>
      </c>
      <c r="E706" s="27" t="s">
        <v>6072</v>
      </c>
      <c r="F706" s="27" t="s">
        <v>6073</v>
      </c>
      <c r="G706" s="27" t="str">
        <f>"C"&amp;Table228910[[#This Row],[Direct
Funded
Charter School
Number]]</f>
        <v>C1689</v>
      </c>
      <c r="H706" s="52" t="s">
        <v>6074</v>
      </c>
      <c r="I706" s="29" t="s">
        <v>6701</v>
      </c>
      <c r="J706" s="30">
        <v>10000</v>
      </c>
      <c r="K706" s="29" t="s">
        <v>6701</v>
      </c>
      <c r="L706" s="28">
        <v>0</v>
      </c>
      <c r="M706" s="28">
        <v>0</v>
      </c>
      <c r="N706" s="28">
        <v>0</v>
      </c>
      <c r="O706" s="28">
        <v>2500</v>
      </c>
      <c r="P706" s="28">
        <v>7500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31">
        <f t="shared" si="21"/>
        <v>10000</v>
      </c>
      <c r="AB706" s="31">
        <f t="shared" si="20"/>
        <v>0</v>
      </c>
    </row>
    <row r="707" spans="1:28" s="36" customFormat="1" x14ac:dyDescent="0.35">
      <c r="A707" s="25" t="s">
        <v>124</v>
      </c>
      <c r="B707" s="26" t="s">
        <v>6096</v>
      </c>
      <c r="C707" s="27" t="s">
        <v>126</v>
      </c>
      <c r="D707" s="27" t="s">
        <v>2996</v>
      </c>
      <c r="E707" s="27" t="s">
        <v>6097</v>
      </c>
      <c r="F707" s="27" t="s">
        <v>6098</v>
      </c>
      <c r="G707" s="27" t="str">
        <f>"C"&amp;Table228910[[#This Row],[Direct
Funded
Charter School
Number]]</f>
        <v>C1700</v>
      </c>
      <c r="H707" s="52" t="s">
        <v>6099</v>
      </c>
      <c r="I707" s="29" t="s">
        <v>6700</v>
      </c>
      <c r="J707" s="30">
        <v>0</v>
      </c>
      <c r="K707" s="29" t="s">
        <v>6708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0</v>
      </c>
      <c r="X707" s="28">
        <v>0</v>
      </c>
      <c r="Y707" s="28">
        <v>0</v>
      </c>
      <c r="Z707" s="28">
        <v>0</v>
      </c>
      <c r="AA707" s="31">
        <f t="shared" si="21"/>
        <v>0</v>
      </c>
      <c r="AB707" s="31">
        <f t="shared" si="20"/>
        <v>0</v>
      </c>
    </row>
    <row r="708" spans="1:28" s="36" customFormat="1" x14ac:dyDescent="0.35">
      <c r="A708" s="25" t="s">
        <v>124</v>
      </c>
      <c r="B708" s="26" t="s">
        <v>5846</v>
      </c>
      <c r="C708" s="27" t="s">
        <v>126</v>
      </c>
      <c r="D708" s="27" t="s">
        <v>1088</v>
      </c>
      <c r="E708" s="27" t="s">
        <v>5847</v>
      </c>
      <c r="F708" s="27" t="s">
        <v>5848</v>
      </c>
      <c r="G708" s="27" t="str">
        <f>"C"&amp;Table228910[[#This Row],[Direct
Funded
Charter School
Number]]</f>
        <v>C1605</v>
      </c>
      <c r="H708" s="52" t="s">
        <v>5849</v>
      </c>
      <c r="I708" s="29" t="s">
        <v>6701</v>
      </c>
      <c r="J708" s="30">
        <v>10000</v>
      </c>
      <c r="K708" s="29" t="s">
        <v>6701</v>
      </c>
      <c r="L708" s="28">
        <v>2500</v>
      </c>
      <c r="M708" s="28">
        <v>2500</v>
      </c>
      <c r="N708" s="28">
        <v>2500</v>
      </c>
      <c r="O708" s="28">
        <v>2500</v>
      </c>
      <c r="P708" s="28">
        <v>0</v>
      </c>
      <c r="Q708" s="28">
        <v>0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0</v>
      </c>
      <c r="X708" s="28">
        <v>0</v>
      </c>
      <c r="Y708" s="28">
        <v>0</v>
      </c>
      <c r="Z708" s="28">
        <v>0</v>
      </c>
      <c r="AA708" s="31">
        <f t="shared" si="21"/>
        <v>10000</v>
      </c>
      <c r="AB708" s="31">
        <f t="shared" si="20"/>
        <v>0</v>
      </c>
    </row>
    <row r="709" spans="1:28" s="36" customFormat="1" x14ac:dyDescent="0.35">
      <c r="A709" s="25" t="s">
        <v>124</v>
      </c>
      <c r="B709" s="26" t="s">
        <v>5870</v>
      </c>
      <c r="C709" s="27" t="s">
        <v>126</v>
      </c>
      <c r="D709" s="27" t="s">
        <v>1088</v>
      </c>
      <c r="E709" s="27" t="s">
        <v>5871</v>
      </c>
      <c r="F709" s="27" t="s">
        <v>5872</v>
      </c>
      <c r="G709" s="27" t="str">
        <f>"C"&amp;Table228910[[#This Row],[Direct
Funded
Charter School
Number]]</f>
        <v>C1613</v>
      </c>
      <c r="H709" s="52" t="s">
        <v>5873</v>
      </c>
      <c r="I709" s="29" t="s">
        <v>6701</v>
      </c>
      <c r="J709" s="30">
        <v>10000</v>
      </c>
      <c r="K709" s="29" t="s">
        <v>6701</v>
      </c>
      <c r="L709" s="28">
        <v>2500</v>
      </c>
      <c r="M709" s="28">
        <v>2500</v>
      </c>
      <c r="N709" s="28">
        <v>2500</v>
      </c>
      <c r="O709" s="28">
        <v>2500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0</v>
      </c>
      <c r="X709" s="28">
        <v>0</v>
      </c>
      <c r="Y709" s="28">
        <v>0</v>
      </c>
      <c r="Z709" s="28">
        <v>0</v>
      </c>
      <c r="AA709" s="31">
        <f t="shared" si="21"/>
        <v>10000</v>
      </c>
      <c r="AB709" s="31">
        <f t="shared" si="20"/>
        <v>0</v>
      </c>
    </row>
    <row r="710" spans="1:28" s="36" customFormat="1" x14ac:dyDescent="0.35">
      <c r="A710" s="25" t="s">
        <v>124</v>
      </c>
      <c r="B710" s="26" t="s">
        <v>6152</v>
      </c>
      <c r="C710" s="33" t="s">
        <v>126</v>
      </c>
      <c r="D710" s="33" t="s">
        <v>1088</v>
      </c>
      <c r="E710" s="38" t="s">
        <v>6153</v>
      </c>
      <c r="F710" s="27" t="s">
        <v>6154</v>
      </c>
      <c r="G710" s="27" t="str">
        <f>"C"&amp;Table228910[[#This Row],[Direct
Funded
Charter School
Number]]</f>
        <v>C1720</v>
      </c>
      <c r="H710" s="53" t="s">
        <v>6155</v>
      </c>
      <c r="I710" s="29" t="s">
        <v>6701</v>
      </c>
      <c r="J710" s="30">
        <v>10000</v>
      </c>
      <c r="K710" s="29" t="s">
        <v>6701</v>
      </c>
      <c r="L710" s="28">
        <v>2500</v>
      </c>
      <c r="M710" s="28">
        <v>2500</v>
      </c>
      <c r="N710" s="28">
        <v>2500</v>
      </c>
      <c r="O710" s="28">
        <v>2500</v>
      </c>
      <c r="P710" s="28">
        <v>0</v>
      </c>
      <c r="Q710" s="28">
        <v>0</v>
      </c>
      <c r="R710" s="28">
        <v>0</v>
      </c>
      <c r="S710" s="28">
        <v>0</v>
      </c>
      <c r="T710" s="28">
        <v>0</v>
      </c>
      <c r="U710" s="28">
        <v>0</v>
      </c>
      <c r="V710" s="28">
        <v>0</v>
      </c>
      <c r="W710" s="28">
        <v>0</v>
      </c>
      <c r="X710" s="28">
        <v>0</v>
      </c>
      <c r="Y710" s="28">
        <v>0</v>
      </c>
      <c r="Z710" s="28">
        <v>0</v>
      </c>
      <c r="AA710" s="31">
        <f t="shared" si="21"/>
        <v>10000</v>
      </c>
      <c r="AB710" s="31">
        <f t="shared" si="20"/>
        <v>0</v>
      </c>
    </row>
    <row r="711" spans="1:28" s="36" customFormat="1" x14ac:dyDescent="0.35">
      <c r="A711" s="25" t="s">
        <v>124</v>
      </c>
      <c r="B711" s="26" t="s">
        <v>6156</v>
      </c>
      <c r="C711" s="27" t="s">
        <v>126</v>
      </c>
      <c r="D711" s="27" t="s">
        <v>1088</v>
      </c>
      <c r="E711" s="27" t="s">
        <v>6157</v>
      </c>
      <c r="F711" s="27" t="s">
        <v>6158</v>
      </c>
      <c r="G711" s="27" t="str">
        <f>"C"&amp;Table228910[[#This Row],[Direct
Funded
Charter School
Number]]</f>
        <v>C1721</v>
      </c>
      <c r="H711" s="52" t="s">
        <v>6159</v>
      </c>
      <c r="I711" s="29" t="s">
        <v>6701</v>
      </c>
      <c r="J711" s="30">
        <v>10000</v>
      </c>
      <c r="K711" s="29" t="s">
        <v>6701</v>
      </c>
      <c r="L711" s="28">
        <v>2500</v>
      </c>
      <c r="M711" s="28">
        <v>2500</v>
      </c>
      <c r="N711" s="28">
        <v>2500</v>
      </c>
      <c r="O711" s="28">
        <v>2500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31">
        <f t="shared" si="21"/>
        <v>10000</v>
      </c>
      <c r="AB711" s="31">
        <f t="shared" si="20"/>
        <v>0</v>
      </c>
    </row>
    <row r="712" spans="1:28" s="36" customFormat="1" x14ac:dyDescent="0.35">
      <c r="A712" s="25" t="s">
        <v>124</v>
      </c>
      <c r="B712" s="26" t="s">
        <v>6160</v>
      </c>
      <c r="C712" s="27" t="s">
        <v>126</v>
      </c>
      <c r="D712" s="27" t="s">
        <v>1088</v>
      </c>
      <c r="E712" s="27" t="s">
        <v>6161</v>
      </c>
      <c r="F712" s="27" t="s">
        <v>6162</v>
      </c>
      <c r="G712" s="27" t="str">
        <f>"C"&amp;Table228910[[#This Row],[Direct
Funded
Charter School
Number]]</f>
        <v>C1722</v>
      </c>
      <c r="H712" s="52" t="s">
        <v>6163</v>
      </c>
      <c r="I712" s="29" t="s">
        <v>6701</v>
      </c>
      <c r="J712" s="30">
        <v>10000</v>
      </c>
      <c r="K712" s="29" t="s">
        <v>6701</v>
      </c>
      <c r="L712" s="28">
        <v>2500</v>
      </c>
      <c r="M712" s="28">
        <v>2500</v>
      </c>
      <c r="N712" s="28">
        <v>2500</v>
      </c>
      <c r="O712" s="28">
        <v>2500</v>
      </c>
      <c r="P712" s="28">
        <v>0</v>
      </c>
      <c r="Q712" s="28">
        <v>0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0</v>
      </c>
      <c r="X712" s="28">
        <v>0</v>
      </c>
      <c r="Y712" s="28">
        <v>0</v>
      </c>
      <c r="Z712" s="28">
        <v>0</v>
      </c>
      <c r="AA712" s="31">
        <f t="shared" si="21"/>
        <v>10000</v>
      </c>
      <c r="AB712" s="31">
        <f t="shared" si="20"/>
        <v>0</v>
      </c>
    </row>
    <row r="713" spans="1:28" s="36" customFormat="1" x14ac:dyDescent="0.35">
      <c r="A713" s="25" t="s">
        <v>124</v>
      </c>
      <c r="B713" s="26" t="s">
        <v>5874</v>
      </c>
      <c r="C713" s="27" t="s">
        <v>126</v>
      </c>
      <c r="D713" s="27" t="s">
        <v>1088</v>
      </c>
      <c r="E713" s="27" t="s">
        <v>5875</v>
      </c>
      <c r="F713" s="27" t="s">
        <v>5876</v>
      </c>
      <c r="G713" s="27" t="str">
        <f>"C"&amp;Table228910[[#This Row],[Direct
Funded
Charter School
Number]]</f>
        <v>C1615</v>
      </c>
      <c r="H713" s="52" t="s">
        <v>5877</v>
      </c>
      <c r="I713" s="29" t="s">
        <v>6701</v>
      </c>
      <c r="J713" s="30">
        <v>10000</v>
      </c>
      <c r="K713" s="29" t="s">
        <v>6708</v>
      </c>
      <c r="L713" s="28">
        <v>2500</v>
      </c>
      <c r="M713" s="28">
        <v>2500</v>
      </c>
      <c r="N713" s="28">
        <v>2500</v>
      </c>
      <c r="O713" s="28">
        <v>2500</v>
      </c>
      <c r="P713" s="28">
        <v>0</v>
      </c>
      <c r="Q713" s="28">
        <v>0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</v>
      </c>
      <c r="X713" s="28">
        <v>0</v>
      </c>
      <c r="Y713" s="28">
        <v>0</v>
      </c>
      <c r="Z713" s="28">
        <v>0</v>
      </c>
      <c r="AA713" s="31">
        <f t="shared" si="21"/>
        <v>10000</v>
      </c>
      <c r="AB713" s="31">
        <f t="shared" si="20"/>
        <v>0</v>
      </c>
    </row>
    <row r="714" spans="1:28" s="36" customFormat="1" x14ac:dyDescent="0.35">
      <c r="A714" s="25" t="s">
        <v>124</v>
      </c>
      <c r="B714" s="26" t="s">
        <v>6108</v>
      </c>
      <c r="C714" s="27" t="s">
        <v>126</v>
      </c>
      <c r="D714" s="27" t="s">
        <v>1088</v>
      </c>
      <c r="E714" s="27" t="s">
        <v>6109</v>
      </c>
      <c r="F714" s="27" t="s">
        <v>6110</v>
      </c>
      <c r="G714" s="27" t="str">
        <f>"C"&amp;Table228910[[#This Row],[Direct
Funded
Charter School
Number]]</f>
        <v>C1703</v>
      </c>
      <c r="H714" s="52" t="s">
        <v>6111</v>
      </c>
      <c r="I714" s="29" t="s">
        <v>6701</v>
      </c>
      <c r="J714" s="30">
        <v>10000</v>
      </c>
      <c r="K714" s="29" t="s">
        <v>6701</v>
      </c>
      <c r="L714" s="28">
        <v>2500</v>
      </c>
      <c r="M714" s="28">
        <v>2500</v>
      </c>
      <c r="N714" s="28">
        <v>0</v>
      </c>
      <c r="O714" s="28">
        <v>0</v>
      </c>
      <c r="P714" s="28">
        <v>0</v>
      </c>
      <c r="Q714" s="28">
        <v>5000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0</v>
      </c>
      <c r="X714" s="28">
        <v>0</v>
      </c>
      <c r="Y714" s="28">
        <v>0</v>
      </c>
      <c r="Z714" s="28">
        <v>0</v>
      </c>
      <c r="AA714" s="31">
        <f t="shared" si="21"/>
        <v>10000</v>
      </c>
      <c r="AB714" s="31">
        <f t="shared" si="20"/>
        <v>0</v>
      </c>
    </row>
    <row r="715" spans="1:28" s="36" customFormat="1" x14ac:dyDescent="0.35">
      <c r="A715" s="25" t="s">
        <v>124</v>
      </c>
      <c r="B715" s="26" t="s">
        <v>5962</v>
      </c>
      <c r="C715" s="27" t="s">
        <v>126</v>
      </c>
      <c r="D715" s="27" t="s">
        <v>1088</v>
      </c>
      <c r="E715" s="27" t="s">
        <v>5963</v>
      </c>
      <c r="F715" s="27" t="s">
        <v>5964</v>
      </c>
      <c r="G715" s="27" t="str">
        <f>"C"&amp;Table228910[[#This Row],[Direct
Funded
Charter School
Number]]</f>
        <v>C1642</v>
      </c>
      <c r="H715" s="52" t="s">
        <v>5965</v>
      </c>
      <c r="I715" s="29" t="s">
        <v>6701</v>
      </c>
      <c r="J715" s="30">
        <v>10000</v>
      </c>
      <c r="K715" s="29" t="s">
        <v>6701</v>
      </c>
      <c r="L715" s="28">
        <v>2500</v>
      </c>
      <c r="M715" s="28">
        <v>2500</v>
      </c>
      <c r="N715" s="28">
        <v>2500</v>
      </c>
      <c r="O715" s="28">
        <v>2500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31">
        <f t="shared" si="21"/>
        <v>10000</v>
      </c>
      <c r="AB715" s="31">
        <f t="shared" si="20"/>
        <v>0</v>
      </c>
    </row>
    <row r="716" spans="1:28" s="36" customFormat="1" x14ac:dyDescent="0.35">
      <c r="A716" s="25" t="s">
        <v>124</v>
      </c>
      <c r="B716" s="26" t="s">
        <v>6128</v>
      </c>
      <c r="C716" s="27" t="s">
        <v>126</v>
      </c>
      <c r="D716" s="27" t="s">
        <v>1088</v>
      </c>
      <c r="E716" s="27" t="s">
        <v>6129</v>
      </c>
      <c r="F716" s="27" t="s">
        <v>6130</v>
      </c>
      <c r="G716" s="27" t="str">
        <f>"C"&amp;Table228910[[#This Row],[Direct
Funded
Charter School
Number]]</f>
        <v>C1711</v>
      </c>
      <c r="H716" s="52" t="s">
        <v>6131</v>
      </c>
      <c r="I716" s="29" t="s">
        <v>6701</v>
      </c>
      <c r="J716" s="30">
        <v>10000</v>
      </c>
      <c r="K716" s="29" t="s">
        <v>6701</v>
      </c>
      <c r="L716" s="28">
        <v>2500</v>
      </c>
      <c r="M716" s="28">
        <v>2500</v>
      </c>
      <c r="N716" s="28">
        <v>2500</v>
      </c>
      <c r="O716" s="28">
        <v>2500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0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31">
        <f t="shared" si="21"/>
        <v>10000</v>
      </c>
      <c r="AB716" s="31">
        <f t="shared" ref="AB716:AB779" si="22">J716-AA716</f>
        <v>0</v>
      </c>
    </row>
    <row r="717" spans="1:28" s="36" customFormat="1" x14ac:dyDescent="0.35">
      <c r="A717" s="25" t="s">
        <v>124</v>
      </c>
      <c r="B717" s="26" t="s">
        <v>6050</v>
      </c>
      <c r="C717" s="27" t="s">
        <v>126</v>
      </c>
      <c r="D717" s="27" t="s">
        <v>1085</v>
      </c>
      <c r="E717" s="27" t="s">
        <v>6051</v>
      </c>
      <c r="F717" s="27" t="s">
        <v>6052</v>
      </c>
      <c r="G717" s="27" t="str">
        <f>"C"&amp;Table228910[[#This Row],[Direct
Funded
Charter School
Number]]</f>
        <v>C1682</v>
      </c>
      <c r="H717" s="52" t="s">
        <v>6053</v>
      </c>
      <c r="I717" s="29" t="s">
        <v>6701</v>
      </c>
      <c r="J717" s="30">
        <v>10000</v>
      </c>
      <c r="K717" s="29" t="s">
        <v>6708</v>
      </c>
      <c r="L717" s="28">
        <v>2500</v>
      </c>
      <c r="M717" s="28">
        <v>2500</v>
      </c>
      <c r="N717" s="28">
        <v>5000</v>
      </c>
      <c r="O717" s="28">
        <v>0</v>
      </c>
      <c r="P717" s="28">
        <v>0</v>
      </c>
      <c r="Q717" s="28">
        <v>0</v>
      </c>
      <c r="R717" s="28">
        <v>0</v>
      </c>
      <c r="S717" s="28">
        <v>0</v>
      </c>
      <c r="T717" s="28">
        <v>0</v>
      </c>
      <c r="U717" s="28">
        <v>0</v>
      </c>
      <c r="V717" s="28">
        <v>0</v>
      </c>
      <c r="W717" s="28">
        <v>0</v>
      </c>
      <c r="X717" s="28">
        <v>0</v>
      </c>
      <c r="Y717" s="28">
        <v>0</v>
      </c>
      <c r="Z717" s="28">
        <v>0</v>
      </c>
      <c r="AA717" s="31">
        <f t="shared" ref="AA717:AA780" si="23">SUM(L717:Z717)</f>
        <v>10000</v>
      </c>
      <c r="AB717" s="31">
        <f t="shared" si="22"/>
        <v>0</v>
      </c>
    </row>
    <row r="718" spans="1:28" s="36" customFormat="1" x14ac:dyDescent="0.35">
      <c r="A718" s="25" t="s">
        <v>124</v>
      </c>
      <c r="B718" s="26" t="s">
        <v>6092</v>
      </c>
      <c r="C718" s="33" t="s">
        <v>126</v>
      </c>
      <c r="D718" s="33" t="s">
        <v>2996</v>
      </c>
      <c r="E718" s="33" t="s">
        <v>6093</v>
      </c>
      <c r="F718" s="3" t="s">
        <v>6094</v>
      </c>
      <c r="G718" s="27" t="str">
        <f>"C"&amp;Table228910[[#This Row],[Direct
Funded
Charter School
Number]]</f>
        <v>C1699</v>
      </c>
      <c r="H718" s="53" t="s">
        <v>6095</v>
      </c>
      <c r="I718" s="29" t="s">
        <v>6700</v>
      </c>
      <c r="J718" s="30">
        <v>0</v>
      </c>
      <c r="K718" s="29" t="s">
        <v>6701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0</v>
      </c>
      <c r="X718" s="28">
        <v>0</v>
      </c>
      <c r="Y718" s="28">
        <v>0</v>
      </c>
      <c r="Z718" s="28">
        <v>0</v>
      </c>
      <c r="AA718" s="31">
        <f t="shared" si="23"/>
        <v>0</v>
      </c>
      <c r="AB718" s="31">
        <f t="shared" si="22"/>
        <v>0</v>
      </c>
    </row>
    <row r="719" spans="1:28" s="36" customFormat="1" x14ac:dyDescent="0.35">
      <c r="A719" s="25" t="s">
        <v>124</v>
      </c>
      <c r="B719" s="26" t="s">
        <v>6164</v>
      </c>
      <c r="C719" s="27" t="s">
        <v>126</v>
      </c>
      <c r="D719" s="27" t="s">
        <v>1088</v>
      </c>
      <c r="E719" s="27" t="s">
        <v>6165</v>
      </c>
      <c r="F719" s="27" t="s">
        <v>6166</v>
      </c>
      <c r="G719" s="27" t="str">
        <f>"C"&amp;Table228910[[#This Row],[Direct
Funded
Charter School
Number]]</f>
        <v>C1723</v>
      </c>
      <c r="H719" s="52" t="s">
        <v>6167</v>
      </c>
      <c r="I719" s="29" t="s">
        <v>6701</v>
      </c>
      <c r="J719" s="30">
        <v>10000</v>
      </c>
      <c r="K719" s="29" t="s">
        <v>6701</v>
      </c>
      <c r="L719" s="28">
        <v>2500</v>
      </c>
      <c r="M719" s="28">
        <v>2500</v>
      </c>
      <c r="N719" s="28">
        <v>2500</v>
      </c>
      <c r="O719" s="28">
        <v>2500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0</v>
      </c>
      <c r="V719" s="28">
        <v>0</v>
      </c>
      <c r="W719" s="28">
        <v>0</v>
      </c>
      <c r="X719" s="28">
        <v>0</v>
      </c>
      <c r="Y719" s="28">
        <v>0</v>
      </c>
      <c r="Z719" s="28">
        <v>0</v>
      </c>
      <c r="AA719" s="31">
        <f t="shared" si="23"/>
        <v>10000</v>
      </c>
      <c r="AB719" s="31">
        <f t="shared" si="22"/>
        <v>0</v>
      </c>
    </row>
    <row r="720" spans="1:28" s="36" customFormat="1" x14ac:dyDescent="0.35">
      <c r="A720" s="25" t="s">
        <v>124</v>
      </c>
      <c r="B720" s="26" t="s">
        <v>6197</v>
      </c>
      <c r="C720" s="27" t="s">
        <v>126</v>
      </c>
      <c r="D720" s="27" t="s">
        <v>1088</v>
      </c>
      <c r="E720" s="27" t="s">
        <v>6198</v>
      </c>
      <c r="F720" s="27" t="s">
        <v>6199</v>
      </c>
      <c r="G720" s="27" t="str">
        <f>"C"&amp;Table228910[[#This Row],[Direct
Funded
Charter School
Number]]</f>
        <v>C1738</v>
      </c>
      <c r="H720" s="52" t="s">
        <v>6200</v>
      </c>
      <c r="I720" s="29" t="s">
        <v>6700</v>
      </c>
      <c r="J720" s="30">
        <v>0</v>
      </c>
      <c r="K720" s="29" t="s">
        <v>6701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0</v>
      </c>
      <c r="X720" s="28">
        <v>0</v>
      </c>
      <c r="Y720" s="28">
        <v>0</v>
      </c>
      <c r="Z720" s="28">
        <v>0</v>
      </c>
      <c r="AA720" s="31">
        <f t="shared" si="23"/>
        <v>0</v>
      </c>
      <c r="AB720" s="31">
        <f t="shared" si="22"/>
        <v>0</v>
      </c>
    </row>
    <row r="721" spans="1:28" s="36" customFormat="1" x14ac:dyDescent="0.35">
      <c r="A721" s="25" t="s">
        <v>124</v>
      </c>
      <c r="B721" s="26" t="s">
        <v>6168</v>
      </c>
      <c r="C721" s="27" t="s">
        <v>126</v>
      </c>
      <c r="D721" s="27" t="s">
        <v>1088</v>
      </c>
      <c r="E721" s="27" t="s">
        <v>6169</v>
      </c>
      <c r="F721" s="27" t="s">
        <v>6170</v>
      </c>
      <c r="G721" s="27" t="str">
        <f>"C"&amp;Table228910[[#This Row],[Direct
Funded
Charter School
Number]]</f>
        <v>C1724</v>
      </c>
      <c r="H721" s="52" t="s">
        <v>6171</v>
      </c>
      <c r="I721" s="29" t="s">
        <v>6701</v>
      </c>
      <c r="J721" s="30">
        <v>10000</v>
      </c>
      <c r="K721" s="29" t="s">
        <v>6701</v>
      </c>
      <c r="L721" s="28">
        <v>2500</v>
      </c>
      <c r="M721" s="28">
        <v>2500</v>
      </c>
      <c r="N721" s="28">
        <v>2500</v>
      </c>
      <c r="O721" s="28">
        <v>2500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0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31">
        <f t="shared" si="23"/>
        <v>10000</v>
      </c>
      <c r="AB721" s="31">
        <f t="shared" si="22"/>
        <v>0</v>
      </c>
    </row>
    <row r="722" spans="1:28" s="36" customFormat="1" x14ac:dyDescent="0.35">
      <c r="A722" s="25" t="s">
        <v>124</v>
      </c>
      <c r="B722" s="26" t="s">
        <v>6104</v>
      </c>
      <c r="C722" s="27" t="s">
        <v>126</v>
      </c>
      <c r="D722" s="27" t="s">
        <v>1088</v>
      </c>
      <c r="E722" s="27" t="s">
        <v>6105</v>
      </c>
      <c r="F722" s="27" t="s">
        <v>6106</v>
      </c>
      <c r="G722" s="27" t="str">
        <f>"C"&amp;Table228910[[#This Row],[Direct
Funded
Charter School
Number]]</f>
        <v>C1702</v>
      </c>
      <c r="H722" s="52" t="s">
        <v>6107</v>
      </c>
      <c r="I722" s="29" t="s">
        <v>6701</v>
      </c>
      <c r="J722" s="30">
        <v>10000</v>
      </c>
      <c r="K722" s="29" t="s">
        <v>6701</v>
      </c>
      <c r="L722" s="28">
        <v>2500</v>
      </c>
      <c r="M722" s="28">
        <v>2500</v>
      </c>
      <c r="N722" s="28">
        <v>2500</v>
      </c>
      <c r="O722" s="28">
        <v>2500</v>
      </c>
      <c r="P722" s="28">
        <v>0</v>
      </c>
      <c r="Q722" s="28">
        <v>0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31">
        <f t="shared" si="23"/>
        <v>10000</v>
      </c>
      <c r="AB722" s="31">
        <f t="shared" si="22"/>
        <v>0</v>
      </c>
    </row>
    <row r="723" spans="1:28" s="36" customFormat="1" x14ac:dyDescent="0.35">
      <c r="A723" s="25" t="s">
        <v>124</v>
      </c>
      <c r="B723" s="26" t="s">
        <v>6222</v>
      </c>
      <c r="C723" s="27" t="s">
        <v>126</v>
      </c>
      <c r="D723" s="27" t="s">
        <v>127</v>
      </c>
      <c r="E723" s="27" t="s">
        <v>6223</v>
      </c>
      <c r="F723" s="27" t="s">
        <v>6224</v>
      </c>
      <c r="G723" s="27" t="str">
        <f>"C"&amp;Table228910[[#This Row],[Direct
Funded
Charter School
Number]]</f>
        <v>C1744</v>
      </c>
      <c r="H723" s="52" t="s">
        <v>6225</v>
      </c>
      <c r="I723" s="29" t="s">
        <v>6701</v>
      </c>
      <c r="J723" s="30">
        <v>10000</v>
      </c>
      <c r="K723" s="29" t="s">
        <v>6701</v>
      </c>
      <c r="L723" s="28">
        <v>2500</v>
      </c>
      <c r="M723" s="28">
        <v>2500</v>
      </c>
      <c r="N723" s="28">
        <v>2500</v>
      </c>
      <c r="O723" s="28">
        <v>2500</v>
      </c>
      <c r="P723" s="28">
        <v>0</v>
      </c>
      <c r="Q723" s="28">
        <v>0</v>
      </c>
      <c r="R723" s="28">
        <v>0</v>
      </c>
      <c r="S723" s="28">
        <v>0</v>
      </c>
      <c r="T723" s="28">
        <v>0</v>
      </c>
      <c r="U723" s="28">
        <v>0</v>
      </c>
      <c r="V723" s="28">
        <v>0</v>
      </c>
      <c r="W723" s="28">
        <v>0</v>
      </c>
      <c r="X723" s="28">
        <v>0</v>
      </c>
      <c r="Y723" s="28">
        <v>0</v>
      </c>
      <c r="Z723" s="28">
        <v>0</v>
      </c>
      <c r="AA723" s="31">
        <f t="shared" si="23"/>
        <v>10000</v>
      </c>
      <c r="AB723" s="31">
        <f t="shared" si="22"/>
        <v>0</v>
      </c>
    </row>
    <row r="724" spans="1:28" s="36" customFormat="1" x14ac:dyDescent="0.35">
      <c r="A724" s="25" t="s">
        <v>124</v>
      </c>
      <c r="B724" s="26" t="s">
        <v>6242</v>
      </c>
      <c r="C724" s="27" t="s">
        <v>126</v>
      </c>
      <c r="D724" s="27" t="s">
        <v>2996</v>
      </c>
      <c r="E724" s="27" t="s">
        <v>6243</v>
      </c>
      <c r="F724" s="27" t="s">
        <v>6244</v>
      </c>
      <c r="G724" s="27" t="str">
        <f>"C"&amp;Table228910[[#This Row],[Direct
Funded
Charter School
Number]]</f>
        <v>C1751</v>
      </c>
      <c r="H724" s="52" t="s">
        <v>4125</v>
      </c>
      <c r="I724" s="29" t="s">
        <v>6700</v>
      </c>
      <c r="J724" s="30">
        <v>0</v>
      </c>
      <c r="K724" s="29" t="s">
        <v>6701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31">
        <f t="shared" si="23"/>
        <v>0</v>
      </c>
      <c r="AB724" s="31">
        <f t="shared" si="22"/>
        <v>0</v>
      </c>
    </row>
    <row r="725" spans="1:28" s="36" customFormat="1" x14ac:dyDescent="0.35">
      <c r="A725" s="25" t="s">
        <v>124</v>
      </c>
      <c r="B725" s="26" t="s">
        <v>6287</v>
      </c>
      <c r="C725" s="27" t="s">
        <v>126</v>
      </c>
      <c r="D725" s="27" t="s">
        <v>2789</v>
      </c>
      <c r="E725" s="27" t="s">
        <v>6288</v>
      </c>
      <c r="F725" s="27" t="s">
        <v>6289</v>
      </c>
      <c r="G725" s="27" t="str">
        <f>"C"&amp;Table228910[[#This Row],[Direct
Funded
Charter School
Number]]</f>
        <v>C1772</v>
      </c>
      <c r="H725" s="52" t="s">
        <v>6290</v>
      </c>
      <c r="I725" s="29" t="s">
        <v>6701</v>
      </c>
      <c r="J725" s="30">
        <v>19161</v>
      </c>
      <c r="K725" s="29" t="s">
        <v>6701</v>
      </c>
      <c r="L725" s="28">
        <v>4664</v>
      </c>
      <c r="M725" s="28">
        <v>4664</v>
      </c>
      <c r="N725" s="28">
        <v>0</v>
      </c>
      <c r="O725" s="28">
        <v>5462</v>
      </c>
      <c r="P725" s="28">
        <v>4371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31">
        <f t="shared" si="23"/>
        <v>19161</v>
      </c>
      <c r="AB725" s="31">
        <f t="shared" si="22"/>
        <v>0</v>
      </c>
    </row>
    <row r="726" spans="1:28" s="36" customFormat="1" x14ac:dyDescent="0.35">
      <c r="A726" s="25" t="s">
        <v>124</v>
      </c>
      <c r="B726" s="26" t="s">
        <v>6058</v>
      </c>
      <c r="C726" s="27" t="s">
        <v>126</v>
      </c>
      <c r="D726" s="27" t="s">
        <v>1088</v>
      </c>
      <c r="E726" s="27" t="s">
        <v>6059</v>
      </c>
      <c r="F726" s="27" t="s">
        <v>6060</v>
      </c>
      <c r="G726" s="27" t="str">
        <f>"C"&amp;Table228910[[#This Row],[Direct
Funded
Charter School
Number]]</f>
        <v>C1685</v>
      </c>
      <c r="H726" s="52" t="s">
        <v>6061</v>
      </c>
      <c r="I726" s="29" t="s">
        <v>6700</v>
      </c>
      <c r="J726" s="30">
        <v>0</v>
      </c>
      <c r="K726" s="29" t="s">
        <v>6701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31">
        <f t="shared" si="23"/>
        <v>0</v>
      </c>
      <c r="AB726" s="31">
        <f t="shared" si="22"/>
        <v>0</v>
      </c>
    </row>
    <row r="727" spans="1:28" s="36" customFormat="1" x14ac:dyDescent="0.35">
      <c r="A727" s="25" t="s">
        <v>124</v>
      </c>
      <c r="B727" s="26" t="s">
        <v>4342</v>
      </c>
      <c r="C727" s="27" t="s">
        <v>126</v>
      </c>
      <c r="D727" s="27" t="s">
        <v>1088</v>
      </c>
      <c r="E727" s="27" t="s">
        <v>4343</v>
      </c>
      <c r="F727" s="27" t="s">
        <v>4344</v>
      </c>
      <c r="G727" s="27" t="str">
        <f>"C"&amp;Table228910[[#This Row],[Direct
Funded
Charter School
Number]]</f>
        <v>C0797</v>
      </c>
      <c r="H727" s="52" t="s">
        <v>4345</v>
      </c>
      <c r="I727" s="29" t="s">
        <v>6701</v>
      </c>
      <c r="J727" s="30">
        <v>20110</v>
      </c>
      <c r="K727" s="29" t="s">
        <v>6701</v>
      </c>
      <c r="L727" s="28">
        <v>4895</v>
      </c>
      <c r="M727" s="28">
        <v>4895</v>
      </c>
      <c r="N727" s="28">
        <v>4895</v>
      </c>
      <c r="O727" s="28">
        <v>5028</v>
      </c>
      <c r="P727" s="28">
        <v>397</v>
      </c>
      <c r="Q727" s="28">
        <v>0</v>
      </c>
      <c r="R727" s="28">
        <v>0</v>
      </c>
      <c r="S727" s="28">
        <v>0</v>
      </c>
      <c r="T727" s="28">
        <v>0</v>
      </c>
      <c r="U727" s="28">
        <v>0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31">
        <f t="shared" si="23"/>
        <v>20110</v>
      </c>
      <c r="AB727" s="31">
        <f t="shared" si="22"/>
        <v>0</v>
      </c>
    </row>
    <row r="728" spans="1:28" s="36" customFormat="1" x14ac:dyDescent="0.35">
      <c r="A728" s="25" t="s">
        <v>124</v>
      </c>
      <c r="B728" s="26" t="s">
        <v>4875</v>
      </c>
      <c r="C728" s="27" t="s">
        <v>126</v>
      </c>
      <c r="D728" s="27" t="s">
        <v>1088</v>
      </c>
      <c r="E728" s="27" t="s">
        <v>4876</v>
      </c>
      <c r="F728" s="27" t="s">
        <v>4877</v>
      </c>
      <c r="G728" s="27" t="str">
        <f>"C"&amp;Table228910[[#This Row],[Direct
Funded
Charter School
Number]]</f>
        <v>C1092</v>
      </c>
      <c r="H728" s="52" t="s">
        <v>4878</v>
      </c>
      <c r="I728" s="29" t="s">
        <v>6701</v>
      </c>
      <c r="J728" s="30">
        <v>10786</v>
      </c>
      <c r="K728" s="29" t="s">
        <v>6701</v>
      </c>
      <c r="L728" s="28">
        <v>2625</v>
      </c>
      <c r="M728" s="28">
        <v>2625</v>
      </c>
      <c r="N728" s="28">
        <v>2625</v>
      </c>
      <c r="O728" s="28">
        <v>2697</v>
      </c>
      <c r="P728" s="28">
        <v>214</v>
      </c>
      <c r="Q728" s="28">
        <v>0</v>
      </c>
      <c r="R728" s="28">
        <v>0</v>
      </c>
      <c r="S728" s="28">
        <v>0</v>
      </c>
      <c r="T728" s="28">
        <v>0</v>
      </c>
      <c r="U728" s="28">
        <v>0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31">
        <f t="shared" si="23"/>
        <v>10786</v>
      </c>
      <c r="AB728" s="31">
        <f t="shared" si="22"/>
        <v>0</v>
      </c>
    </row>
    <row r="729" spans="1:28" s="36" customFormat="1" x14ac:dyDescent="0.35">
      <c r="A729" s="25" t="s">
        <v>124</v>
      </c>
      <c r="B729" s="26" t="s">
        <v>3516</v>
      </c>
      <c r="C729" s="27" t="s">
        <v>126</v>
      </c>
      <c r="D729" s="27" t="s">
        <v>1088</v>
      </c>
      <c r="E729" s="27" t="s">
        <v>3517</v>
      </c>
      <c r="F729" s="27" t="s">
        <v>3518</v>
      </c>
      <c r="G729" s="27" t="str">
        <f>"C"&amp;Table228910[[#This Row],[Direct
Funded
Charter School
Number]]</f>
        <v>C0331</v>
      </c>
      <c r="H729" s="52" t="s">
        <v>3519</v>
      </c>
      <c r="I729" s="29" t="s">
        <v>6701</v>
      </c>
      <c r="J729" s="30">
        <v>15672</v>
      </c>
      <c r="K729" s="29" t="s">
        <v>6701</v>
      </c>
      <c r="L729" s="28">
        <v>3815</v>
      </c>
      <c r="M729" s="28">
        <v>3815</v>
      </c>
      <c r="N729" s="28">
        <v>3815</v>
      </c>
      <c r="O729" s="28">
        <v>3918</v>
      </c>
      <c r="P729" s="28">
        <v>309</v>
      </c>
      <c r="Q729" s="28">
        <v>0</v>
      </c>
      <c r="R729" s="28">
        <v>0</v>
      </c>
      <c r="S729" s="28">
        <v>0</v>
      </c>
      <c r="T729" s="28">
        <v>0</v>
      </c>
      <c r="U729" s="28">
        <v>0</v>
      </c>
      <c r="V729" s="28">
        <v>0</v>
      </c>
      <c r="W729" s="28">
        <v>0</v>
      </c>
      <c r="X729" s="28">
        <v>0</v>
      </c>
      <c r="Y729" s="28">
        <v>0</v>
      </c>
      <c r="Z729" s="28">
        <v>0</v>
      </c>
      <c r="AA729" s="31">
        <f t="shared" si="23"/>
        <v>15672</v>
      </c>
      <c r="AB729" s="31">
        <f t="shared" si="22"/>
        <v>0</v>
      </c>
    </row>
    <row r="730" spans="1:28" s="36" customFormat="1" x14ac:dyDescent="0.35">
      <c r="A730" s="25" t="s">
        <v>124</v>
      </c>
      <c r="B730" s="26" t="s">
        <v>6327</v>
      </c>
      <c r="C730" s="33" t="s">
        <v>126</v>
      </c>
      <c r="D730" s="33" t="s">
        <v>1088</v>
      </c>
      <c r="E730" s="33" t="s">
        <v>6328</v>
      </c>
      <c r="F730" s="3" t="s">
        <v>6329</v>
      </c>
      <c r="G730" s="27" t="str">
        <f>"C"&amp;Table228910[[#This Row],[Direct
Funded
Charter School
Number]]</f>
        <v>C1785</v>
      </c>
      <c r="H730" s="53" t="s">
        <v>6330</v>
      </c>
      <c r="I730" s="29" t="s">
        <v>6701</v>
      </c>
      <c r="J730" s="30">
        <v>10000</v>
      </c>
      <c r="K730" s="29" t="s">
        <v>6701</v>
      </c>
      <c r="L730" s="28">
        <v>2500</v>
      </c>
      <c r="M730" s="28">
        <v>2500</v>
      </c>
      <c r="N730" s="28">
        <v>0</v>
      </c>
      <c r="O730" s="28">
        <v>2500</v>
      </c>
      <c r="P730" s="28">
        <v>2500</v>
      </c>
      <c r="Q730" s="28">
        <v>0</v>
      </c>
      <c r="R730" s="28">
        <v>0</v>
      </c>
      <c r="S730" s="28">
        <v>0</v>
      </c>
      <c r="T730" s="28">
        <v>0</v>
      </c>
      <c r="U730" s="28">
        <v>0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31">
        <f t="shared" si="23"/>
        <v>10000</v>
      </c>
      <c r="AB730" s="31">
        <f t="shared" si="22"/>
        <v>0</v>
      </c>
    </row>
    <row r="731" spans="1:28" s="36" customFormat="1" x14ac:dyDescent="0.35">
      <c r="A731" s="25" t="s">
        <v>124</v>
      </c>
      <c r="B731" s="26" t="s">
        <v>6335</v>
      </c>
      <c r="C731" s="27" t="s">
        <v>126</v>
      </c>
      <c r="D731" s="27" t="s">
        <v>1088</v>
      </c>
      <c r="E731" s="27" t="s">
        <v>6336</v>
      </c>
      <c r="F731" s="27" t="s">
        <v>6337</v>
      </c>
      <c r="G731" s="27" t="str">
        <f>"C"&amp;Table228910[[#This Row],[Direct
Funded
Charter School
Number]]</f>
        <v>C1787</v>
      </c>
      <c r="H731" s="52" t="s">
        <v>6338</v>
      </c>
      <c r="I731" s="29" t="s">
        <v>6701</v>
      </c>
      <c r="J731" s="30">
        <v>10000</v>
      </c>
      <c r="K731" s="29" t="s">
        <v>6708</v>
      </c>
      <c r="L731" s="28">
        <v>0</v>
      </c>
      <c r="M731" s="28">
        <v>0</v>
      </c>
      <c r="N731" s="28">
        <v>0</v>
      </c>
      <c r="O731" s="28">
        <v>7500</v>
      </c>
      <c r="P731" s="28">
        <v>2500</v>
      </c>
      <c r="Q731" s="28">
        <v>0</v>
      </c>
      <c r="R731" s="28">
        <v>0</v>
      </c>
      <c r="S731" s="28">
        <v>0</v>
      </c>
      <c r="T731" s="28">
        <v>0</v>
      </c>
      <c r="U731" s="28">
        <v>0</v>
      </c>
      <c r="V731" s="28">
        <v>0</v>
      </c>
      <c r="W731" s="28">
        <v>0</v>
      </c>
      <c r="X731" s="28">
        <v>0</v>
      </c>
      <c r="Y731" s="28">
        <v>0</v>
      </c>
      <c r="Z731" s="28">
        <v>0</v>
      </c>
      <c r="AA731" s="31">
        <f t="shared" si="23"/>
        <v>10000</v>
      </c>
      <c r="AB731" s="31">
        <f t="shared" si="22"/>
        <v>0</v>
      </c>
    </row>
    <row r="732" spans="1:28" s="36" customFormat="1" x14ac:dyDescent="0.35">
      <c r="A732" s="25" t="s">
        <v>124</v>
      </c>
      <c r="B732" s="26" t="s">
        <v>6339</v>
      </c>
      <c r="C732" s="27" t="s">
        <v>126</v>
      </c>
      <c r="D732" s="27" t="s">
        <v>1088</v>
      </c>
      <c r="E732" s="27" t="s">
        <v>6340</v>
      </c>
      <c r="F732" s="27" t="s">
        <v>6341</v>
      </c>
      <c r="G732" s="27" t="str">
        <f>"C"&amp;Table228910[[#This Row],[Direct
Funded
Charter School
Number]]</f>
        <v>C1788</v>
      </c>
      <c r="H732" s="52" t="s">
        <v>6342</v>
      </c>
      <c r="I732" s="29" t="s">
        <v>6701</v>
      </c>
      <c r="J732" s="30">
        <v>10000</v>
      </c>
      <c r="K732" s="29" t="s">
        <v>6701</v>
      </c>
      <c r="L732" s="28">
        <v>2500</v>
      </c>
      <c r="M732" s="28">
        <v>2500</v>
      </c>
      <c r="N732" s="28">
        <v>0</v>
      </c>
      <c r="O732" s="28">
        <v>5000</v>
      </c>
      <c r="P732" s="28">
        <v>0</v>
      </c>
      <c r="Q732" s="28">
        <v>0</v>
      </c>
      <c r="R732" s="28">
        <v>0</v>
      </c>
      <c r="S732" s="28">
        <v>0</v>
      </c>
      <c r="T732" s="28">
        <v>0</v>
      </c>
      <c r="U732" s="28">
        <v>0</v>
      </c>
      <c r="V732" s="28">
        <v>0</v>
      </c>
      <c r="W732" s="28">
        <v>0</v>
      </c>
      <c r="X732" s="28">
        <v>0</v>
      </c>
      <c r="Y732" s="28">
        <v>0</v>
      </c>
      <c r="Z732" s="28">
        <v>0</v>
      </c>
      <c r="AA732" s="31">
        <f t="shared" si="23"/>
        <v>10000</v>
      </c>
      <c r="AB732" s="31">
        <f t="shared" si="22"/>
        <v>0</v>
      </c>
    </row>
    <row r="733" spans="1:28" s="36" customFormat="1" x14ac:dyDescent="0.35">
      <c r="A733" s="25" t="s">
        <v>124</v>
      </c>
      <c r="B733" s="26" t="s">
        <v>6353</v>
      </c>
      <c r="C733" s="27" t="s">
        <v>126</v>
      </c>
      <c r="D733" s="27" t="s">
        <v>1088</v>
      </c>
      <c r="E733" s="27" t="s">
        <v>6354</v>
      </c>
      <c r="F733" s="27" t="s">
        <v>6355</v>
      </c>
      <c r="G733" s="27" t="str">
        <f>"C"&amp;Table228910[[#This Row],[Direct
Funded
Charter School
Number]]</f>
        <v>C1791</v>
      </c>
      <c r="H733" s="52" t="s">
        <v>6356</v>
      </c>
      <c r="I733" s="29" t="s">
        <v>6701</v>
      </c>
      <c r="J733" s="30">
        <v>10000</v>
      </c>
      <c r="K733" s="29" t="s">
        <v>6701</v>
      </c>
      <c r="L733" s="28">
        <v>2500</v>
      </c>
      <c r="M733" s="28">
        <v>2500</v>
      </c>
      <c r="N733" s="28">
        <v>2500</v>
      </c>
      <c r="O733" s="28">
        <v>2500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0</v>
      </c>
      <c r="V733" s="28">
        <v>0</v>
      </c>
      <c r="W733" s="28">
        <v>0</v>
      </c>
      <c r="X733" s="28">
        <v>0</v>
      </c>
      <c r="Y733" s="28">
        <v>0</v>
      </c>
      <c r="Z733" s="28">
        <v>0</v>
      </c>
      <c r="AA733" s="31">
        <f t="shared" si="23"/>
        <v>10000</v>
      </c>
      <c r="AB733" s="31">
        <f t="shared" si="22"/>
        <v>0</v>
      </c>
    </row>
    <row r="734" spans="1:28" s="36" customFormat="1" x14ac:dyDescent="0.35">
      <c r="A734" s="25" t="s">
        <v>124</v>
      </c>
      <c r="B734" s="26" t="s">
        <v>6331</v>
      </c>
      <c r="C734" s="27" t="s">
        <v>126</v>
      </c>
      <c r="D734" s="27" t="s">
        <v>1088</v>
      </c>
      <c r="E734" s="27" t="s">
        <v>6332</v>
      </c>
      <c r="F734" s="27" t="s">
        <v>6333</v>
      </c>
      <c r="G734" s="27" t="str">
        <f>"C"&amp;Table228910[[#This Row],[Direct
Funded
Charter School
Number]]</f>
        <v>C1786</v>
      </c>
      <c r="H734" s="52" t="s">
        <v>6334</v>
      </c>
      <c r="I734" s="29" t="s">
        <v>6701</v>
      </c>
      <c r="J734" s="30">
        <v>10000</v>
      </c>
      <c r="K734" s="29" t="s">
        <v>6708</v>
      </c>
      <c r="L734" s="28">
        <v>0</v>
      </c>
      <c r="M734" s="28">
        <v>0</v>
      </c>
      <c r="N734" s="28">
        <v>0</v>
      </c>
      <c r="O734" s="28">
        <v>7500</v>
      </c>
      <c r="P734" s="28">
        <v>2500</v>
      </c>
      <c r="Q734" s="28">
        <v>0</v>
      </c>
      <c r="R734" s="28">
        <v>0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31">
        <f t="shared" si="23"/>
        <v>10000</v>
      </c>
      <c r="AB734" s="31">
        <f t="shared" si="22"/>
        <v>0</v>
      </c>
    </row>
    <row r="735" spans="1:28" s="36" customFormat="1" x14ac:dyDescent="0.35">
      <c r="A735" s="25" t="s">
        <v>124</v>
      </c>
      <c r="B735" s="26" t="s">
        <v>6283</v>
      </c>
      <c r="C735" s="27" t="s">
        <v>126</v>
      </c>
      <c r="D735" s="27" t="s">
        <v>1088</v>
      </c>
      <c r="E735" s="27" t="s">
        <v>6284</v>
      </c>
      <c r="F735" s="27" t="s">
        <v>6285</v>
      </c>
      <c r="G735" s="27" t="str">
        <f>"C"&amp;Table228910[[#This Row],[Direct
Funded
Charter School
Number]]</f>
        <v>C1771</v>
      </c>
      <c r="H735" s="52" t="s">
        <v>6286</v>
      </c>
      <c r="I735" s="29" t="s">
        <v>6701</v>
      </c>
      <c r="J735" s="30">
        <v>10000</v>
      </c>
      <c r="K735" s="29" t="s">
        <v>6708</v>
      </c>
      <c r="L735" s="28">
        <v>2500</v>
      </c>
      <c r="M735" s="28">
        <v>2500</v>
      </c>
      <c r="N735" s="28">
        <v>1025</v>
      </c>
      <c r="O735" s="28">
        <v>3975</v>
      </c>
      <c r="P735" s="28">
        <v>0</v>
      </c>
      <c r="Q735" s="28">
        <v>0</v>
      </c>
      <c r="R735" s="28">
        <v>0</v>
      </c>
      <c r="S735" s="28">
        <v>0</v>
      </c>
      <c r="T735" s="28">
        <v>0</v>
      </c>
      <c r="U735" s="28">
        <v>0</v>
      </c>
      <c r="V735" s="28">
        <v>0</v>
      </c>
      <c r="W735" s="28">
        <v>0</v>
      </c>
      <c r="X735" s="28">
        <v>0</v>
      </c>
      <c r="Y735" s="28">
        <v>0</v>
      </c>
      <c r="Z735" s="28">
        <v>0</v>
      </c>
      <c r="AA735" s="31">
        <f t="shared" si="23"/>
        <v>10000</v>
      </c>
      <c r="AB735" s="31">
        <f t="shared" si="22"/>
        <v>0</v>
      </c>
    </row>
    <row r="736" spans="1:28" s="36" customFormat="1" x14ac:dyDescent="0.35">
      <c r="A736" s="25" t="s">
        <v>124</v>
      </c>
      <c r="B736" s="26" t="s">
        <v>6343</v>
      </c>
      <c r="C736" s="27" t="s">
        <v>126</v>
      </c>
      <c r="D736" s="27" t="s">
        <v>6344</v>
      </c>
      <c r="E736" s="27" t="s">
        <v>6345</v>
      </c>
      <c r="F736" s="27" t="s">
        <v>6346</v>
      </c>
      <c r="G736" s="27" t="str">
        <f>"C"&amp;Table228910[[#This Row],[Direct
Funded
Charter School
Number]]</f>
        <v>C1789</v>
      </c>
      <c r="H736" s="52" t="s">
        <v>6347</v>
      </c>
      <c r="I736" s="29" t="s">
        <v>6701</v>
      </c>
      <c r="J736" s="30">
        <v>10000</v>
      </c>
      <c r="K736" s="29" t="s">
        <v>6708</v>
      </c>
      <c r="L736" s="28">
        <v>0</v>
      </c>
      <c r="M736" s="28">
        <v>0</v>
      </c>
      <c r="N736" s="28">
        <v>0</v>
      </c>
      <c r="O736" s="28">
        <v>0</v>
      </c>
      <c r="P736" s="28">
        <v>10000</v>
      </c>
      <c r="Q736" s="28">
        <v>0</v>
      </c>
      <c r="R736" s="28">
        <v>0</v>
      </c>
      <c r="S736" s="28">
        <v>0</v>
      </c>
      <c r="T736" s="28">
        <v>0</v>
      </c>
      <c r="U736" s="28">
        <v>0</v>
      </c>
      <c r="V736" s="28">
        <v>0</v>
      </c>
      <c r="W736" s="28">
        <v>0</v>
      </c>
      <c r="X736" s="28">
        <v>0</v>
      </c>
      <c r="Y736" s="28">
        <v>0</v>
      </c>
      <c r="Z736" s="28">
        <v>0</v>
      </c>
      <c r="AA736" s="31">
        <f t="shared" si="23"/>
        <v>10000</v>
      </c>
      <c r="AB736" s="31">
        <f t="shared" si="22"/>
        <v>0</v>
      </c>
    </row>
    <row r="737" spans="1:28" s="36" customFormat="1" x14ac:dyDescent="0.35">
      <c r="A737" s="25" t="s">
        <v>124</v>
      </c>
      <c r="B737" s="26" t="s">
        <v>6365</v>
      </c>
      <c r="C737" s="27" t="s">
        <v>126</v>
      </c>
      <c r="D737" s="27" t="s">
        <v>1088</v>
      </c>
      <c r="E737" s="27" t="s">
        <v>6366</v>
      </c>
      <c r="F737" s="27" t="s">
        <v>6367</v>
      </c>
      <c r="G737" s="27" t="str">
        <f>"C"&amp;Table228910[[#This Row],[Direct
Funded
Charter School
Number]]</f>
        <v>C1794</v>
      </c>
      <c r="H737" s="52" t="s">
        <v>6368</v>
      </c>
      <c r="I737" s="29" t="s">
        <v>6701</v>
      </c>
      <c r="J737" s="30">
        <v>10000</v>
      </c>
      <c r="K737" s="29" t="s">
        <v>6701</v>
      </c>
      <c r="L737" s="28">
        <v>2500</v>
      </c>
      <c r="M737" s="28">
        <v>2500</v>
      </c>
      <c r="N737" s="28">
        <v>0</v>
      </c>
      <c r="O737" s="28">
        <v>0</v>
      </c>
      <c r="P737" s="28">
        <v>5000</v>
      </c>
      <c r="Q737" s="28">
        <v>0</v>
      </c>
      <c r="R737" s="28">
        <v>0</v>
      </c>
      <c r="S737" s="28">
        <v>0</v>
      </c>
      <c r="T737" s="28">
        <v>0</v>
      </c>
      <c r="U737" s="28">
        <v>0</v>
      </c>
      <c r="V737" s="28">
        <v>0</v>
      </c>
      <c r="W737" s="28">
        <v>0</v>
      </c>
      <c r="X737" s="28">
        <v>0</v>
      </c>
      <c r="Y737" s="28">
        <v>0</v>
      </c>
      <c r="Z737" s="28">
        <v>0</v>
      </c>
      <c r="AA737" s="31">
        <f t="shared" si="23"/>
        <v>10000</v>
      </c>
      <c r="AB737" s="31">
        <f t="shared" si="22"/>
        <v>0</v>
      </c>
    </row>
    <row r="738" spans="1:28" s="36" customFormat="1" x14ac:dyDescent="0.35">
      <c r="A738" s="25" t="s">
        <v>124</v>
      </c>
      <c r="B738" s="26" t="s">
        <v>6124</v>
      </c>
      <c r="C738" s="27" t="s">
        <v>126</v>
      </c>
      <c r="D738" s="27" t="s">
        <v>1088</v>
      </c>
      <c r="E738" s="27" t="s">
        <v>6125</v>
      </c>
      <c r="F738" s="27" t="s">
        <v>6126</v>
      </c>
      <c r="G738" s="27" t="str">
        <f>"C"&amp;Table228910[[#This Row],[Direct
Funded
Charter School
Number]]</f>
        <v>C1710</v>
      </c>
      <c r="H738" s="52" t="s">
        <v>6127</v>
      </c>
      <c r="I738" s="29" t="s">
        <v>6701</v>
      </c>
      <c r="J738" s="30">
        <v>10000</v>
      </c>
      <c r="K738" s="29" t="s">
        <v>6701</v>
      </c>
      <c r="L738" s="28">
        <v>2500</v>
      </c>
      <c r="M738" s="28">
        <v>7500</v>
      </c>
      <c r="N738" s="28">
        <v>0</v>
      </c>
      <c r="O738" s="28">
        <v>0</v>
      </c>
      <c r="P738" s="28">
        <v>0</v>
      </c>
      <c r="Q738" s="28">
        <v>0</v>
      </c>
      <c r="R738" s="28">
        <v>0</v>
      </c>
      <c r="S738" s="28">
        <v>0</v>
      </c>
      <c r="T738" s="28">
        <v>0</v>
      </c>
      <c r="U738" s="28">
        <v>0</v>
      </c>
      <c r="V738" s="28">
        <v>0</v>
      </c>
      <c r="W738" s="28">
        <v>0</v>
      </c>
      <c r="X738" s="28">
        <v>0</v>
      </c>
      <c r="Y738" s="28">
        <v>0</v>
      </c>
      <c r="Z738" s="28">
        <v>0</v>
      </c>
      <c r="AA738" s="31">
        <f t="shared" si="23"/>
        <v>10000</v>
      </c>
      <c r="AB738" s="31">
        <f t="shared" si="22"/>
        <v>0</v>
      </c>
    </row>
    <row r="739" spans="1:28" s="36" customFormat="1" x14ac:dyDescent="0.35">
      <c r="A739" s="25" t="s">
        <v>124</v>
      </c>
      <c r="B739" s="26" t="s">
        <v>6402</v>
      </c>
      <c r="C739" s="27" t="s">
        <v>126</v>
      </c>
      <c r="D739" s="27" t="s">
        <v>1088</v>
      </c>
      <c r="E739" s="27" t="s">
        <v>6403</v>
      </c>
      <c r="F739" s="27" t="s">
        <v>6404</v>
      </c>
      <c r="G739" s="27" t="str">
        <f>"C"&amp;Table228910[[#This Row],[Direct
Funded
Charter School
Number]]</f>
        <v>C1806</v>
      </c>
      <c r="H739" s="52" t="s">
        <v>6405</v>
      </c>
      <c r="I739" s="29" t="s">
        <v>6701</v>
      </c>
      <c r="J739" s="30">
        <v>10000</v>
      </c>
      <c r="K739" s="29" t="s">
        <v>6701</v>
      </c>
      <c r="L739" s="28">
        <v>2500</v>
      </c>
      <c r="M739" s="28">
        <v>7500</v>
      </c>
      <c r="N739" s="28">
        <v>0</v>
      </c>
      <c r="O739" s="28">
        <v>0</v>
      </c>
      <c r="P739" s="28">
        <v>0</v>
      </c>
      <c r="Q739" s="28">
        <v>0</v>
      </c>
      <c r="R739" s="28">
        <v>0</v>
      </c>
      <c r="S739" s="28">
        <v>0</v>
      </c>
      <c r="T739" s="28">
        <v>0</v>
      </c>
      <c r="U739" s="28">
        <v>0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31">
        <f t="shared" si="23"/>
        <v>10000</v>
      </c>
      <c r="AB739" s="31">
        <f t="shared" si="22"/>
        <v>0</v>
      </c>
    </row>
    <row r="740" spans="1:28" s="36" customFormat="1" x14ac:dyDescent="0.35">
      <c r="A740" s="25" t="s">
        <v>124</v>
      </c>
      <c r="B740" s="26" t="s">
        <v>6449</v>
      </c>
      <c r="C740" s="27" t="s">
        <v>126</v>
      </c>
      <c r="D740" s="27" t="s">
        <v>2789</v>
      </c>
      <c r="E740" s="27" t="s">
        <v>6450</v>
      </c>
      <c r="F740" s="27" t="s">
        <v>6451</v>
      </c>
      <c r="G740" s="27" t="str">
        <f>"C"&amp;Table228910[[#This Row],[Direct
Funded
Charter School
Number]]</f>
        <v>C1827</v>
      </c>
      <c r="H740" s="52" t="s">
        <v>6452</v>
      </c>
      <c r="I740" s="29" t="s">
        <v>6701</v>
      </c>
      <c r="J740" s="30">
        <v>14789</v>
      </c>
      <c r="K740" s="29" t="s">
        <v>6701</v>
      </c>
      <c r="L740" s="28">
        <v>3600</v>
      </c>
      <c r="M740" s="28">
        <v>3600</v>
      </c>
      <c r="N740" s="28">
        <v>0</v>
      </c>
      <c r="O740" s="28">
        <v>0</v>
      </c>
      <c r="P740" s="28">
        <v>0</v>
      </c>
      <c r="Q740" s="28">
        <v>3697</v>
      </c>
      <c r="R740" s="28">
        <v>3892</v>
      </c>
      <c r="S740" s="28">
        <v>0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31">
        <f t="shared" si="23"/>
        <v>14789</v>
      </c>
      <c r="AB740" s="31">
        <f t="shared" si="22"/>
        <v>0</v>
      </c>
    </row>
    <row r="741" spans="1:28" s="36" customFormat="1" x14ac:dyDescent="0.35">
      <c r="A741" s="25" t="s">
        <v>124</v>
      </c>
      <c r="B741" s="26" t="s">
        <v>6421</v>
      </c>
      <c r="C741" s="27" t="s">
        <v>126</v>
      </c>
      <c r="D741" s="27" t="s">
        <v>127</v>
      </c>
      <c r="E741" s="27" t="s">
        <v>6422</v>
      </c>
      <c r="F741" s="27" t="s">
        <v>6423</v>
      </c>
      <c r="G741" s="27" t="str">
        <f>"C"&amp;Table228910[[#This Row],[Direct
Funded
Charter School
Number]]</f>
        <v>C1814</v>
      </c>
      <c r="H741" s="52" t="s">
        <v>6424</v>
      </c>
      <c r="I741" s="29" t="s">
        <v>6701</v>
      </c>
      <c r="J741" s="30">
        <v>10000</v>
      </c>
      <c r="K741" s="29" t="s">
        <v>6701</v>
      </c>
      <c r="L741" s="28">
        <v>2500</v>
      </c>
      <c r="M741" s="28">
        <v>2500</v>
      </c>
      <c r="N741" s="28">
        <v>2500</v>
      </c>
      <c r="O741" s="28">
        <v>2500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31">
        <f t="shared" si="23"/>
        <v>10000</v>
      </c>
      <c r="AB741" s="31">
        <f t="shared" si="22"/>
        <v>0</v>
      </c>
    </row>
    <row r="742" spans="1:28" s="36" customFormat="1" x14ac:dyDescent="0.35">
      <c r="A742" s="25" t="s">
        <v>124</v>
      </c>
      <c r="B742" s="26" t="s">
        <v>6433</v>
      </c>
      <c r="C742" s="27" t="s">
        <v>126</v>
      </c>
      <c r="D742" s="27" t="s">
        <v>127</v>
      </c>
      <c r="E742" s="27" t="s">
        <v>6434</v>
      </c>
      <c r="F742" s="27" t="s">
        <v>6435</v>
      </c>
      <c r="G742" s="27" t="str">
        <f>"C"&amp;Table228910[[#This Row],[Direct
Funded
Charter School
Number]]</f>
        <v>C1818</v>
      </c>
      <c r="H742" s="52" t="s">
        <v>6436</v>
      </c>
      <c r="I742" s="29" t="s">
        <v>6701</v>
      </c>
      <c r="J742" s="30">
        <v>10000</v>
      </c>
      <c r="K742" s="29" t="s">
        <v>6701</v>
      </c>
      <c r="L742" s="28">
        <v>2500</v>
      </c>
      <c r="M742" s="28">
        <v>2500</v>
      </c>
      <c r="N742" s="28">
        <v>2500</v>
      </c>
      <c r="O742" s="28">
        <v>2500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31">
        <f t="shared" si="23"/>
        <v>10000</v>
      </c>
      <c r="AB742" s="31">
        <f t="shared" si="22"/>
        <v>0</v>
      </c>
    </row>
    <row r="743" spans="1:28" s="36" customFormat="1" x14ac:dyDescent="0.35">
      <c r="A743" s="25" t="s">
        <v>124</v>
      </c>
      <c r="B743" s="26" t="s">
        <v>6453</v>
      </c>
      <c r="C743" s="27" t="s">
        <v>126</v>
      </c>
      <c r="D743" s="27" t="s">
        <v>2996</v>
      </c>
      <c r="E743" s="27" t="s">
        <v>6454</v>
      </c>
      <c r="F743" s="27" t="s">
        <v>6455</v>
      </c>
      <c r="G743" s="27" t="str">
        <f>"C"&amp;Table228910[[#This Row],[Direct
Funded
Charter School
Number]]</f>
        <v>C1828</v>
      </c>
      <c r="H743" s="52" t="s">
        <v>6456</v>
      </c>
      <c r="I743" s="29" t="s">
        <v>6700</v>
      </c>
      <c r="J743" s="30">
        <v>0</v>
      </c>
      <c r="K743" s="29" t="s">
        <v>6708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31">
        <f t="shared" si="23"/>
        <v>0</v>
      </c>
      <c r="AB743" s="31">
        <f t="shared" si="22"/>
        <v>0</v>
      </c>
    </row>
    <row r="744" spans="1:28" s="36" customFormat="1" x14ac:dyDescent="0.35">
      <c r="A744" s="25" t="s">
        <v>124</v>
      </c>
      <c r="B744" s="35" t="s">
        <v>6474</v>
      </c>
      <c r="C744" s="33" t="s">
        <v>126</v>
      </c>
      <c r="D744" s="33" t="s">
        <v>2996</v>
      </c>
      <c r="E744" s="33" t="s">
        <v>6475</v>
      </c>
      <c r="F744" s="3" t="s">
        <v>6476</v>
      </c>
      <c r="G744" s="27" t="str">
        <f>"C"&amp;Table228910[[#This Row],[Direct
Funded
Charter School
Number]]</f>
        <v>C1836</v>
      </c>
      <c r="H744" s="53" t="s">
        <v>6477</v>
      </c>
      <c r="I744" s="29" t="s">
        <v>6700</v>
      </c>
      <c r="J744" s="30">
        <v>0</v>
      </c>
      <c r="K744" s="29" t="s">
        <v>6701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31">
        <f t="shared" si="23"/>
        <v>0</v>
      </c>
      <c r="AB744" s="31">
        <f t="shared" si="22"/>
        <v>0</v>
      </c>
    </row>
    <row r="745" spans="1:28" s="36" customFormat="1" x14ac:dyDescent="0.35">
      <c r="A745" s="25" t="s">
        <v>124</v>
      </c>
      <c r="B745" s="26" t="s">
        <v>6482</v>
      </c>
      <c r="C745" s="27" t="s">
        <v>126</v>
      </c>
      <c r="D745" s="27" t="s">
        <v>1019</v>
      </c>
      <c r="E745" s="27" t="s">
        <v>6483</v>
      </c>
      <c r="F745" s="27" t="s">
        <v>6484</v>
      </c>
      <c r="G745" s="27" t="str">
        <f>"C"&amp;Table228910[[#This Row],[Direct
Funded
Charter School
Number]]</f>
        <v>C1838</v>
      </c>
      <c r="H745" s="52" t="s">
        <v>6485</v>
      </c>
      <c r="I745" s="29" t="s">
        <v>6701</v>
      </c>
      <c r="J745" s="30">
        <v>0</v>
      </c>
      <c r="K745" s="29" t="s">
        <v>6701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0</v>
      </c>
      <c r="T745" s="28">
        <v>0</v>
      </c>
      <c r="U745" s="28">
        <v>0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31">
        <f t="shared" si="23"/>
        <v>0</v>
      </c>
      <c r="AB745" s="31">
        <f t="shared" si="22"/>
        <v>0</v>
      </c>
    </row>
    <row r="746" spans="1:28" s="36" customFormat="1" x14ac:dyDescent="0.35">
      <c r="A746" s="25" t="s">
        <v>124</v>
      </c>
      <c r="B746" s="26" t="s">
        <v>5982</v>
      </c>
      <c r="C746" s="27" t="s">
        <v>126</v>
      </c>
      <c r="D746" s="27" t="s">
        <v>2996</v>
      </c>
      <c r="E746" s="27" t="s">
        <v>5983</v>
      </c>
      <c r="F746" s="27" t="s">
        <v>5984</v>
      </c>
      <c r="G746" s="27" t="str">
        <f>"C"&amp;Table228910[[#This Row],[Direct
Funded
Charter School
Number]]</f>
        <v>C1651</v>
      </c>
      <c r="H746" s="52" t="s">
        <v>5985</v>
      </c>
      <c r="I746" s="29" t="s">
        <v>6701</v>
      </c>
      <c r="J746" s="30">
        <v>0</v>
      </c>
      <c r="K746" s="29" t="s">
        <v>6701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0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31">
        <f t="shared" si="23"/>
        <v>0</v>
      </c>
      <c r="AB746" s="31">
        <f t="shared" si="22"/>
        <v>0</v>
      </c>
    </row>
    <row r="747" spans="1:28" s="36" customFormat="1" x14ac:dyDescent="0.35">
      <c r="A747" s="25" t="s">
        <v>124</v>
      </c>
      <c r="B747" s="26" t="s">
        <v>6535</v>
      </c>
      <c r="C747" s="27" t="s">
        <v>126</v>
      </c>
      <c r="D747" s="27" t="s">
        <v>127</v>
      </c>
      <c r="E747" s="27" t="s">
        <v>6536</v>
      </c>
      <c r="F747" s="27" t="s">
        <v>6537</v>
      </c>
      <c r="G747" s="27" t="str">
        <f>"C"&amp;Table228910[[#This Row],[Direct
Funded
Charter School
Number]]</f>
        <v>C1859</v>
      </c>
      <c r="H747" s="52" t="s">
        <v>6538</v>
      </c>
      <c r="I747" s="29" t="s">
        <v>6701</v>
      </c>
      <c r="J747" s="30">
        <v>10000</v>
      </c>
      <c r="K747" s="29" t="s">
        <v>6701</v>
      </c>
      <c r="L747" s="28">
        <v>2500</v>
      </c>
      <c r="M747" s="28">
        <v>2500</v>
      </c>
      <c r="N747" s="28">
        <v>2500</v>
      </c>
      <c r="O747" s="28">
        <v>2500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0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31">
        <f t="shared" si="23"/>
        <v>10000</v>
      </c>
      <c r="AB747" s="31">
        <f t="shared" si="22"/>
        <v>0</v>
      </c>
    </row>
    <row r="748" spans="1:28" s="36" customFormat="1" x14ac:dyDescent="0.35">
      <c r="A748" s="25" t="s">
        <v>124</v>
      </c>
      <c r="B748" s="26" t="s">
        <v>6518</v>
      </c>
      <c r="C748" s="27" t="s">
        <v>126</v>
      </c>
      <c r="D748" s="27" t="s">
        <v>1088</v>
      </c>
      <c r="E748" s="27" t="s">
        <v>6519</v>
      </c>
      <c r="F748" s="27" t="s">
        <v>6520</v>
      </c>
      <c r="G748" s="27" t="str">
        <f>"C"&amp;Table228910[[#This Row],[Direct
Funded
Charter School
Number]]</f>
        <v>C1853</v>
      </c>
      <c r="H748" s="52" t="s">
        <v>6521</v>
      </c>
      <c r="I748" s="29" t="s">
        <v>6701</v>
      </c>
      <c r="J748" s="30">
        <v>10000</v>
      </c>
      <c r="K748" s="29" t="s">
        <v>6701</v>
      </c>
      <c r="L748" s="28">
        <v>2500</v>
      </c>
      <c r="M748" s="28">
        <v>2500</v>
      </c>
      <c r="N748" s="28">
        <v>2500</v>
      </c>
      <c r="O748" s="28">
        <v>2500</v>
      </c>
      <c r="P748" s="28">
        <v>0</v>
      </c>
      <c r="Q748" s="28">
        <v>0</v>
      </c>
      <c r="R748" s="28">
        <v>0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31">
        <f t="shared" si="23"/>
        <v>10000</v>
      </c>
      <c r="AB748" s="31">
        <f t="shared" si="22"/>
        <v>0</v>
      </c>
    </row>
    <row r="749" spans="1:28" s="36" customFormat="1" x14ac:dyDescent="0.35">
      <c r="A749" s="25" t="s">
        <v>124</v>
      </c>
      <c r="B749" s="26" t="s">
        <v>6526</v>
      </c>
      <c r="C749" s="27" t="s">
        <v>126</v>
      </c>
      <c r="D749" s="27" t="s">
        <v>1088</v>
      </c>
      <c r="E749" s="27" t="s">
        <v>6527</v>
      </c>
      <c r="F749" s="27" t="s">
        <v>6528</v>
      </c>
      <c r="G749" s="27" t="str">
        <f>"C"&amp;Table228910[[#This Row],[Direct
Funded
Charter School
Number]]</f>
        <v>C1855</v>
      </c>
      <c r="H749" s="52" t="s">
        <v>6529</v>
      </c>
      <c r="I749" s="29" t="s">
        <v>6701</v>
      </c>
      <c r="J749" s="30">
        <v>10000</v>
      </c>
      <c r="K749" s="29" t="s">
        <v>6701</v>
      </c>
      <c r="L749" s="28">
        <v>2500</v>
      </c>
      <c r="M749" s="28">
        <v>2500</v>
      </c>
      <c r="N749" s="28">
        <v>2500</v>
      </c>
      <c r="O749" s="28">
        <v>2500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31">
        <f t="shared" si="23"/>
        <v>10000</v>
      </c>
      <c r="AB749" s="31">
        <f t="shared" si="22"/>
        <v>0</v>
      </c>
    </row>
    <row r="750" spans="1:28" s="36" customFormat="1" x14ac:dyDescent="0.35">
      <c r="A750" s="25" t="s">
        <v>124</v>
      </c>
      <c r="B750" s="26" t="s">
        <v>6429</v>
      </c>
      <c r="C750" s="27" t="s">
        <v>126</v>
      </c>
      <c r="D750" s="27" t="s">
        <v>127</v>
      </c>
      <c r="E750" s="27" t="s">
        <v>6430</v>
      </c>
      <c r="F750" s="27" t="s">
        <v>6431</v>
      </c>
      <c r="G750" s="27" t="str">
        <f>"C"&amp;Table228910[[#This Row],[Direct
Funded
Charter School
Number]]</f>
        <v>C1817</v>
      </c>
      <c r="H750" s="52" t="s">
        <v>6432</v>
      </c>
      <c r="I750" s="29" t="s">
        <v>6701</v>
      </c>
      <c r="J750" s="30">
        <v>10000</v>
      </c>
      <c r="K750" s="29" t="s">
        <v>6701</v>
      </c>
      <c r="L750" s="28">
        <v>2500</v>
      </c>
      <c r="M750" s="28">
        <v>2500</v>
      </c>
      <c r="N750" s="28">
        <v>2500</v>
      </c>
      <c r="O750" s="28">
        <v>2500</v>
      </c>
      <c r="P750" s="28">
        <v>0</v>
      </c>
      <c r="Q750" s="28">
        <v>0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  <c r="W750" s="28">
        <v>0</v>
      </c>
      <c r="X750" s="28">
        <v>0</v>
      </c>
      <c r="Y750" s="28">
        <v>0</v>
      </c>
      <c r="Z750" s="28">
        <v>0</v>
      </c>
      <c r="AA750" s="31">
        <f t="shared" si="23"/>
        <v>10000</v>
      </c>
      <c r="AB750" s="31">
        <f t="shared" si="22"/>
        <v>0</v>
      </c>
    </row>
    <row r="751" spans="1:28" s="36" customFormat="1" x14ac:dyDescent="0.35">
      <c r="A751" s="25" t="s">
        <v>124</v>
      </c>
      <c r="B751" s="26" t="s">
        <v>6522</v>
      </c>
      <c r="C751" s="27" t="s">
        <v>126</v>
      </c>
      <c r="D751" s="27" t="s">
        <v>1088</v>
      </c>
      <c r="E751" s="27" t="s">
        <v>6523</v>
      </c>
      <c r="F751" s="27" t="s">
        <v>6524</v>
      </c>
      <c r="G751" s="27" t="str">
        <f>"C"&amp;Table228910[[#This Row],[Direct
Funded
Charter School
Number]]</f>
        <v>C1854</v>
      </c>
      <c r="H751" s="52" t="s">
        <v>6525</v>
      </c>
      <c r="I751" s="29" t="s">
        <v>6701</v>
      </c>
      <c r="J751" s="30">
        <v>10000</v>
      </c>
      <c r="K751" s="29" t="s">
        <v>6701</v>
      </c>
      <c r="L751" s="28">
        <v>2500</v>
      </c>
      <c r="M751" s="28">
        <v>2500</v>
      </c>
      <c r="N751" s="28">
        <v>0</v>
      </c>
      <c r="O751" s="28">
        <v>4122</v>
      </c>
      <c r="P751" s="28">
        <v>878</v>
      </c>
      <c r="Q751" s="28">
        <v>0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  <c r="W751" s="28">
        <v>0</v>
      </c>
      <c r="X751" s="28">
        <v>0</v>
      </c>
      <c r="Y751" s="28">
        <v>0</v>
      </c>
      <c r="Z751" s="28">
        <v>0</v>
      </c>
      <c r="AA751" s="31">
        <f t="shared" si="23"/>
        <v>10000</v>
      </c>
      <c r="AB751" s="31">
        <f t="shared" si="22"/>
        <v>0</v>
      </c>
    </row>
    <row r="752" spans="1:28" s="36" customFormat="1" x14ac:dyDescent="0.35">
      <c r="A752" s="25" t="s">
        <v>124</v>
      </c>
      <c r="B752" s="26" t="s">
        <v>6547</v>
      </c>
      <c r="C752" s="27" t="s">
        <v>126</v>
      </c>
      <c r="D752" s="27" t="s">
        <v>1088</v>
      </c>
      <c r="E752" s="27" t="s">
        <v>6548</v>
      </c>
      <c r="F752" s="27" t="s">
        <v>6549</v>
      </c>
      <c r="G752" s="27" t="str">
        <f>"C"&amp;Table228910[[#This Row],[Direct
Funded
Charter School
Number]]</f>
        <v>C1863</v>
      </c>
      <c r="H752" s="52" t="s">
        <v>6550</v>
      </c>
      <c r="I752" s="29" t="s">
        <v>6701</v>
      </c>
      <c r="J752" s="30">
        <v>10000</v>
      </c>
      <c r="K752" s="29" t="s">
        <v>6701</v>
      </c>
      <c r="L752" s="28">
        <v>2500</v>
      </c>
      <c r="M752" s="28">
        <v>2500</v>
      </c>
      <c r="N752" s="28">
        <v>0</v>
      </c>
      <c r="O752" s="28">
        <v>2500</v>
      </c>
      <c r="P752" s="28">
        <v>2500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31">
        <f t="shared" si="23"/>
        <v>10000</v>
      </c>
      <c r="AB752" s="31">
        <f t="shared" si="22"/>
        <v>0</v>
      </c>
    </row>
    <row r="753" spans="1:28" s="36" customFormat="1" x14ac:dyDescent="0.35">
      <c r="A753" s="25" t="s">
        <v>124</v>
      </c>
      <c r="B753" s="26" t="s">
        <v>6490</v>
      </c>
      <c r="C753" s="27" t="s">
        <v>126</v>
      </c>
      <c r="D753" s="27" t="s">
        <v>1088</v>
      </c>
      <c r="E753" s="27" t="s">
        <v>6491</v>
      </c>
      <c r="F753" s="27" t="s">
        <v>6492</v>
      </c>
      <c r="G753" s="27" t="str">
        <f>"C"&amp;Table228910[[#This Row],[Direct
Funded
Charter School
Number]]</f>
        <v>C1842</v>
      </c>
      <c r="H753" s="52" t="s">
        <v>6493</v>
      </c>
      <c r="I753" s="29" t="s">
        <v>6701</v>
      </c>
      <c r="J753" s="30">
        <v>10000</v>
      </c>
      <c r="K753" s="29" t="s">
        <v>6701</v>
      </c>
      <c r="L753" s="28">
        <v>2500</v>
      </c>
      <c r="M753" s="28">
        <v>2500</v>
      </c>
      <c r="N753" s="28">
        <v>2500</v>
      </c>
      <c r="O753" s="28">
        <v>2500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  <c r="W753" s="28">
        <v>0</v>
      </c>
      <c r="X753" s="28">
        <v>0</v>
      </c>
      <c r="Y753" s="28">
        <v>0</v>
      </c>
      <c r="Z753" s="28">
        <v>0</v>
      </c>
      <c r="AA753" s="31">
        <f t="shared" si="23"/>
        <v>10000</v>
      </c>
      <c r="AB753" s="31">
        <f t="shared" si="22"/>
        <v>0</v>
      </c>
    </row>
    <row r="754" spans="1:28" s="36" customFormat="1" x14ac:dyDescent="0.35">
      <c r="A754" s="25" t="s">
        <v>124</v>
      </c>
      <c r="B754" s="26" t="s">
        <v>6494</v>
      </c>
      <c r="C754" s="27" t="s">
        <v>126</v>
      </c>
      <c r="D754" s="27" t="s">
        <v>1088</v>
      </c>
      <c r="E754" s="27" t="s">
        <v>6495</v>
      </c>
      <c r="F754" s="27" t="s">
        <v>6496</v>
      </c>
      <c r="G754" s="27" t="str">
        <f>"C"&amp;Table228910[[#This Row],[Direct
Funded
Charter School
Number]]</f>
        <v>C1843</v>
      </c>
      <c r="H754" s="52" t="s">
        <v>6497</v>
      </c>
      <c r="I754" s="29" t="s">
        <v>6701</v>
      </c>
      <c r="J754" s="30">
        <v>10000</v>
      </c>
      <c r="K754" s="29" t="s">
        <v>6701</v>
      </c>
      <c r="L754" s="28">
        <v>2500</v>
      </c>
      <c r="M754" s="28">
        <v>2500</v>
      </c>
      <c r="N754" s="28">
        <v>2500</v>
      </c>
      <c r="O754" s="28">
        <v>2500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0</v>
      </c>
      <c r="V754" s="28">
        <v>0</v>
      </c>
      <c r="W754" s="28">
        <v>0</v>
      </c>
      <c r="X754" s="28">
        <v>0</v>
      </c>
      <c r="Y754" s="28">
        <v>0</v>
      </c>
      <c r="Z754" s="28">
        <v>0</v>
      </c>
      <c r="AA754" s="31">
        <f t="shared" si="23"/>
        <v>10000</v>
      </c>
      <c r="AB754" s="31">
        <f t="shared" si="22"/>
        <v>0</v>
      </c>
    </row>
    <row r="755" spans="1:28" s="36" customFormat="1" x14ac:dyDescent="0.35">
      <c r="A755" s="25" t="s">
        <v>124</v>
      </c>
      <c r="B755" s="26" t="s">
        <v>5914</v>
      </c>
      <c r="C755" s="27" t="s">
        <v>126</v>
      </c>
      <c r="D755" s="27" t="s">
        <v>1088</v>
      </c>
      <c r="E755" s="27" t="s">
        <v>5915</v>
      </c>
      <c r="F755" s="27" t="s">
        <v>5916</v>
      </c>
      <c r="G755" s="27" t="str">
        <f>"C"&amp;Table228910[[#This Row],[Direct
Funded
Charter School
Number]]</f>
        <v>C1627</v>
      </c>
      <c r="H755" s="52" t="s">
        <v>5917</v>
      </c>
      <c r="I755" s="29" t="s">
        <v>6701</v>
      </c>
      <c r="J755" s="30">
        <v>10000</v>
      </c>
      <c r="K755" s="29" t="s">
        <v>6701</v>
      </c>
      <c r="L755" s="28">
        <v>2500</v>
      </c>
      <c r="M755" s="28">
        <v>2500</v>
      </c>
      <c r="N755" s="28">
        <v>0</v>
      </c>
      <c r="O755" s="28">
        <v>2500</v>
      </c>
      <c r="P755" s="28">
        <v>2500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  <c r="W755" s="28">
        <v>0</v>
      </c>
      <c r="X755" s="28">
        <v>0</v>
      </c>
      <c r="Y755" s="28">
        <v>0</v>
      </c>
      <c r="Z755" s="28">
        <v>0</v>
      </c>
      <c r="AA755" s="31">
        <f t="shared" si="23"/>
        <v>10000</v>
      </c>
      <c r="AB755" s="31">
        <f t="shared" si="22"/>
        <v>0</v>
      </c>
    </row>
    <row r="756" spans="1:28" s="36" customFormat="1" x14ac:dyDescent="0.35">
      <c r="A756" s="25" t="s">
        <v>124</v>
      </c>
      <c r="B756" s="26" t="s">
        <v>6530</v>
      </c>
      <c r="C756" s="27" t="s">
        <v>126</v>
      </c>
      <c r="D756" s="27" t="s">
        <v>6531</v>
      </c>
      <c r="E756" s="27" t="s">
        <v>6532</v>
      </c>
      <c r="F756" s="27" t="s">
        <v>6533</v>
      </c>
      <c r="G756" s="27" t="str">
        <f>"C"&amp;Table228910[[#This Row],[Direct
Funded
Charter School
Number]]</f>
        <v>C1858</v>
      </c>
      <c r="H756" s="52" t="s">
        <v>6534</v>
      </c>
      <c r="I756" s="29" t="s">
        <v>6701</v>
      </c>
      <c r="J756" s="30">
        <v>17621</v>
      </c>
      <c r="K756" s="29" t="s">
        <v>6701</v>
      </c>
      <c r="L756" s="28">
        <v>4289</v>
      </c>
      <c r="M756" s="28">
        <v>12866</v>
      </c>
      <c r="N756" s="28">
        <v>0</v>
      </c>
      <c r="O756" s="28">
        <v>0</v>
      </c>
      <c r="P756" s="28">
        <v>0</v>
      </c>
      <c r="Q756" s="28">
        <v>466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  <c r="W756" s="28">
        <v>0</v>
      </c>
      <c r="X756" s="28">
        <v>0</v>
      </c>
      <c r="Y756" s="28">
        <v>0</v>
      </c>
      <c r="Z756" s="28">
        <v>0</v>
      </c>
      <c r="AA756" s="31">
        <f t="shared" si="23"/>
        <v>17621</v>
      </c>
      <c r="AB756" s="31">
        <f t="shared" si="22"/>
        <v>0</v>
      </c>
    </row>
    <row r="757" spans="1:28" s="36" customFormat="1" x14ac:dyDescent="0.35">
      <c r="A757" s="25" t="s">
        <v>124</v>
      </c>
      <c r="B757" s="26" t="s">
        <v>6571</v>
      </c>
      <c r="C757" s="27" t="s">
        <v>126</v>
      </c>
      <c r="D757" s="27" t="s">
        <v>127</v>
      </c>
      <c r="E757" s="27" t="s">
        <v>6572</v>
      </c>
      <c r="F757" s="27" t="s">
        <v>6573</v>
      </c>
      <c r="G757" s="27" t="str">
        <f>"C"&amp;Table228910[[#This Row],[Direct
Funded
Charter School
Number]]</f>
        <v>C1874</v>
      </c>
      <c r="H757" s="52" t="s">
        <v>6574</v>
      </c>
      <c r="I757" s="29" t="s">
        <v>6701</v>
      </c>
      <c r="J757" s="30">
        <v>10000</v>
      </c>
      <c r="K757" s="29" t="s">
        <v>6701</v>
      </c>
      <c r="L757" s="28">
        <v>2500</v>
      </c>
      <c r="M757" s="28">
        <v>2500</v>
      </c>
      <c r="N757" s="28">
        <v>0</v>
      </c>
      <c r="O757" s="28">
        <v>0</v>
      </c>
      <c r="P757" s="28">
        <v>5000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</v>
      </c>
      <c r="X757" s="28">
        <v>0</v>
      </c>
      <c r="Y757" s="28">
        <v>0</v>
      </c>
      <c r="Z757" s="28">
        <v>0</v>
      </c>
      <c r="AA757" s="31">
        <f t="shared" si="23"/>
        <v>10000</v>
      </c>
      <c r="AB757" s="31">
        <f t="shared" si="22"/>
        <v>0</v>
      </c>
    </row>
    <row r="758" spans="1:28" s="36" customFormat="1" x14ac:dyDescent="0.35">
      <c r="A758" s="25" t="s">
        <v>124</v>
      </c>
      <c r="B758" s="26" t="s">
        <v>6607</v>
      </c>
      <c r="C758" s="27" t="s">
        <v>126</v>
      </c>
      <c r="D758" s="27" t="s">
        <v>1064</v>
      </c>
      <c r="E758" s="27" t="s">
        <v>6608</v>
      </c>
      <c r="F758" s="27" t="s">
        <v>6609</v>
      </c>
      <c r="G758" s="27" t="str">
        <f>"C"&amp;Table228910[[#This Row],[Direct
Funded
Charter School
Number]]</f>
        <v>C1886</v>
      </c>
      <c r="H758" s="52" t="s">
        <v>6610</v>
      </c>
      <c r="I758" s="29" t="s">
        <v>6700</v>
      </c>
      <c r="J758" s="30">
        <v>0</v>
      </c>
      <c r="K758" s="29" t="s">
        <v>6701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31">
        <f t="shared" si="23"/>
        <v>0</v>
      </c>
      <c r="AB758" s="31">
        <f t="shared" si="22"/>
        <v>0</v>
      </c>
    </row>
    <row r="759" spans="1:28" s="36" customFormat="1" x14ac:dyDescent="0.35">
      <c r="A759" s="25" t="s">
        <v>124</v>
      </c>
      <c r="B759" s="26" t="s">
        <v>6664</v>
      </c>
      <c r="C759" s="27" t="s">
        <v>126</v>
      </c>
      <c r="D759" s="27" t="s">
        <v>2996</v>
      </c>
      <c r="E759" s="27" t="s">
        <v>6665</v>
      </c>
      <c r="F759" s="27" t="s">
        <v>6666</v>
      </c>
      <c r="G759" s="27" t="str">
        <f>"C"&amp;Table228910[[#This Row],[Direct
Funded
Charter School
Number]]</f>
        <v>C1902</v>
      </c>
      <c r="H759" s="52" t="s">
        <v>6667</v>
      </c>
      <c r="I759" s="29" t="s">
        <v>6700</v>
      </c>
      <c r="J759" s="30">
        <v>0</v>
      </c>
      <c r="K759" s="29" t="s">
        <v>6701</v>
      </c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28">
        <v>0</v>
      </c>
      <c r="S759" s="28">
        <v>0</v>
      </c>
      <c r="T759" s="28">
        <v>0</v>
      </c>
      <c r="U759" s="28">
        <v>0</v>
      </c>
      <c r="V759" s="28">
        <v>0</v>
      </c>
      <c r="W759" s="28">
        <v>0</v>
      </c>
      <c r="X759" s="28">
        <v>0</v>
      </c>
      <c r="Y759" s="28">
        <v>0</v>
      </c>
      <c r="Z759" s="28">
        <v>0</v>
      </c>
      <c r="AA759" s="31">
        <f t="shared" si="23"/>
        <v>0</v>
      </c>
      <c r="AB759" s="31">
        <f t="shared" si="22"/>
        <v>0</v>
      </c>
    </row>
    <row r="760" spans="1:28" s="36" customFormat="1" x14ac:dyDescent="0.35">
      <c r="A760" s="25" t="s">
        <v>124</v>
      </c>
      <c r="B760" s="26" t="s">
        <v>6689</v>
      </c>
      <c r="C760" s="27" t="s">
        <v>126</v>
      </c>
      <c r="D760" s="27" t="s">
        <v>2996</v>
      </c>
      <c r="E760" s="27" t="s">
        <v>6690</v>
      </c>
      <c r="F760" s="27" t="s">
        <v>6691</v>
      </c>
      <c r="G760" s="27" t="str">
        <f>"C"&amp;Table228910[[#This Row],[Direct
Funded
Charter School
Number]]</f>
        <v>C1911</v>
      </c>
      <c r="H760" s="52" t="s">
        <v>6692</v>
      </c>
      <c r="I760" s="29" t="s">
        <v>6700</v>
      </c>
      <c r="J760" s="30">
        <v>0</v>
      </c>
      <c r="K760" s="29" t="s">
        <v>6708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31">
        <f t="shared" si="23"/>
        <v>0</v>
      </c>
      <c r="AB760" s="31">
        <f t="shared" si="22"/>
        <v>0</v>
      </c>
    </row>
    <row r="761" spans="1:28" s="36" customFormat="1" x14ac:dyDescent="0.35">
      <c r="A761" s="25" t="s">
        <v>124</v>
      </c>
      <c r="B761" s="26" t="s">
        <v>4662</v>
      </c>
      <c r="C761" s="27" t="s">
        <v>126</v>
      </c>
      <c r="D761" s="27" t="s">
        <v>127</v>
      </c>
      <c r="E761" s="27" t="s">
        <v>4663</v>
      </c>
      <c r="F761" s="27" t="s">
        <v>4664</v>
      </c>
      <c r="G761" s="27" t="str">
        <f>"C"&amp;Table228910[[#This Row],[Direct
Funded
Charter School
Number]]</f>
        <v>C0987</v>
      </c>
      <c r="H761" s="52" t="s">
        <v>4665</v>
      </c>
      <c r="I761" s="29" t="s">
        <v>6701</v>
      </c>
      <c r="J761" s="30">
        <v>10000</v>
      </c>
      <c r="K761" s="29" t="s">
        <v>6701</v>
      </c>
      <c r="L761" s="28">
        <v>2500</v>
      </c>
      <c r="M761" s="28">
        <v>2500</v>
      </c>
      <c r="N761" s="28">
        <v>0</v>
      </c>
      <c r="O761" s="28">
        <v>0</v>
      </c>
      <c r="P761" s="28">
        <v>5000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0</v>
      </c>
      <c r="Z761" s="28">
        <v>0</v>
      </c>
      <c r="AA761" s="31">
        <f t="shared" si="23"/>
        <v>10000</v>
      </c>
      <c r="AB761" s="31">
        <f t="shared" si="22"/>
        <v>0</v>
      </c>
    </row>
    <row r="762" spans="1:28" s="36" customFormat="1" x14ac:dyDescent="0.35">
      <c r="A762" s="25" t="s">
        <v>124</v>
      </c>
      <c r="B762" s="26" t="s">
        <v>6088</v>
      </c>
      <c r="C762" s="27" t="s">
        <v>126</v>
      </c>
      <c r="D762" s="27" t="s">
        <v>2996</v>
      </c>
      <c r="E762" s="27" t="s">
        <v>6089</v>
      </c>
      <c r="F762" s="27" t="s">
        <v>6090</v>
      </c>
      <c r="G762" s="27" t="str">
        <f>"C"&amp;Table228910[[#This Row],[Direct
Funded
Charter School
Number]]</f>
        <v>C1697</v>
      </c>
      <c r="H762" s="52" t="s">
        <v>6091</v>
      </c>
      <c r="I762" s="29" t="s">
        <v>6700</v>
      </c>
      <c r="J762" s="30">
        <v>0</v>
      </c>
      <c r="K762" s="29" t="s">
        <v>6708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31">
        <f t="shared" si="23"/>
        <v>0</v>
      </c>
      <c r="AB762" s="31">
        <f t="shared" si="22"/>
        <v>0</v>
      </c>
    </row>
    <row r="763" spans="1:28" s="36" customFormat="1" x14ac:dyDescent="0.35">
      <c r="A763" s="25" t="s">
        <v>124</v>
      </c>
      <c r="B763" s="26" t="s">
        <v>4919</v>
      </c>
      <c r="C763" s="27" t="s">
        <v>126</v>
      </c>
      <c r="D763" s="27" t="s">
        <v>1088</v>
      </c>
      <c r="E763" s="27" t="s">
        <v>4920</v>
      </c>
      <c r="F763" s="27" t="s">
        <v>4921</v>
      </c>
      <c r="G763" s="27" t="str">
        <f>"C"&amp;Table228910[[#This Row],[Direct
Funded
Charter School
Number]]</f>
        <v>C1119</v>
      </c>
      <c r="H763" s="52" t="s">
        <v>4922</v>
      </c>
      <c r="I763" s="29" t="s">
        <v>6701</v>
      </c>
      <c r="J763" s="30">
        <v>84034</v>
      </c>
      <c r="K763" s="29" t="s">
        <v>6701</v>
      </c>
      <c r="L763" s="28">
        <v>20454</v>
      </c>
      <c r="M763" s="28">
        <v>20454</v>
      </c>
      <c r="N763" s="28">
        <v>20454</v>
      </c>
      <c r="O763" s="28">
        <v>21009</v>
      </c>
      <c r="P763" s="28">
        <v>1663</v>
      </c>
      <c r="Q763" s="28">
        <v>0</v>
      </c>
      <c r="R763" s="28">
        <v>0</v>
      </c>
      <c r="S763" s="28">
        <v>0</v>
      </c>
      <c r="T763" s="28">
        <v>0</v>
      </c>
      <c r="U763" s="28">
        <v>0</v>
      </c>
      <c r="V763" s="28">
        <v>0</v>
      </c>
      <c r="W763" s="28">
        <v>0</v>
      </c>
      <c r="X763" s="28">
        <v>0</v>
      </c>
      <c r="Y763" s="28">
        <v>0</v>
      </c>
      <c r="Z763" s="28">
        <v>0</v>
      </c>
      <c r="AA763" s="31">
        <f t="shared" si="23"/>
        <v>84034</v>
      </c>
      <c r="AB763" s="31">
        <f t="shared" si="22"/>
        <v>0</v>
      </c>
    </row>
    <row r="764" spans="1:28" s="36" customFormat="1" x14ac:dyDescent="0.35">
      <c r="A764" s="25" t="s">
        <v>124</v>
      </c>
      <c r="B764" s="26" t="s">
        <v>5335</v>
      </c>
      <c r="C764" s="27" t="s">
        <v>126</v>
      </c>
      <c r="D764" s="27" t="s">
        <v>1088</v>
      </c>
      <c r="E764" s="27" t="s">
        <v>5336</v>
      </c>
      <c r="F764" s="27" t="s">
        <v>5337</v>
      </c>
      <c r="G764" s="27" t="str">
        <f>"C"&amp;Table228910[[#This Row],[Direct
Funded
Charter School
Number]]</f>
        <v>C1314</v>
      </c>
      <c r="H764" s="52" t="s">
        <v>5338</v>
      </c>
      <c r="I764" s="29" t="s">
        <v>6701</v>
      </c>
      <c r="J764" s="30">
        <v>19982</v>
      </c>
      <c r="K764" s="29" t="s">
        <v>6708</v>
      </c>
      <c r="L764" s="28">
        <v>4864</v>
      </c>
      <c r="M764" s="28">
        <v>4864</v>
      </c>
      <c r="N764" s="28">
        <v>4864</v>
      </c>
      <c r="O764" s="28">
        <v>4996</v>
      </c>
      <c r="P764" s="28">
        <v>394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31">
        <f t="shared" si="23"/>
        <v>19982</v>
      </c>
      <c r="AB764" s="31">
        <f t="shared" si="22"/>
        <v>0</v>
      </c>
    </row>
    <row r="765" spans="1:28" s="36" customFormat="1" x14ac:dyDescent="0.35">
      <c r="A765" s="25" t="s">
        <v>124</v>
      </c>
      <c r="B765" s="26" t="s">
        <v>3898</v>
      </c>
      <c r="C765" s="27" t="s">
        <v>126</v>
      </c>
      <c r="D765" s="27" t="s">
        <v>1088</v>
      </c>
      <c r="E765" s="27" t="s">
        <v>3899</v>
      </c>
      <c r="F765" s="27" t="s">
        <v>3900</v>
      </c>
      <c r="G765" s="27" t="str">
        <f>"C"&amp;Table228910[[#This Row],[Direct
Funded
Charter School
Number]]</f>
        <v>C0572</v>
      </c>
      <c r="H765" s="52" t="s">
        <v>3901</v>
      </c>
      <c r="I765" s="29" t="s">
        <v>6701</v>
      </c>
      <c r="J765" s="30">
        <v>56719</v>
      </c>
      <c r="K765" s="29" t="s">
        <v>6701</v>
      </c>
      <c r="L765" s="28">
        <v>13805</v>
      </c>
      <c r="M765" s="28">
        <v>0</v>
      </c>
      <c r="N765" s="28">
        <v>13805</v>
      </c>
      <c r="O765" s="28">
        <v>0</v>
      </c>
      <c r="P765" s="28">
        <v>29109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31">
        <f t="shared" si="23"/>
        <v>56719</v>
      </c>
      <c r="AB765" s="31">
        <f t="shared" si="22"/>
        <v>0</v>
      </c>
    </row>
    <row r="766" spans="1:28" s="36" customFormat="1" x14ac:dyDescent="0.35">
      <c r="A766" s="25" t="s">
        <v>124</v>
      </c>
      <c r="B766" s="26" t="s">
        <v>3192</v>
      </c>
      <c r="C766" s="33" t="s">
        <v>126</v>
      </c>
      <c r="D766" s="33" t="s">
        <v>1088</v>
      </c>
      <c r="E766" s="33" t="s">
        <v>3193</v>
      </c>
      <c r="F766" s="27" t="s">
        <v>3194</v>
      </c>
      <c r="G766" s="27" t="str">
        <f>"C"&amp;Table228910[[#This Row],[Direct
Funded
Charter School
Number]]</f>
        <v>C0037</v>
      </c>
      <c r="H766" s="53" t="s">
        <v>3195</v>
      </c>
      <c r="I766" s="29" t="s">
        <v>6701</v>
      </c>
      <c r="J766" s="30">
        <v>18833</v>
      </c>
      <c r="K766" s="29" t="s">
        <v>6701</v>
      </c>
      <c r="L766" s="28">
        <v>4584</v>
      </c>
      <c r="M766" s="28">
        <v>0</v>
      </c>
      <c r="N766" s="28">
        <v>0</v>
      </c>
      <c r="O766" s="28">
        <v>4708</v>
      </c>
      <c r="P766" s="28">
        <v>0</v>
      </c>
      <c r="Q766" s="28">
        <v>0</v>
      </c>
      <c r="R766" s="28">
        <v>0</v>
      </c>
      <c r="S766" s="28">
        <v>0</v>
      </c>
      <c r="T766" s="28">
        <v>9541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31">
        <f t="shared" si="23"/>
        <v>18833</v>
      </c>
      <c r="AB766" s="31">
        <f t="shared" si="22"/>
        <v>0</v>
      </c>
    </row>
    <row r="767" spans="1:28" s="36" customFormat="1" x14ac:dyDescent="0.35">
      <c r="A767" s="25" t="s">
        <v>124</v>
      </c>
      <c r="B767" s="26" t="s">
        <v>3288</v>
      </c>
      <c r="C767" s="27" t="s">
        <v>126</v>
      </c>
      <c r="D767" s="27" t="s">
        <v>2993</v>
      </c>
      <c r="E767" s="27" t="s">
        <v>3289</v>
      </c>
      <c r="F767" s="27" t="s">
        <v>3290</v>
      </c>
      <c r="G767" s="27" t="str">
        <f>"C"&amp;Table228910[[#This Row],[Direct
Funded
Charter School
Number]]</f>
        <v>C0117</v>
      </c>
      <c r="H767" s="52" t="s">
        <v>3291</v>
      </c>
      <c r="I767" s="29" t="s">
        <v>6700</v>
      </c>
      <c r="J767" s="30">
        <v>0</v>
      </c>
      <c r="K767" s="29" t="s">
        <v>6708</v>
      </c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28">
        <v>0</v>
      </c>
      <c r="R767" s="28">
        <v>0</v>
      </c>
      <c r="S767" s="28">
        <v>0</v>
      </c>
      <c r="T767" s="28">
        <v>0</v>
      </c>
      <c r="U767" s="28">
        <v>0</v>
      </c>
      <c r="V767" s="28">
        <v>0</v>
      </c>
      <c r="W767" s="28">
        <v>0</v>
      </c>
      <c r="X767" s="28">
        <v>0</v>
      </c>
      <c r="Y767" s="28">
        <v>0</v>
      </c>
      <c r="Z767" s="28">
        <v>0</v>
      </c>
      <c r="AA767" s="31">
        <f t="shared" si="23"/>
        <v>0</v>
      </c>
      <c r="AB767" s="31">
        <f t="shared" si="22"/>
        <v>0</v>
      </c>
    </row>
    <row r="768" spans="1:28" s="36" customFormat="1" x14ac:dyDescent="0.35">
      <c r="A768" s="25" t="s">
        <v>124</v>
      </c>
      <c r="B768" s="26" t="s">
        <v>3400</v>
      </c>
      <c r="C768" s="27" t="s">
        <v>126</v>
      </c>
      <c r="D768" s="27" t="s">
        <v>1172</v>
      </c>
      <c r="E768" s="27" t="s">
        <v>3401</v>
      </c>
      <c r="F768" s="27" t="s">
        <v>3402</v>
      </c>
      <c r="G768" s="27" t="str">
        <f>"C"&amp;Table228910[[#This Row],[Direct
Funded
Charter School
Number]]</f>
        <v>C0214</v>
      </c>
      <c r="H768" s="52" t="s">
        <v>3403</v>
      </c>
      <c r="I768" s="29" t="s">
        <v>6700</v>
      </c>
      <c r="J768" s="30">
        <v>0</v>
      </c>
      <c r="K768" s="29" t="s">
        <v>6708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28">
        <v>0</v>
      </c>
      <c r="S768" s="28">
        <v>0</v>
      </c>
      <c r="T768" s="28">
        <v>0</v>
      </c>
      <c r="U768" s="28">
        <v>0</v>
      </c>
      <c r="V768" s="28">
        <v>0</v>
      </c>
      <c r="W768" s="28">
        <v>0</v>
      </c>
      <c r="X768" s="28">
        <v>0</v>
      </c>
      <c r="Y768" s="28">
        <v>0</v>
      </c>
      <c r="Z768" s="28">
        <v>0</v>
      </c>
      <c r="AA768" s="31">
        <f t="shared" si="23"/>
        <v>0</v>
      </c>
      <c r="AB768" s="31">
        <f t="shared" si="22"/>
        <v>0</v>
      </c>
    </row>
    <row r="769" spans="1:28" s="36" customFormat="1" x14ac:dyDescent="0.35">
      <c r="A769" s="25" t="s">
        <v>124</v>
      </c>
      <c r="B769" s="26" t="s">
        <v>3472</v>
      </c>
      <c r="C769" s="27" t="s">
        <v>126</v>
      </c>
      <c r="D769" s="27" t="s">
        <v>1049</v>
      </c>
      <c r="E769" s="27" t="s">
        <v>3473</v>
      </c>
      <c r="F769" s="27" t="s">
        <v>3474</v>
      </c>
      <c r="G769" s="27" t="str">
        <f>"C"&amp;Table228910[[#This Row],[Direct
Funded
Charter School
Number]]</f>
        <v>C0285</v>
      </c>
      <c r="H769" s="52" t="s">
        <v>3475</v>
      </c>
      <c r="I769" s="29" t="s">
        <v>6701</v>
      </c>
      <c r="J769" s="30">
        <v>20520</v>
      </c>
      <c r="K769" s="29" t="s">
        <v>6701</v>
      </c>
      <c r="L769" s="28">
        <v>4995</v>
      </c>
      <c r="M769" s="28">
        <v>0</v>
      </c>
      <c r="N769" s="28">
        <v>4995</v>
      </c>
      <c r="O769" s="28">
        <v>5130</v>
      </c>
      <c r="P769" s="28">
        <v>5400</v>
      </c>
      <c r="Q769" s="28">
        <v>0</v>
      </c>
      <c r="R769" s="28">
        <v>0</v>
      </c>
      <c r="S769" s="28">
        <v>0</v>
      </c>
      <c r="T769" s="28">
        <v>0</v>
      </c>
      <c r="U769" s="28">
        <v>0</v>
      </c>
      <c r="V769" s="28">
        <v>0</v>
      </c>
      <c r="W769" s="28">
        <v>0</v>
      </c>
      <c r="X769" s="28">
        <v>0</v>
      </c>
      <c r="Y769" s="28">
        <v>0</v>
      </c>
      <c r="Z769" s="28">
        <v>0</v>
      </c>
      <c r="AA769" s="31">
        <f t="shared" si="23"/>
        <v>20520</v>
      </c>
      <c r="AB769" s="31">
        <f t="shared" si="22"/>
        <v>0</v>
      </c>
    </row>
    <row r="770" spans="1:28" s="36" customFormat="1" x14ac:dyDescent="0.35">
      <c r="A770" s="25" t="s">
        <v>124</v>
      </c>
      <c r="B770" s="32" t="s">
        <v>3464</v>
      </c>
      <c r="C770" s="33" t="s">
        <v>126</v>
      </c>
      <c r="D770" s="33" t="s">
        <v>1079</v>
      </c>
      <c r="E770" s="33" t="s">
        <v>3465</v>
      </c>
      <c r="F770" s="3" t="s">
        <v>3466</v>
      </c>
      <c r="G770" s="27" t="str">
        <f>"C"&amp;Table228910[[#This Row],[Direct
Funded
Charter School
Number]]</f>
        <v>C0281</v>
      </c>
      <c r="H770" s="53" t="s">
        <v>3467</v>
      </c>
      <c r="I770" s="29" t="s">
        <v>6701</v>
      </c>
      <c r="J770" s="30">
        <v>19820</v>
      </c>
      <c r="K770" s="29" t="s">
        <v>6701</v>
      </c>
      <c r="L770" s="34">
        <v>4824</v>
      </c>
      <c r="M770" s="28">
        <v>4824</v>
      </c>
      <c r="N770" s="28">
        <v>0</v>
      </c>
      <c r="O770" s="28">
        <v>0</v>
      </c>
      <c r="P770" s="28">
        <v>10172</v>
      </c>
      <c r="Q770" s="28">
        <v>0</v>
      </c>
      <c r="R770" s="28">
        <v>0</v>
      </c>
      <c r="S770" s="28">
        <v>0</v>
      </c>
      <c r="T770" s="28">
        <v>0</v>
      </c>
      <c r="U770" s="28">
        <v>0</v>
      </c>
      <c r="V770" s="28">
        <v>0</v>
      </c>
      <c r="W770" s="28">
        <v>0</v>
      </c>
      <c r="X770" s="28">
        <v>0</v>
      </c>
      <c r="Y770" s="28">
        <v>0</v>
      </c>
      <c r="Z770" s="34">
        <v>0</v>
      </c>
      <c r="AA770" s="31">
        <f t="shared" si="23"/>
        <v>19820</v>
      </c>
      <c r="AB770" s="31">
        <f t="shared" si="22"/>
        <v>0</v>
      </c>
    </row>
    <row r="771" spans="1:28" s="36" customFormat="1" x14ac:dyDescent="0.35">
      <c r="A771" s="25" t="s">
        <v>124</v>
      </c>
      <c r="B771" s="26" t="s">
        <v>3553</v>
      </c>
      <c r="C771" s="27" t="s">
        <v>126</v>
      </c>
      <c r="D771" s="27" t="s">
        <v>1076</v>
      </c>
      <c r="E771" s="27" t="s">
        <v>3554</v>
      </c>
      <c r="F771" s="27" t="s">
        <v>3555</v>
      </c>
      <c r="G771" s="27" t="str">
        <f>"C"&amp;Table228910[[#This Row],[Direct
Funded
Charter School
Number]]</f>
        <v>C0353</v>
      </c>
      <c r="H771" s="52" t="s">
        <v>3556</v>
      </c>
      <c r="I771" s="29" t="s">
        <v>6701</v>
      </c>
      <c r="J771" s="30">
        <v>12827</v>
      </c>
      <c r="K771" s="29" t="s">
        <v>6701</v>
      </c>
      <c r="L771" s="28">
        <v>3122</v>
      </c>
      <c r="M771" s="28">
        <v>3122</v>
      </c>
      <c r="N771" s="28">
        <v>1722</v>
      </c>
      <c r="O771" s="28">
        <v>4861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31">
        <f t="shared" si="23"/>
        <v>12827</v>
      </c>
      <c r="AB771" s="31">
        <f t="shared" si="22"/>
        <v>0</v>
      </c>
    </row>
    <row r="772" spans="1:28" s="36" customFormat="1" x14ac:dyDescent="0.35">
      <c r="A772" s="25" t="s">
        <v>124</v>
      </c>
      <c r="B772" s="26" t="s">
        <v>3608</v>
      </c>
      <c r="C772" s="27" t="s">
        <v>126</v>
      </c>
      <c r="D772" s="27" t="s">
        <v>980</v>
      </c>
      <c r="E772" s="27" t="s">
        <v>3609</v>
      </c>
      <c r="F772" s="27" t="s">
        <v>3610</v>
      </c>
      <c r="G772" s="27" t="str">
        <f>"C"&amp;Table228910[[#This Row],[Direct
Funded
Charter School
Number]]</f>
        <v>C0402</v>
      </c>
      <c r="H772" s="52" t="s">
        <v>3611</v>
      </c>
      <c r="I772" s="29" t="s">
        <v>6700</v>
      </c>
      <c r="J772" s="30">
        <v>0</v>
      </c>
      <c r="K772" s="29" t="s">
        <v>6708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31">
        <f t="shared" si="23"/>
        <v>0</v>
      </c>
      <c r="AB772" s="31">
        <f t="shared" si="22"/>
        <v>0</v>
      </c>
    </row>
    <row r="773" spans="1:28" s="36" customFormat="1" x14ac:dyDescent="0.35">
      <c r="A773" s="25" t="s">
        <v>124</v>
      </c>
      <c r="B773" s="26" t="s">
        <v>3620</v>
      </c>
      <c r="C773" s="27" t="s">
        <v>126</v>
      </c>
      <c r="D773" s="27" t="s">
        <v>971</v>
      </c>
      <c r="E773" s="27" t="s">
        <v>3621</v>
      </c>
      <c r="F773" s="27" t="s">
        <v>3622</v>
      </c>
      <c r="G773" s="27" t="str">
        <f>"C"&amp;Table228910[[#This Row],[Direct
Funded
Charter School
Number]]</f>
        <v>C0411</v>
      </c>
      <c r="H773" s="52" t="s">
        <v>3623</v>
      </c>
      <c r="I773" s="29" t="s">
        <v>6700</v>
      </c>
      <c r="J773" s="30">
        <v>0</v>
      </c>
      <c r="K773" s="29" t="s">
        <v>6708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0</v>
      </c>
      <c r="R773" s="28">
        <v>0</v>
      </c>
      <c r="S773" s="28">
        <v>0</v>
      </c>
      <c r="T773" s="28">
        <v>0</v>
      </c>
      <c r="U773" s="28">
        <v>0</v>
      </c>
      <c r="V773" s="28">
        <v>0</v>
      </c>
      <c r="W773" s="28">
        <v>0</v>
      </c>
      <c r="X773" s="28">
        <v>0</v>
      </c>
      <c r="Y773" s="28">
        <v>0</v>
      </c>
      <c r="Z773" s="28">
        <v>0</v>
      </c>
      <c r="AA773" s="31">
        <f t="shared" si="23"/>
        <v>0</v>
      </c>
      <c r="AB773" s="31">
        <f t="shared" si="22"/>
        <v>0</v>
      </c>
    </row>
    <row r="774" spans="1:28" s="36" customFormat="1" x14ac:dyDescent="0.35">
      <c r="A774" s="25" t="s">
        <v>124</v>
      </c>
      <c r="B774" s="26" t="s">
        <v>3669</v>
      </c>
      <c r="C774" s="27" t="s">
        <v>126</v>
      </c>
      <c r="D774" s="27" t="s">
        <v>1061</v>
      </c>
      <c r="E774" s="27" t="s">
        <v>3670</v>
      </c>
      <c r="F774" s="27" t="s">
        <v>3671</v>
      </c>
      <c r="G774" s="27" t="str">
        <f>"C"&amp;Table228910[[#This Row],[Direct
Funded
Charter School
Number]]</f>
        <v>C0432</v>
      </c>
      <c r="H774" s="52" t="s">
        <v>3672</v>
      </c>
      <c r="I774" s="29" t="s">
        <v>6701</v>
      </c>
      <c r="J774" s="30">
        <v>18713</v>
      </c>
      <c r="K774" s="29" t="s">
        <v>6701</v>
      </c>
      <c r="L774" s="28">
        <v>4555</v>
      </c>
      <c r="M774" s="28">
        <v>4555</v>
      </c>
      <c r="N774" s="28">
        <v>0</v>
      </c>
      <c r="O774" s="28">
        <v>0</v>
      </c>
      <c r="P774" s="28">
        <v>9603</v>
      </c>
      <c r="Q774" s="28">
        <v>0</v>
      </c>
      <c r="R774" s="28">
        <v>0</v>
      </c>
      <c r="S774" s="28">
        <v>0</v>
      </c>
      <c r="T774" s="28">
        <v>0</v>
      </c>
      <c r="U774" s="28">
        <v>0</v>
      </c>
      <c r="V774" s="28">
        <v>0</v>
      </c>
      <c r="W774" s="28">
        <v>0</v>
      </c>
      <c r="X774" s="28">
        <v>0</v>
      </c>
      <c r="Y774" s="28">
        <v>0</v>
      </c>
      <c r="Z774" s="28">
        <v>0</v>
      </c>
      <c r="AA774" s="31">
        <f t="shared" si="23"/>
        <v>18713</v>
      </c>
      <c r="AB774" s="31">
        <f t="shared" si="22"/>
        <v>0</v>
      </c>
    </row>
    <row r="775" spans="1:28" s="36" customFormat="1" x14ac:dyDescent="0.35">
      <c r="A775" s="25" t="s">
        <v>124</v>
      </c>
      <c r="B775" s="26" t="s">
        <v>3689</v>
      </c>
      <c r="C775" s="27" t="s">
        <v>126</v>
      </c>
      <c r="D775" s="27" t="s">
        <v>1088</v>
      </c>
      <c r="E775" s="27" t="s">
        <v>3690</v>
      </c>
      <c r="F775" s="27" t="s">
        <v>3691</v>
      </c>
      <c r="G775" s="27" t="str">
        <f>"C"&amp;Table228910[[#This Row],[Direct
Funded
Charter School
Number]]</f>
        <v>C0461</v>
      </c>
      <c r="H775" s="52" t="s">
        <v>3692</v>
      </c>
      <c r="I775" s="29" t="s">
        <v>6701</v>
      </c>
      <c r="J775" s="30">
        <v>13420</v>
      </c>
      <c r="K775" s="29" t="s">
        <v>6701</v>
      </c>
      <c r="L775" s="28">
        <v>3266</v>
      </c>
      <c r="M775" s="28">
        <v>3266</v>
      </c>
      <c r="N775" s="28">
        <v>0</v>
      </c>
      <c r="O775" s="28">
        <v>0</v>
      </c>
      <c r="P775" s="28">
        <v>3355</v>
      </c>
      <c r="Q775" s="28">
        <v>3533</v>
      </c>
      <c r="R775" s="28">
        <v>0</v>
      </c>
      <c r="S775" s="28">
        <v>0</v>
      </c>
      <c r="T775" s="28">
        <v>0</v>
      </c>
      <c r="U775" s="28">
        <v>0</v>
      </c>
      <c r="V775" s="28">
        <v>0</v>
      </c>
      <c r="W775" s="28">
        <v>0</v>
      </c>
      <c r="X775" s="28">
        <v>0</v>
      </c>
      <c r="Y775" s="28">
        <v>0</v>
      </c>
      <c r="Z775" s="28">
        <v>0</v>
      </c>
      <c r="AA775" s="31">
        <f t="shared" si="23"/>
        <v>13420</v>
      </c>
      <c r="AB775" s="31">
        <f t="shared" si="22"/>
        <v>0</v>
      </c>
    </row>
    <row r="776" spans="1:28" s="36" customFormat="1" x14ac:dyDescent="0.35">
      <c r="A776" s="25" t="s">
        <v>124</v>
      </c>
      <c r="B776" s="35" t="s">
        <v>3757</v>
      </c>
      <c r="C776" s="33" t="s">
        <v>126</v>
      </c>
      <c r="D776" s="33" t="s">
        <v>3758</v>
      </c>
      <c r="E776" s="33" t="s">
        <v>3759</v>
      </c>
      <c r="F776" s="3" t="s">
        <v>3760</v>
      </c>
      <c r="G776" s="27" t="str">
        <f>"C"&amp;Table228910[[#This Row],[Direct
Funded
Charter School
Number]]</f>
        <v>C0505</v>
      </c>
      <c r="H776" s="53" t="s">
        <v>3761</v>
      </c>
      <c r="I776" s="29" t="s">
        <v>6701</v>
      </c>
      <c r="J776" s="30">
        <v>15397</v>
      </c>
      <c r="K776" s="29" t="s">
        <v>6701</v>
      </c>
      <c r="L776" s="28">
        <v>3748</v>
      </c>
      <c r="M776" s="28">
        <v>3748</v>
      </c>
      <c r="N776" s="28">
        <v>3748</v>
      </c>
      <c r="O776" s="28">
        <v>3849</v>
      </c>
      <c r="P776" s="28">
        <v>304</v>
      </c>
      <c r="Q776" s="28">
        <v>0</v>
      </c>
      <c r="R776" s="28">
        <v>0</v>
      </c>
      <c r="S776" s="28">
        <v>0</v>
      </c>
      <c r="T776" s="28">
        <v>0</v>
      </c>
      <c r="U776" s="28">
        <v>0</v>
      </c>
      <c r="V776" s="28">
        <v>0</v>
      </c>
      <c r="W776" s="28">
        <v>0</v>
      </c>
      <c r="X776" s="28">
        <v>0</v>
      </c>
      <c r="Y776" s="28">
        <v>0</v>
      </c>
      <c r="Z776" s="28">
        <v>0</v>
      </c>
      <c r="AA776" s="31">
        <f t="shared" si="23"/>
        <v>15397</v>
      </c>
      <c r="AB776" s="31">
        <f t="shared" si="22"/>
        <v>0</v>
      </c>
    </row>
    <row r="777" spans="1:28" s="36" customFormat="1" x14ac:dyDescent="0.35">
      <c r="A777" s="25" t="s">
        <v>124</v>
      </c>
      <c r="B777" s="26" t="s">
        <v>3180</v>
      </c>
      <c r="C777" s="27" t="s">
        <v>126</v>
      </c>
      <c r="D777" s="27" t="s">
        <v>1088</v>
      </c>
      <c r="E777" s="27" t="s">
        <v>3181</v>
      </c>
      <c r="F777" s="27" t="s">
        <v>3182</v>
      </c>
      <c r="G777" s="27" t="str">
        <f>"C"&amp;Table228910[[#This Row],[Direct
Funded
Charter School
Number]]</f>
        <v>C0030</v>
      </c>
      <c r="H777" s="52" t="s">
        <v>3183</v>
      </c>
      <c r="I777" s="29" t="s">
        <v>6701</v>
      </c>
      <c r="J777" s="30">
        <v>27886</v>
      </c>
      <c r="K777" s="29" t="s">
        <v>6701</v>
      </c>
      <c r="L777" s="28">
        <v>6787</v>
      </c>
      <c r="M777" s="28">
        <v>6787</v>
      </c>
      <c r="N777" s="28">
        <v>6787</v>
      </c>
      <c r="O777" s="28">
        <v>6972</v>
      </c>
      <c r="P777" s="28">
        <v>553</v>
      </c>
      <c r="Q777" s="28">
        <v>0</v>
      </c>
      <c r="R777" s="28">
        <v>0</v>
      </c>
      <c r="S777" s="28">
        <v>0</v>
      </c>
      <c r="T777" s="28">
        <v>0</v>
      </c>
      <c r="U777" s="28">
        <v>0</v>
      </c>
      <c r="V777" s="28">
        <v>0</v>
      </c>
      <c r="W777" s="28">
        <v>0</v>
      </c>
      <c r="X777" s="28">
        <v>0</v>
      </c>
      <c r="Y777" s="28">
        <v>0</v>
      </c>
      <c r="Z777" s="28">
        <v>0</v>
      </c>
      <c r="AA777" s="31">
        <f t="shared" si="23"/>
        <v>27886</v>
      </c>
      <c r="AB777" s="31">
        <f t="shared" si="22"/>
        <v>0</v>
      </c>
    </row>
    <row r="778" spans="1:28" s="36" customFormat="1" x14ac:dyDescent="0.35">
      <c r="A778" s="25" t="s">
        <v>124</v>
      </c>
      <c r="B778" s="26" t="s">
        <v>3284</v>
      </c>
      <c r="C778" s="27" t="s">
        <v>126</v>
      </c>
      <c r="D778" s="27" t="s">
        <v>1088</v>
      </c>
      <c r="E778" s="27" t="s">
        <v>3285</v>
      </c>
      <c r="F778" s="27" t="s">
        <v>3286</v>
      </c>
      <c r="G778" s="27" t="str">
        <f>"C"&amp;Table228910[[#This Row],[Direct
Funded
Charter School
Number]]</f>
        <v>C0115</v>
      </c>
      <c r="H778" s="52" t="s">
        <v>3287</v>
      </c>
      <c r="I778" s="29" t="s">
        <v>6701</v>
      </c>
      <c r="J778" s="30">
        <v>25632</v>
      </c>
      <c r="K778" s="29" t="s">
        <v>6701</v>
      </c>
      <c r="L778" s="28">
        <v>6239</v>
      </c>
      <c r="M778" s="28">
        <v>6239</v>
      </c>
      <c r="N778" s="28">
        <v>0</v>
      </c>
      <c r="O778" s="28">
        <v>0</v>
      </c>
      <c r="P778" s="28">
        <v>6419</v>
      </c>
      <c r="Q778" s="28">
        <v>0</v>
      </c>
      <c r="R778" s="28">
        <v>0</v>
      </c>
      <c r="S778" s="28">
        <v>6735</v>
      </c>
      <c r="T778" s="28">
        <v>0</v>
      </c>
      <c r="U778" s="28">
        <v>0</v>
      </c>
      <c r="V778" s="28">
        <v>0</v>
      </c>
      <c r="W778" s="28">
        <v>0</v>
      </c>
      <c r="X778" s="28">
        <v>0</v>
      </c>
      <c r="Y778" s="28">
        <v>0</v>
      </c>
      <c r="Z778" s="28">
        <v>0</v>
      </c>
      <c r="AA778" s="31">
        <f t="shared" si="23"/>
        <v>25632</v>
      </c>
      <c r="AB778" s="31">
        <f t="shared" si="22"/>
        <v>0</v>
      </c>
    </row>
    <row r="779" spans="1:28" s="36" customFormat="1" x14ac:dyDescent="0.35">
      <c r="A779" s="25" t="s">
        <v>124</v>
      </c>
      <c r="B779" s="26" t="s">
        <v>3918</v>
      </c>
      <c r="C779" s="27" t="s">
        <v>126</v>
      </c>
      <c r="D779" s="27" t="s">
        <v>1088</v>
      </c>
      <c r="E779" s="27" t="s">
        <v>3919</v>
      </c>
      <c r="F779" s="27" t="s">
        <v>3920</v>
      </c>
      <c r="G779" s="27" t="str">
        <f>"C"&amp;Table228910[[#This Row],[Direct
Funded
Charter School
Number]]</f>
        <v>C0583</v>
      </c>
      <c r="H779" s="52" t="s">
        <v>3921</v>
      </c>
      <c r="I779" s="29" t="s">
        <v>6701</v>
      </c>
      <c r="J779" s="30">
        <v>32431</v>
      </c>
      <c r="K779" s="29" t="s">
        <v>6701</v>
      </c>
      <c r="L779" s="28">
        <v>7894</v>
      </c>
      <c r="M779" s="28">
        <v>7894</v>
      </c>
      <c r="N779" s="28">
        <v>0</v>
      </c>
      <c r="O779" s="28">
        <v>0</v>
      </c>
      <c r="P779" s="28">
        <v>16643</v>
      </c>
      <c r="Q779" s="28">
        <v>0</v>
      </c>
      <c r="R779" s="28">
        <v>0</v>
      </c>
      <c r="S779" s="28">
        <v>0</v>
      </c>
      <c r="T779" s="28">
        <v>0</v>
      </c>
      <c r="U779" s="28">
        <v>0</v>
      </c>
      <c r="V779" s="28">
        <v>0</v>
      </c>
      <c r="W779" s="28">
        <v>0</v>
      </c>
      <c r="X779" s="28">
        <v>0</v>
      </c>
      <c r="Y779" s="28">
        <v>0</v>
      </c>
      <c r="Z779" s="28">
        <v>0</v>
      </c>
      <c r="AA779" s="31">
        <f t="shared" si="23"/>
        <v>32431</v>
      </c>
      <c r="AB779" s="31">
        <f t="shared" si="22"/>
        <v>0</v>
      </c>
    </row>
    <row r="780" spans="1:28" s="36" customFormat="1" x14ac:dyDescent="0.35">
      <c r="A780" s="25" t="s">
        <v>124</v>
      </c>
      <c r="B780" s="26" t="s">
        <v>3681</v>
      </c>
      <c r="C780" s="27" t="s">
        <v>126</v>
      </c>
      <c r="D780" s="27" t="s">
        <v>1088</v>
      </c>
      <c r="E780" s="27" t="s">
        <v>3682</v>
      </c>
      <c r="F780" s="27" t="s">
        <v>3683</v>
      </c>
      <c r="G780" s="27" t="str">
        <f>"C"&amp;Table228910[[#This Row],[Direct
Funded
Charter School
Number]]</f>
        <v>C0446</v>
      </c>
      <c r="H780" s="52" t="s">
        <v>3684</v>
      </c>
      <c r="I780" s="29" t="s">
        <v>6701</v>
      </c>
      <c r="J780" s="30">
        <v>30860</v>
      </c>
      <c r="K780" s="29" t="s">
        <v>6701</v>
      </c>
      <c r="L780" s="28">
        <v>7511</v>
      </c>
      <c r="M780" s="28">
        <v>7511</v>
      </c>
      <c r="N780" s="28">
        <v>7511</v>
      </c>
      <c r="O780" s="28">
        <v>7715</v>
      </c>
      <c r="P780" s="28">
        <v>612</v>
      </c>
      <c r="Q780" s="28">
        <v>0</v>
      </c>
      <c r="R780" s="28">
        <v>0</v>
      </c>
      <c r="S780" s="28">
        <v>0</v>
      </c>
      <c r="T780" s="28">
        <v>0</v>
      </c>
      <c r="U780" s="28">
        <v>0</v>
      </c>
      <c r="V780" s="28">
        <v>0</v>
      </c>
      <c r="W780" s="28">
        <v>0</v>
      </c>
      <c r="X780" s="28">
        <v>0</v>
      </c>
      <c r="Y780" s="28">
        <v>0</v>
      </c>
      <c r="Z780" s="28">
        <v>0</v>
      </c>
      <c r="AA780" s="31">
        <f t="shared" si="23"/>
        <v>30860</v>
      </c>
      <c r="AB780" s="31">
        <f t="shared" ref="AB780:AB843" si="24">J780-AA780</f>
        <v>0</v>
      </c>
    </row>
    <row r="781" spans="1:28" s="36" customFormat="1" x14ac:dyDescent="0.35">
      <c r="A781" s="25" t="s">
        <v>124</v>
      </c>
      <c r="B781" s="26" t="s">
        <v>3164</v>
      </c>
      <c r="C781" s="27" t="s">
        <v>126</v>
      </c>
      <c r="D781" s="27" t="s">
        <v>1088</v>
      </c>
      <c r="E781" s="27" t="s">
        <v>3165</v>
      </c>
      <c r="F781" s="27" t="s">
        <v>3166</v>
      </c>
      <c r="G781" s="27" t="str">
        <f>"C"&amp;Table228910[[#This Row],[Direct
Funded
Charter School
Number]]</f>
        <v>C0016</v>
      </c>
      <c r="H781" s="52" t="s">
        <v>3167</v>
      </c>
      <c r="I781" s="29" t="s">
        <v>6701</v>
      </c>
      <c r="J781" s="30">
        <v>94837</v>
      </c>
      <c r="K781" s="29" t="s">
        <v>6701</v>
      </c>
      <c r="L781" s="28">
        <v>0</v>
      </c>
      <c r="M781" s="28">
        <v>0</v>
      </c>
      <c r="N781" s="28">
        <v>0</v>
      </c>
      <c r="O781" s="28">
        <v>23709</v>
      </c>
      <c r="P781" s="28">
        <v>26102</v>
      </c>
      <c r="Q781" s="28">
        <v>45026</v>
      </c>
      <c r="R781" s="28">
        <v>0</v>
      </c>
      <c r="S781" s="28">
        <v>0</v>
      </c>
      <c r="T781" s="28">
        <v>0</v>
      </c>
      <c r="U781" s="28">
        <v>0</v>
      </c>
      <c r="V781" s="28">
        <v>0</v>
      </c>
      <c r="W781" s="28">
        <v>0</v>
      </c>
      <c r="X781" s="28">
        <v>0</v>
      </c>
      <c r="Y781" s="28">
        <v>0</v>
      </c>
      <c r="Z781" s="28">
        <v>0</v>
      </c>
      <c r="AA781" s="31">
        <f t="shared" ref="AA781:AA844" si="25">SUM(L781:Z781)</f>
        <v>94837</v>
      </c>
      <c r="AB781" s="31">
        <f t="shared" si="24"/>
        <v>0</v>
      </c>
    </row>
    <row r="782" spans="1:28" s="36" customFormat="1" x14ac:dyDescent="0.35">
      <c r="A782" s="25" t="s">
        <v>124</v>
      </c>
      <c r="B782" s="32" t="s">
        <v>3328</v>
      </c>
      <c r="C782" s="33" t="s">
        <v>126</v>
      </c>
      <c r="D782" s="33" t="s">
        <v>1160</v>
      </c>
      <c r="E782" s="33" t="s">
        <v>3329</v>
      </c>
      <c r="F782" s="3" t="s">
        <v>3330</v>
      </c>
      <c r="G782" s="27" t="str">
        <f>"C"&amp;Table228910[[#This Row],[Direct
Funded
Charter School
Number]]</f>
        <v>C0142</v>
      </c>
      <c r="H782" s="53" t="s">
        <v>3331</v>
      </c>
      <c r="I782" s="29" t="s">
        <v>6701</v>
      </c>
      <c r="J782" s="30">
        <v>14624</v>
      </c>
      <c r="K782" s="29" t="s">
        <v>6701</v>
      </c>
      <c r="L782" s="34">
        <v>3560</v>
      </c>
      <c r="M782" s="28">
        <v>0</v>
      </c>
      <c r="N782" s="28">
        <v>3560</v>
      </c>
      <c r="O782" s="28">
        <v>0</v>
      </c>
      <c r="P782" s="28">
        <v>0</v>
      </c>
      <c r="Q782" s="28">
        <v>4870</v>
      </c>
      <c r="R782" s="28">
        <v>2634</v>
      </c>
      <c r="S782" s="28">
        <v>0</v>
      </c>
      <c r="T782" s="28">
        <v>0</v>
      </c>
      <c r="U782" s="28">
        <v>0</v>
      </c>
      <c r="V782" s="28">
        <v>0</v>
      </c>
      <c r="W782" s="28">
        <v>0</v>
      </c>
      <c r="X782" s="28">
        <v>0</v>
      </c>
      <c r="Y782" s="28">
        <v>0</v>
      </c>
      <c r="Z782" s="28">
        <v>0</v>
      </c>
      <c r="AA782" s="31">
        <f t="shared" si="25"/>
        <v>14624</v>
      </c>
      <c r="AB782" s="31">
        <f t="shared" si="24"/>
        <v>0</v>
      </c>
    </row>
    <row r="783" spans="1:28" s="36" customFormat="1" x14ac:dyDescent="0.35">
      <c r="A783" s="25" t="s">
        <v>124</v>
      </c>
      <c r="B783" s="26" t="s">
        <v>3200</v>
      </c>
      <c r="C783" s="27" t="s">
        <v>126</v>
      </c>
      <c r="D783" s="27" t="s">
        <v>1088</v>
      </c>
      <c r="E783" s="27" t="s">
        <v>3201</v>
      </c>
      <c r="F783" s="27" t="s">
        <v>3202</v>
      </c>
      <c r="G783" s="27" t="str">
        <f>"C"&amp;Table228910[[#This Row],[Direct
Funded
Charter School
Number]]</f>
        <v>C0045</v>
      </c>
      <c r="H783" s="52" t="s">
        <v>3203</v>
      </c>
      <c r="I783" s="29" t="s">
        <v>6701</v>
      </c>
      <c r="J783" s="30">
        <v>25502</v>
      </c>
      <c r="K783" s="29" t="s">
        <v>6701</v>
      </c>
      <c r="L783" s="28">
        <v>6207</v>
      </c>
      <c r="M783" s="28">
        <v>6207</v>
      </c>
      <c r="N783" s="28">
        <v>6207</v>
      </c>
      <c r="O783" s="28">
        <v>0</v>
      </c>
      <c r="P783" s="28">
        <v>2774</v>
      </c>
      <c r="Q783" s="28">
        <v>4107</v>
      </c>
      <c r="R783" s="28">
        <v>0</v>
      </c>
      <c r="S783" s="28">
        <v>0</v>
      </c>
      <c r="T783" s="28">
        <v>0</v>
      </c>
      <c r="U783" s="28">
        <v>0</v>
      </c>
      <c r="V783" s="28">
        <v>0</v>
      </c>
      <c r="W783" s="28">
        <v>0</v>
      </c>
      <c r="X783" s="28">
        <v>0</v>
      </c>
      <c r="Y783" s="28">
        <v>0</v>
      </c>
      <c r="Z783" s="28">
        <v>0</v>
      </c>
      <c r="AA783" s="31">
        <f t="shared" si="25"/>
        <v>25502</v>
      </c>
      <c r="AB783" s="31">
        <f t="shared" si="24"/>
        <v>0</v>
      </c>
    </row>
    <row r="784" spans="1:28" s="36" customFormat="1" x14ac:dyDescent="0.35">
      <c r="A784" s="25" t="s">
        <v>124</v>
      </c>
      <c r="B784" s="26" t="s">
        <v>3316</v>
      </c>
      <c r="C784" s="27" t="s">
        <v>126</v>
      </c>
      <c r="D784" s="27" t="s">
        <v>1088</v>
      </c>
      <c r="E784" s="27" t="s">
        <v>3317</v>
      </c>
      <c r="F784" s="27" t="s">
        <v>3318</v>
      </c>
      <c r="G784" s="27" t="str">
        <f>"C"&amp;Table228910[[#This Row],[Direct
Funded
Charter School
Number]]</f>
        <v>C0131</v>
      </c>
      <c r="H784" s="52" t="s">
        <v>3319</v>
      </c>
      <c r="I784" s="29" t="s">
        <v>6701</v>
      </c>
      <c r="J784" s="30">
        <v>11404</v>
      </c>
      <c r="K784" s="29" t="s">
        <v>6701</v>
      </c>
      <c r="L784" s="28">
        <v>2776</v>
      </c>
      <c r="M784" s="28">
        <v>2776</v>
      </c>
      <c r="N784" s="28">
        <v>276</v>
      </c>
      <c r="O784" s="28">
        <v>5576</v>
      </c>
      <c r="P784" s="28">
        <v>0</v>
      </c>
      <c r="Q784" s="28">
        <v>0</v>
      </c>
      <c r="R784" s="28">
        <v>0</v>
      </c>
      <c r="S784" s="28">
        <v>0</v>
      </c>
      <c r="T784" s="28">
        <v>0</v>
      </c>
      <c r="U784" s="28">
        <v>0</v>
      </c>
      <c r="V784" s="28">
        <v>0</v>
      </c>
      <c r="W784" s="28">
        <v>0</v>
      </c>
      <c r="X784" s="28">
        <v>0</v>
      </c>
      <c r="Y784" s="28">
        <v>0</v>
      </c>
      <c r="Z784" s="28">
        <v>0</v>
      </c>
      <c r="AA784" s="31">
        <f t="shared" si="25"/>
        <v>11404</v>
      </c>
      <c r="AB784" s="31">
        <f t="shared" si="24"/>
        <v>0</v>
      </c>
    </row>
    <row r="785" spans="1:28" s="36" customFormat="1" x14ac:dyDescent="0.35">
      <c r="A785" s="25" t="s">
        <v>124</v>
      </c>
      <c r="B785" s="26" t="s">
        <v>3396</v>
      </c>
      <c r="C785" s="27" t="s">
        <v>126</v>
      </c>
      <c r="D785" s="27" t="s">
        <v>1088</v>
      </c>
      <c r="E785" s="27" t="s">
        <v>3397</v>
      </c>
      <c r="F785" s="27" t="s">
        <v>3398</v>
      </c>
      <c r="G785" s="27" t="str">
        <f>"C"&amp;Table228910[[#This Row],[Direct
Funded
Charter School
Number]]</f>
        <v>C0213</v>
      </c>
      <c r="H785" s="52" t="s">
        <v>3399</v>
      </c>
      <c r="I785" s="29" t="s">
        <v>6701</v>
      </c>
      <c r="J785" s="30">
        <v>20808</v>
      </c>
      <c r="K785" s="29" t="s">
        <v>6701</v>
      </c>
      <c r="L785" s="28">
        <v>5065</v>
      </c>
      <c r="M785" s="28">
        <v>5065</v>
      </c>
      <c r="N785" s="28">
        <v>5065</v>
      </c>
      <c r="O785" s="28">
        <v>5202</v>
      </c>
      <c r="P785" s="28">
        <v>411</v>
      </c>
      <c r="Q785" s="28">
        <v>0</v>
      </c>
      <c r="R785" s="28">
        <v>0</v>
      </c>
      <c r="S785" s="28">
        <v>0</v>
      </c>
      <c r="T785" s="28">
        <v>0</v>
      </c>
      <c r="U785" s="28">
        <v>0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31">
        <f t="shared" si="25"/>
        <v>20808</v>
      </c>
      <c r="AB785" s="31">
        <f t="shared" si="24"/>
        <v>0</v>
      </c>
    </row>
    <row r="786" spans="1:28" s="36" customFormat="1" x14ac:dyDescent="0.35">
      <c r="A786" s="25" t="s">
        <v>124</v>
      </c>
      <c r="B786" s="26" t="s">
        <v>3416</v>
      </c>
      <c r="C786" s="27" t="s">
        <v>126</v>
      </c>
      <c r="D786" s="27" t="s">
        <v>127</v>
      </c>
      <c r="E786" s="27" t="s">
        <v>3417</v>
      </c>
      <c r="F786" s="27" t="s">
        <v>3418</v>
      </c>
      <c r="G786" s="27" t="str">
        <f>"C"&amp;Table228910[[#This Row],[Direct
Funded
Charter School
Number]]</f>
        <v>C0249</v>
      </c>
      <c r="H786" s="52" t="s">
        <v>3419</v>
      </c>
      <c r="I786" s="29" t="s">
        <v>6701</v>
      </c>
      <c r="J786" s="30">
        <v>10000</v>
      </c>
      <c r="K786" s="29" t="s">
        <v>6701</v>
      </c>
      <c r="L786" s="28">
        <v>2500</v>
      </c>
      <c r="M786" s="28">
        <v>2500</v>
      </c>
      <c r="N786" s="28">
        <v>0</v>
      </c>
      <c r="O786" s="28">
        <v>5000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0</v>
      </c>
      <c r="AA786" s="31">
        <f t="shared" si="25"/>
        <v>10000</v>
      </c>
      <c r="AB786" s="31">
        <f t="shared" si="24"/>
        <v>0</v>
      </c>
    </row>
    <row r="787" spans="1:28" s="36" customFormat="1" x14ac:dyDescent="0.35">
      <c r="A787" s="25" t="s">
        <v>124</v>
      </c>
      <c r="B787" s="35" t="s">
        <v>3380</v>
      </c>
      <c r="C787" s="33" t="s">
        <v>126</v>
      </c>
      <c r="D787" s="33" t="s">
        <v>1088</v>
      </c>
      <c r="E787" s="33" t="s">
        <v>3381</v>
      </c>
      <c r="F787" s="3" t="s">
        <v>3382</v>
      </c>
      <c r="G787" s="27" t="str">
        <f>"C"&amp;Table228910[[#This Row],[Direct
Funded
Charter School
Number]]</f>
        <v>C0190</v>
      </c>
      <c r="H787" s="53" t="s">
        <v>3383</v>
      </c>
      <c r="I787" s="29" t="s">
        <v>6701</v>
      </c>
      <c r="J787" s="30">
        <v>14881</v>
      </c>
      <c r="K787" s="29" t="s">
        <v>6701</v>
      </c>
      <c r="L787" s="28">
        <v>3622</v>
      </c>
      <c r="M787" s="28">
        <v>3622</v>
      </c>
      <c r="N787" s="28">
        <v>0</v>
      </c>
      <c r="O787" s="28">
        <v>0</v>
      </c>
      <c r="P787" s="28">
        <v>7637</v>
      </c>
      <c r="Q787" s="28">
        <v>0</v>
      </c>
      <c r="R787" s="28">
        <v>0</v>
      </c>
      <c r="S787" s="28">
        <v>0</v>
      </c>
      <c r="T787" s="28">
        <v>0</v>
      </c>
      <c r="U787" s="28">
        <v>0</v>
      </c>
      <c r="V787" s="28">
        <v>0</v>
      </c>
      <c r="W787" s="28">
        <v>0</v>
      </c>
      <c r="X787" s="28">
        <v>0</v>
      </c>
      <c r="Y787" s="28">
        <v>0</v>
      </c>
      <c r="Z787" s="28">
        <v>0</v>
      </c>
      <c r="AA787" s="31">
        <f t="shared" si="25"/>
        <v>14881</v>
      </c>
      <c r="AB787" s="31">
        <f t="shared" si="24"/>
        <v>0</v>
      </c>
    </row>
    <row r="788" spans="1:28" s="36" customFormat="1" x14ac:dyDescent="0.35">
      <c r="A788" s="25" t="s">
        <v>124</v>
      </c>
      <c r="B788" s="26" t="s">
        <v>3488</v>
      </c>
      <c r="C788" s="27" t="s">
        <v>126</v>
      </c>
      <c r="D788" s="27" t="s">
        <v>1088</v>
      </c>
      <c r="E788" s="27" t="s">
        <v>3489</v>
      </c>
      <c r="F788" s="27" t="s">
        <v>3490</v>
      </c>
      <c r="G788" s="27" t="str">
        <f>"C"&amp;Table228910[[#This Row],[Direct
Funded
Charter School
Number]]</f>
        <v>C0293</v>
      </c>
      <c r="H788" s="52" t="s">
        <v>3491</v>
      </c>
      <c r="I788" s="29" t="s">
        <v>6701</v>
      </c>
      <c r="J788" s="30">
        <v>23334</v>
      </c>
      <c r="K788" s="29" t="s">
        <v>6701</v>
      </c>
      <c r="L788" s="28">
        <v>5679</v>
      </c>
      <c r="M788" s="28">
        <v>5679</v>
      </c>
      <c r="N788" s="28">
        <v>0</v>
      </c>
      <c r="O788" s="28">
        <v>0</v>
      </c>
      <c r="P788" s="28">
        <v>11976</v>
      </c>
      <c r="Q788" s="28">
        <v>0</v>
      </c>
      <c r="R788" s="28">
        <v>0</v>
      </c>
      <c r="S788" s="28">
        <v>0</v>
      </c>
      <c r="T788" s="28">
        <v>0</v>
      </c>
      <c r="U788" s="28">
        <v>0</v>
      </c>
      <c r="V788" s="28">
        <v>0</v>
      </c>
      <c r="W788" s="28">
        <v>0</v>
      </c>
      <c r="X788" s="28">
        <v>0</v>
      </c>
      <c r="Y788" s="28">
        <v>0</v>
      </c>
      <c r="Z788" s="28">
        <v>0</v>
      </c>
      <c r="AA788" s="31">
        <f t="shared" si="25"/>
        <v>23334</v>
      </c>
      <c r="AB788" s="31">
        <f t="shared" si="24"/>
        <v>0</v>
      </c>
    </row>
    <row r="789" spans="1:28" s="36" customFormat="1" x14ac:dyDescent="0.35">
      <c r="A789" s="25" t="s">
        <v>124</v>
      </c>
      <c r="B789" s="26" t="s">
        <v>3592</v>
      </c>
      <c r="C789" s="27" t="s">
        <v>126</v>
      </c>
      <c r="D789" s="27" t="s">
        <v>1088</v>
      </c>
      <c r="E789" s="27" t="s">
        <v>3593</v>
      </c>
      <c r="F789" s="27" t="s">
        <v>3594</v>
      </c>
      <c r="G789" s="27" t="str">
        <f>"C"&amp;Table228910[[#This Row],[Direct
Funded
Charter School
Number]]</f>
        <v>C0388</v>
      </c>
      <c r="H789" s="52" t="s">
        <v>3595</v>
      </c>
      <c r="I789" s="29" t="s">
        <v>6701</v>
      </c>
      <c r="J789" s="30">
        <v>10000</v>
      </c>
      <c r="K789" s="29" t="s">
        <v>6701</v>
      </c>
      <c r="L789" s="28">
        <v>2500</v>
      </c>
      <c r="M789" s="28">
        <v>2500</v>
      </c>
      <c r="N789" s="28">
        <v>2500</v>
      </c>
      <c r="O789" s="28">
        <v>2500</v>
      </c>
      <c r="P789" s="28">
        <v>0</v>
      </c>
      <c r="Q789" s="28">
        <v>0</v>
      </c>
      <c r="R789" s="28">
        <v>0</v>
      </c>
      <c r="S789" s="28">
        <v>0</v>
      </c>
      <c r="T789" s="28">
        <v>0</v>
      </c>
      <c r="U789" s="28">
        <v>0</v>
      </c>
      <c r="V789" s="28">
        <v>0</v>
      </c>
      <c r="W789" s="28">
        <v>0</v>
      </c>
      <c r="X789" s="28">
        <v>0</v>
      </c>
      <c r="Y789" s="28">
        <v>0</v>
      </c>
      <c r="Z789" s="28">
        <v>0</v>
      </c>
      <c r="AA789" s="31">
        <f t="shared" si="25"/>
        <v>10000</v>
      </c>
      <c r="AB789" s="31">
        <f t="shared" si="24"/>
        <v>0</v>
      </c>
    </row>
    <row r="790" spans="1:28" s="36" customFormat="1" x14ac:dyDescent="0.35">
      <c r="A790" s="25" t="s">
        <v>124</v>
      </c>
      <c r="B790" s="26" t="s">
        <v>3640</v>
      </c>
      <c r="C790" s="27" t="s">
        <v>126</v>
      </c>
      <c r="D790" s="27" t="s">
        <v>1088</v>
      </c>
      <c r="E790" s="27" t="s">
        <v>3641</v>
      </c>
      <c r="F790" s="27" t="s">
        <v>3642</v>
      </c>
      <c r="G790" s="27" t="str">
        <f>"C"&amp;Table228910[[#This Row],[Direct
Funded
Charter School
Number]]</f>
        <v>C0417</v>
      </c>
      <c r="H790" s="52" t="s">
        <v>3643</v>
      </c>
      <c r="I790" s="29" t="s">
        <v>6701</v>
      </c>
      <c r="J790" s="30">
        <v>10000</v>
      </c>
      <c r="K790" s="29" t="s">
        <v>6701</v>
      </c>
      <c r="L790" s="28">
        <v>2500</v>
      </c>
      <c r="M790" s="28">
        <v>7500</v>
      </c>
      <c r="N790" s="28">
        <v>0</v>
      </c>
      <c r="O790" s="28">
        <v>0</v>
      </c>
      <c r="P790" s="28">
        <v>0</v>
      </c>
      <c r="Q790" s="28">
        <v>0</v>
      </c>
      <c r="R790" s="28">
        <v>0</v>
      </c>
      <c r="S790" s="28">
        <v>0</v>
      </c>
      <c r="T790" s="28">
        <v>0</v>
      </c>
      <c r="U790" s="28">
        <v>0</v>
      </c>
      <c r="V790" s="28">
        <v>0</v>
      </c>
      <c r="W790" s="28">
        <v>0</v>
      </c>
      <c r="X790" s="28">
        <v>0</v>
      </c>
      <c r="Y790" s="28">
        <v>0</v>
      </c>
      <c r="Z790" s="28">
        <v>0</v>
      </c>
      <c r="AA790" s="31">
        <f t="shared" si="25"/>
        <v>10000</v>
      </c>
      <c r="AB790" s="31">
        <f t="shared" si="24"/>
        <v>0</v>
      </c>
    </row>
    <row r="791" spans="1:28" s="36" customFormat="1" x14ac:dyDescent="0.35">
      <c r="A791" s="25" t="s">
        <v>124</v>
      </c>
      <c r="B791" s="26" t="s">
        <v>3685</v>
      </c>
      <c r="C791" s="27" t="s">
        <v>126</v>
      </c>
      <c r="D791" s="27" t="s">
        <v>1088</v>
      </c>
      <c r="E791" s="37" t="s">
        <v>3686</v>
      </c>
      <c r="F791" s="27" t="s">
        <v>3687</v>
      </c>
      <c r="G791" s="27" t="str">
        <f>"C"&amp;Table228910[[#This Row],[Direct
Funded
Charter School
Number]]</f>
        <v>C0448</v>
      </c>
      <c r="H791" s="52" t="s">
        <v>3688</v>
      </c>
      <c r="I791" s="29" t="s">
        <v>6701</v>
      </c>
      <c r="J791" s="30">
        <v>14130</v>
      </c>
      <c r="K791" s="29" t="s">
        <v>6701</v>
      </c>
      <c r="L791" s="28">
        <v>3439</v>
      </c>
      <c r="M791" s="28">
        <v>3439</v>
      </c>
      <c r="N791" s="28">
        <v>3439</v>
      </c>
      <c r="O791" s="28">
        <v>3533</v>
      </c>
      <c r="P791" s="28">
        <v>280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8">
        <v>0</v>
      </c>
      <c r="Z791" s="28">
        <v>0</v>
      </c>
      <c r="AA791" s="31">
        <f t="shared" si="25"/>
        <v>14130</v>
      </c>
      <c r="AB791" s="31">
        <f t="shared" si="24"/>
        <v>0</v>
      </c>
    </row>
    <row r="792" spans="1:28" s="36" customFormat="1" x14ac:dyDescent="0.35">
      <c r="A792" s="25" t="s">
        <v>124</v>
      </c>
      <c r="B792" s="26" t="s">
        <v>3673</v>
      </c>
      <c r="C792" s="27" t="s">
        <v>126</v>
      </c>
      <c r="D792" s="27" t="s">
        <v>127</v>
      </c>
      <c r="E792" s="27" t="s">
        <v>3674</v>
      </c>
      <c r="F792" s="27" t="s">
        <v>3675</v>
      </c>
      <c r="G792" s="27" t="str">
        <f>"C"&amp;Table228910[[#This Row],[Direct
Funded
Charter School
Number]]</f>
        <v>C0438</v>
      </c>
      <c r="H792" s="52" t="s">
        <v>3676</v>
      </c>
      <c r="I792" s="29" t="s">
        <v>6701</v>
      </c>
      <c r="J792" s="30">
        <v>15566</v>
      </c>
      <c r="K792" s="29" t="s">
        <v>6701</v>
      </c>
      <c r="L792" s="28">
        <v>3789</v>
      </c>
      <c r="M792" s="28">
        <v>3789</v>
      </c>
      <c r="N792" s="28">
        <v>0</v>
      </c>
      <c r="O792" s="28">
        <v>1964</v>
      </c>
      <c r="P792" s="28">
        <v>6024</v>
      </c>
      <c r="Q792" s="28">
        <v>0</v>
      </c>
      <c r="R792" s="28">
        <v>0</v>
      </c>
      <c r="S792" s="28">
        <v>0</v>
      </c>
      <c r="T792" s="28">
        <v>0</v>
      </c>
      <c r="U792" s="28">
        <v>0</v>
      </c>
      <c r="V792" s="28">
        <v>0</v>
      </c>
      <c r="W792" s="28">
        <v>0</v>
      </c>
      <c r="X792" s="28">
        <v>0</v>
      </c>
      <c r="Y792" s="28">
        <v>0</v>
      </c>
      <c r="Z792" s="28">
        <v>0</v>
      </c>
      <c r="AA792" s="31">
        <f t="shared" si="25"/>
        <v>15566</v>
      </c>
      <c r="AB792" s="31">
        <f t="shared" si="24"/>
        <v>0</v>
      </c>
    </row>
    <row r="793" spans="1:28" s="36" customFormat="1" x14ac:dyDescent="0.35">
      <c r="A793" s="25" t="s">
        <v>124</v>
      </c>
      <c r="B793" s="26" t="s">
        <v>3664</v>
      </c>
      <c r="C793" s="27" t="s">
        <v>126</v>
      </c>
      <c r="D793" s="27" t="s">
        <v>3665</v>
      </c>
      <c r="E793" s="27" t="s">
        <v>3666</v>
      </c>
      <c r="F793" s="27" t="s">
        <v>3667</v>
      </c>
      <c r="G793" s="27" t="str">
        <f>"C"&amp;Table228910[[#This Row],[Direct
Funded
Charter School
Number]]</f>
        <v>C0431</v>
      </c>
      <c r="H793" s="52" t="s">
        <v>3668</v>
      </c>
      <c r="I793" s="29" t="s">
        <v>6700</v>
      </c>
      <c r="J793" s="30">
        <v>0</v>
      </c>
      <c r="K793" s="29" t="s">
        <v>6701</v>
      </c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  <c r="W793" s="28">
        <v>0</v>
      </c>
      <c r="X793" s="28">
        <v>0</v>
      </c>
      <c r="Y793" s="28">
        <v>0</v>
      </c>
      <c r="Z793" s="28">
        <v>0</v>
      </c>
      <c r="AA793" s="31">
        <f t="shared" si="25"/>
        <v>0</v>
      </c>
      <c r="AB793" s="31">
        <f t="shared" si="24"/>
        <v>0</v>
      </c>
    </row>
    <row r="794" spans="1:28" s="36" customFormat="1" x14ac:dyDescent="0.35">
      <c r="A794" s="25" t="s">
        <v>124</v>
      </c>
      <c r="B794" s="43" t="s">
        <v>3713</v>
      </c>
      <c r="C794" s="38" t="s">
        <v>126</v>
      </c>
      <c r="D794" s="38" t="s">
        <v>1088</v>
      </c>
      <c r="E794" s="38" t="s">
        <v>3714</v>
      </c>
      <c r="F794" s="40" t="s">
        <v>3715</v>
      </c>
      <c r="G794" s="27" t="str">
        <f>"C"&amp;Table228910[[#This Row],[Direct
Funded
Charter School
Number]]</f>
        <v>C0473</v>
      </c>
      <c r="H794" s="56" t="s">
        <v>3716</v>
      </c>
      <c r="I794" s="29" t="s">
        <v>6701</v>
      </c>
      <c r="J794" s="30">
        <v>10000</v>
      </c>
      <c r="K794" s="29" t="s">
        <v>6701</v>
      </c>
      <c r="L794" s="28">
        <v>2500</v>
      </c>
      <c r="M794" s="28">
        <v>2500</v>
      </c>
      <c r="N794" s="28">
        <v>2500</v>
      </c>
      <c r="O794" s="28">
        <v>2500</v>
      </c>
      <c r="P794" s="28">
        <v>0</v>
      </c>
      <c r="Q794" s="28">
        <v>0</v>
      </c>
      <c r="R794" s="28">
        <v>0</v>
      </c>
      <c r="S794" s="28">
        <v>0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31">
        <f t="shared" si="25"/>
        <v>10000</v>
      </c>
      <c r="AB794" s="31">
        <f t="shared" si="24"/>
        <v>0</v>
      </c>
    </row>
    <row r="795" spans="1:28" s="36" customFormat="1" x14ac:dyDescent="0.35">
      <c r="A795" s="25" t="s">
        <v>124</v>
      </c>
      <c r="B795" s="26" t="s">
        <v>3717</v>
      </c>
      <c r="C795" s="27" t="s">
        <v>126</v>
      </c>
      <c r="D795" s="27" t="s">
        <v>1088</v>
      </c>
      <c r="E795" s="27" t="s">
        <v>3718</v>
      </c>
      <c r="F795" s="27" t="s">
        <v>3719</v>
      </c>
      <c r="G795" s="27" t="str">
        <f>"C"&amp;Table228910[[#This Row],[Direct
Funded
Charter School
Number]]</f>
        <v>C0475</v>
      </c>
      <c r="H795" s="52" t="s">
        <v>3720</v>
      </c>
      <c r="I795" s="29" t="s">
        <v>6701</v>
      </c>
      <c r="J795" s="30">
        <v>11997</v>
      </c>
      <c r="K795" s="29" t="s">
        <v>6701</v>
      </c>
      <c r="L795" s="28">
        <v>2920</v>
      </c>
      <c r="M795" s="28">
        <v>2920</v>
      </c>
      <c r="N795" s="28">
        <v>2920</v>
      </c>
      <c r="O795" s="28">
        <v>2999</v>
      </c>
      <c r="P795" s="28">
        <v>238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  <c r="W795" s="28">
        <v>0</v>
      </c>
      <c r="X795" s="28">
        <v>0</v>
      </c>
      <c r="Y795" s="28">
        <v>0</v>
      </c>
      <c r="Z795" s="28">
        <v>0</v>
      </c>
      <c r="AA795" s="31">
        <f t="shared" si="25"/>
        <v>11997</v>
      </c>
      <c r="AB795" s="31">
        <f t="shared" si="24"/>
        <v>0</v>
      </c>
    </row>
    <row r="796" spans="1:28" s="36" customFormat="1" x14ac:dyDescent="0.35">
      <c r="A796" s="25" t="s">
        <v>124</v>
      </c>
      <c r="B796" s="35" t="s">
        <v>3762</v>
      </c>
      <c r="C796" s="33" t="s">
        <v>126</v>
      </c>
      <c r="D796" s="33" t="s">
        <v>1088</v>
      </c>
      <c r="E796" s="33" t="s">
        <v>3763</v>
      </c>
      <c r="F796" s="3" t="s">
        <v>3764</v>
      </c>
      <c r="G796" s="27" t="str">
        <f>"C"&amp;Table228910[[#This Row],[Direct
Funded
Charter School
Number]]</f>
        <v>C0506</v>
      </c>
      <c r="H796" s="53" t="s">
        <v>3765</v>
      </c>
      <c r="I796" s="29" t="s">
        <v>6701</v>
      </c>
      <c r="J796" s="30">
        <v>11431</v>
      </c>
      <c r="K796" s="29" t="s">
        <v>6701</v>
      </c>
      <c r="L796" s="28">
        <v>2782</v>
      </c>
      <c r="M796" s="28">
        <v>2782</v>
      </c>
      <c r="N796" s="28">
        <v>0</v>
      </c>
      <c r="O796" s="28">
        <v>0</v>
      </c>
      <c r="P796" s="28">
        <v>5867</v>
      </c>
      <c r="Q796" s="28">
        <v>0</v>
      </c>
      <c r="R796" s="28">
        <v>0</v>
      </c>
      <c r="S796" s="28">
        <v>0</v>
      </c>
      <c r="T796" s="28">
        <v>0</v>
      </c>
      <c r="U796" s="28">
        <v>0</v>
      </c>
      <c r="V796" s="28">
        <v>0</v>
      </c>
      <c r="W796" s="28">
        <v>0</v>
      </c>
      <c r="X796" s="28">
        <v>0</v>
      </c>
      <c r="Y796" s="28">
        <v>0</v>
      </c>
      <c r="Z796" s="28">
        <v>0</v>
      </c>
      <c r="AA796" s="31">
        <f t="shared" si="25"/>
        <v>11431</v>
      </c>
      <c r="AB796" s="31">
        <f t="shared" si="24"/>
        <v>0</v>
      </c>
    </row>
    <row r="797" spans="1:28" s="36" customFormat="1" x14ac:dyDescent="0.35">
      <c r="A797" s="25" t="s">
        <v>129</v>
      </c>
      <c r="B797" s="26" t="s">
        <v>130</v>
      </c>
      <c r="C797" s="27" t="s">
        <v>131</v>
      </c>
      <c r="D797" s="27" t="s">
        <v>132</v>
      </c>
      <c r="E797" s="27" t="s">
        <v>36</v>
      </c>
      <c r="F797" s="27" t="s">
        <v>37</v>
      </c>
      <c r="G797" s="27" t="str">
        <f>Table228910[[#This Row],[District
Code]]</f>
        <v>10207</v>
      </c>
      <c r="H797" s="52" t="s">
        <v>133</v>
      </c>
      <c r="I797" s="29" t="s">
        <v>6701</v>
      </c>
      <c r="J797" s="30">
        <v>19161</v>
      </c>
      <c r="K797" s="29" t="s">
        <v>6701</v>
      </c>
      <c r="L797" s="28">
        <v>4664</v>
      </c>
      <c r="M797" s="28">
        <v>4664</v>
      </c>
      <c r="N797" s="28">
        <v>4664</v>
      </c>
      <c r="O797" s="28">
        <v>0</v>
      </c>
      <c r="P797" s="28">
        <v>5169</v>
      </c>
      <c r="Q797" s="28">
        <v>0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0</v>
      </c>
      <c r="X797" s="28">
        <v>0</v>
      </c>
      <c r="Y797" s="28">
        <v>0</v>
      </c>
      <c r="Z797" s="28">
        <v>0</v>
      </c>
      <c r="AA797" s="31">
        <f t="shared" si="25"/>
        <v>19161</v>
      </c>
      <c r="AB797" s="31">
        <f t="shared" si="24"/>
        <v>0</v>
      </c>
    </row>
    <row r="798" spans="1:28" s="36" customFormat="1" x14ac:dyDescent="0.35">
      <c r="A798" s="25" t="s">
        <v>129</v>
      </c>
      <c r="B798" s="26" t="s">
        <v>1177</v>
      </c>
      <c r="C798" s="27" t="s">
        <v>131</v>
      </c>
      <c r="D798" s="27" t="s">
        <v>1178</v>
      </c>
      <c r="E798" s="27" t="s">
        <v>36</v>
      </c>
      <c r="F798" s="27" t="s">
        <v>37</v>
      </c>
      <c r="G798" s="27" t="str">
        <f>Table228910[[#This Row],[District
Code]]</f>
        <v>65177</v>
      </c>
      <c r="H798" s="52" t="s">
        <v>1179</v>
      </c>
      <c r="I798" s="29" t="s">
        <v>6701</v>
      </c>
      <c r="J798" s="30">
        <v>10000</v>
      </c>
      <c r="K798" s="29" t="s">
        <v>6701</v>
      </c>
      <c r="L798" s="28">
        <v>2500</v>
      </c>
      <c r="M798" s="28">
        <v>2500</v>
      </c>
      <c r="N798" s="28">
        <v>0</v>
      </c>
      <c r="O798" s="28">
        <v>2500</v>
      </c>
      <c r="P798" s="28">
        <v>2500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31">
        <f t="shared" si="25"/>
        <v>10000</v>
      </c>
      <c r="AB798" s="31">
        <f t="shared" si="24"/>
        <v>0</v>
      </c>
    </row>
    <row r="799" spans="1:28" s="36" customFormat="1" x14ac:dyDescent="0.35">
      <c r="A799" s="25" t="s">
        <v>129</v>
      </c>
      <c r="B799" s="26" t="s">
        <v>1180</v>
      </c>
      <c r="C799" s="27" t="s">
        <v>131</v>
      </c>
      <c r="D799" s="27" t="s">
        <v>1181</v>
      </c>
      <c r="E799" s="27" t="s">
        <v>36</v>
      </c>
      <c r="F799" s="27" t="s">
        <v>37</v>
      </c>
      <c r="G799" s="27" t="str">
        <f>Table228910[[#This Row],[District
Code]]</f>
        <v>65185</v>
      </c>
      <c r="H799" s="52" t="s">
        <v>1182</v>
      </c>
      <c r="I799" s="29" t="s">
        <v>6701</v>
      </c>
      <c r="J799" s="30">
        <v>11656</v>
      </c>
      <c r="K799" s="29" t="s">
        <v>6701</v>
      </c>
      <c r="L799" s="28">
        <v>0</v>
      </c>
      <c r="M799" s="28">
        <v>0</v>
      </c>
      <c r="N799" s="28">
        <v>0</v>
      </c>
      <c r="O799" s="28">
        <v>2914</v>
      </c>
      <c r="P799" s="28">
        <v>2914</v>
      </c>
      <c r="Q799" s="28">
        <v>0</v>
      </c>
      <c r="R799" s="28">
        <v>5828</v>
      </c>
      <c r="S799" s="28">
        <v>0</v>
      </c>
      <c r="T799" s="28">
        <v>0</v>
      </c>
      <c r="U799" s="28">
        <v>0</v>
      </c>
      <c r="V799" s="28">
        <v>0</v>
      </c>
      <c r="W799" s="28">
        <v>0</v>
      </c>
      <c r="X799" s="28">
        <v>0</v>
      </c>
      <c r="Y799" s="28">
        <v>0</v>
      </c>
      <c r="Z799" s="28">
        <v>0</v>
      </c>
      <c r="AA799" s="31">
        <f t="shared" si="25"/>
        <v>11656</v>
      </c>
      <c r="AB799" s="31">
        <f t="shared" si="24"/>
        <v>0</v>
      </c>
    </row>
    <row r="800" spans="1:28" s="36" customFormat="1" x14ac:dyDescent="0.35">
      <c r="A800" s="25" t="s">
        <v>129</v>
      </c>
      <c r="B800" s="26" t="s">
        <v>1183</v>
      </c>
      <c r="C800" s="27" t="s">
        <v>131</v>
      </c>
      <c r="D800" s="27" t="s">
        <v>1184</v>
      </c>
      <c r="E800" s="27" t="s">
        <v>36</v>
      </c>
      <c r="F800" s="27" t="s">
        <v>37</v>
      </c>
      <c r="G800" s="27" t="str">
        <f>Table228910[[#This Row],[District
Code]]</f>
        <v>65193</v>
      </c>
      <c r="H800" s="52" t="s">
        <v>1185</v>
      </c>
      <c r="I800" s="29" t="s">
        <v>6701</v>
      </c>
      <c r="J800" s="30">
        <v>67119</v>
      </c>
      <c r="K800" s="29" t="s">
        <v>6701</v>
      </c>
      <c r="L800" s="28">
        <v>16337</v>
      </c>
      <c r="M800" s="28">
        <v>16337</v>
      </c>
      <c r="N800" s="28">
        <v>0</v>
      </c>
      <c r="O800" s="28">
        <v>5141</v>
      </c>
      <c r="P800" s="28">
        <v>21405</v>
      </c>
      <c r="Q800" s="28">
        <v>7899</v>
      </c>
      <c r="R800" s="28">
        <v>0</v>
      </c>
      <c r="S800" s="28">
        <v>0</v>
      </c>
      <c r="T800" s="28">
        <v>0</v>
      </c>
      <c r="U800" s="28">
        <v>0</v>
      </c>
      <c r="V800" s="28">
        <v>0</v>
      </c>
      <c r="W800" s="28">
        <v>0</v>
      </c>
      <c r="X800" s="28">
        <v>0</v>
      </c>
      <c r="Y800" s="28">
        <v>0</v>
      </c>
      <c r="Z800" s="28">
        <v>0</v>
      </c>
      <c r="AA800" s="31">
        <f t="shared" si="25"/>
        <v>67119</v>
      </c>
      <c r="AB800" s="31">
        <f t="shared" si="24"/>
        <v>0</v>
      </c>
    </row>
    <row r="801" spans="1:28" s="36" customFormat="1" x14ac:dyDescent="0.35">
      <c r="A801" s="25" t="s">
        <v>129</v>
      </c>
      <c r="B801" s="26" t="s">
        <v>1186</v>
      </c>
      <c r="C801" s="27" t="s">
        <v>131</v>
      </c>
      <c r="D801" s="27" t="s">
        <v>1187</v>
      </c>
      <c r="E801" s="27" t="s">
        <v>36</v>
      </c>
      <c r="F801" s="27" t="s">
        <v>37</v>
      </c>
      <c r="G801" s="27" t="str">
        <f>Table228910[[#This Row],[District
Code]]</f>
        <v>65201</v>
      </c>
      <c r="H801" s="52" t="s">
        <v>1188</v>
      </c>
      <c r="I801" s="29" t="s">
        <v>6701</v>
      </c>
      <c r="J801" s="30">
        <v>32462</v>
      </c>
      <c r="K801" s="29" t="s">
        <v>6701</v>
      </c>
      <c r="L801" s="28">
        <v>7901</v>
      </c>
      <c r="M801" s="28">
        <v>7901</v>
      </c>
      <c r="N801" s="28">
        <v>0</v>
      </c>
      <c r="O801" s="28">
        <v>0</v>
      </c>
      <c r="P801" s="28">
        <v>0</v>
      </c>
      <c r="Q801" s="28">
        <v>0</v>
      </c>
      <c r="R801" s="28">
        <v>641</v>
      </c>
      <c r="S801" s="28">
        <v>0</v>
      </c>
      <c r="T801" s="28">
        <v>0</v>
      </c>
      <c r="U801" s="28">
        <v>0</v>
      </c>
      <c r="V801" s="28">
        <v>16019</v>
      </c>
      <c r="W801" s="28">
        <v>0</v>
      </c>
      <c r="X801" s="28">
        <v>0</v>
      </c>
      <c r="Y801" s="28">
        <v>0</v>
      </c>
      <c r="Z801" s="28">
        <v>0</v>
      </c>
      <c r="AA801" s="31">
        <f t="shared" si="25"/>
        <v>32462</v>
      </c>
      <c r="AB801" s="31">
        <f t="shared" si="24"/>
        <v>0</v>
      </c>
    </row>
    <row r="802" spans="1:28" s="36" customFormat="1" x14ac:dyDescent="0.35">
      <c r="A802" s="25" t="s">
        <v>129</v>
      </c>
      <c r="B802" s="26" t="s">
        <v>1189</v>
      </c>
      <c r="C802" s="27" t="s">
        <v>131</v>
      </c>
      <c r="D802" s="27" t="s">
        <v>1190</v>
      </c>
      <c r="E802" s="27" t="s">
        <v>36</v>
      </c>
      <c r="F802" s="27" t="s">
        <v>37</v>
      </c>
      <c r="G802" s="27" t="str">
        <f>Table228910[[#This Row],[District
Code]]</f>
        <v>65243</v>
      </c>
      <c r="H802" s="52" t="s">
        <v>1191</v>
      </c>
      <c r="I802" s="29" t="s">
        <v>6701</v>
      </c>
      <c r="J802" s="30">
        <v>576481</v>
      </c>
      <c r="K802" s="29" t="s">
        <v>6701</v>
      </c>
      <c r="L802" s="28">
        <v>140313</v>
      </c>
      <c r="M802" s="28">
        <v>0</v>
      </c>
      <c r="N802" s="28">
        <v>0</v>
      </c>
      <c r="O802" s="28">
        <v>3807</v>
      </c>
      <c r="P802" s="28">
        <v>172889</v>
      </c>
      <c r="Q802" s="28">
        <v>11933</v>
      </c>
      <c r="R802" s="28">
        <v>136166</v>
      </c>
      <c r="S802" s="28">
        <v>41179</v>
      </c>
      <c r="T802" s="28">
        <v>70194</v>
      </c>
      <c r="U802" s="28">
        <v>0</v>
      </c>
      <c r="V802" s="28">
        <v>0</v>
      </c>
      <c r="W802" s="28">
        <v>0</v>
      </c>
      <c r="X802" s="28">
        <v>0</v>
      </c>
      <c r="Y802" s="28">
        <v>0</v>
      </c>
      <c r="Z802" s="28">
        <v>0</v>
      </c>
      <c r="AA802" s="31">
        <f t="shared" si="25"/>
        <v>576481</v>
      </c>
      <c r="AB802" s="31">
        <f t="shared" si="24"/>
        <v>0</v>
      </c>
    </row>
    <row r="803" spans="1:28" s="36" customFormat="1" x14ac:dyDescent="0.35">
      <c r="A803" s="25" t="s">
        <v>129</v>
      </c>
      <c r="B803" s="26" t="s">
        <v>1192</v>
      </c>
      <c r="C803" s="27" t="s">
        <v>131</v>
      </c>
      <c r="D803" s="27" t="s">
        <v>1193</v>
      </c>
      <c r="E803" s="27" t="s">
        <v>36</v>
      </c>
      <c r="F803" s="27" t="s">
        <v>37</v>
      </c>
      <c r="G803" s="27" t="str">
        <f>Table228910[[#This Row],[District
Code]]</f>
        <v>65276</v>
      </c>
      <c r="H803" s="52" t="s">
        <v>1194</v>
      </c>
      <c r="I803" s="29" t="s">
        <v>6701</v>
      </c>
      <c r="J803" s="30">
        <v>10000</v>
      </c>
      <c r="K803" s="29" t="s">
        <v>6701</v>
      </c>
      <c r="L803" s="28">
        <v>2500</v>
      </c>
      <c r="M803" s="28">
        <v>2500</v>
      </c>
      <c r="N803" s="28">
        <v>5000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31">
        <f t="shared" si="25"/>
        <v>10000</v>
      </c>
      <c r="AB803" s="31">
        <f t="shared" si="24"/>
        <v>0</v>
      </c>
    </row>
    <row r="804" spans="1:28" s="36" customFormat="1" x14ac:dyDescent="0.35">
      <c r="A804" s="25" t="s">
        <v>129</v>
      </c>
      <c r="B804" s="26" t="s">
        <v>3076</v>
      </c>
      <c r="C804" s="27" t="s">
        <v>131</v>
      </c>
      <c r="D804" s="27" t="s">
        <v>3077</v>
      </c>
      <c r="E804" s="27" t="s">
        <v>36</v>
      </c>
      <c r="F804" s="27" t="s">
        <v>37</v>
      </c>
      <c r="G804" s="27" t="str">
        <f>Table228910[[#This Row],[District
Code]]</f>
        <v>75580</v>
      </c>
      <c r="H804" s="52" t="s">
        <v>3078</v>
      </c>
      <c r="I804" s="29" t="s">
        <v>6701</v>
      </c>
      <c r="J804" s="30">
        <v>13516</v>
      </c>
      <c r="K804" s="29" t="s">
        <v>6701</v>
      </c>
      <c r="L804" s="28">
        <v>0</v>
      </c>
      <c r="M804" s="28">
        <v>0</v>
      </c>
      <c r="N804" s="28">
        <v>0</v>
      </c>
      <c r="O804" s="28">
        <v>3379</v>
      </c>
      <c r="P804" s="28">
        <v>3379</v>
      </c>
      <c r="Q804" s="28">
        <v>6758</v>
      </c>
      <c r="R804" s="28">
        <v>0</v>
      </c>
      <c r="S804" s="28">
        <v>0</v>
      </c>
      <c r="T804" s="28">
        <v>0</v>
      </c>
      <c r="U804" s="28">
        <v>0</v>
      </c>
      <c r="V804" s="28">
        <v>0</v>
      </c>
      <c r="W804" s="28">
        <v>0</v>
      </c>
      <c r="X804" s="28">
        <v>0</v>
      </c>
      <c r="Y804" s="28">
        <v>0</v>
      </c>
      <c r="Z804" s="28">
        <v>0</v>
      </c>
      <c r="AA804" s="31">
        <f t="shared" si="25"/>
        <v>13516</v>
      </c>
      <c r="AB804" s="31">
        <f t="shared" si="24"/>
        <v>0</v>
      </c>
    </row>
    <row r="805" spans="1:28" s="36" customFormat="1" x14ac:dyDescent="0.35">
      <c r="A805" s="25" t="s">
        <v>129</v>
      </c>
      <c r="B805" s="26" t="s">
        <v>3082</v>
      </c>
      <c r="C805" s="27" t="s">
        <v>131</v>
      </c>
      <c r="D805" s="27" t="s">
        <v>3083</v>
      </c>
      <c r="E805" s="27" t="s">
        <v>36</v>
      </c>
      <c r="F805" s="27" t="s">
        <v>37</v>
      </c>
      <c r="G805" s="27" t="str">
        <f>Table228910[[#This Row],[District
Code]]</f>
        <v>75606</v>
      </c>
      <c r="H805" s="52" t="s">
        <v>3084</v>
      </c>
      <c r="I805" s="29" t="s">
        <v>6701</v>
      </c>
      <c r="J805" s="30">
        <v>12763</v>
      </c>
      <c r="K805" s="29" t="s">
        <v>6701</v>
      </c>
      <c r="L805" s="28">
        <v>3107</v>
      </c>
      <c r="M805" s="28">
        <v>3107</v>
      </c>
      <c r="N805" s="28">
        <v>0</v>
      </c>
      <c r="O805" s="28">
        <v>0</v>
      </c>
      <c r="P805" s="28">
        <v>0</v>
      </c>
      <c r="Q805" s="28">
        <v>0</v>
      </c>
      <c r="R805" s="28">
        <v>0</v>
      </c>
      <c r="S805" s="28">
        <v>0</v>
      </c>
      <c r="T805" s="28">
        <v>0</v>
      </c>
      <c r="U805" s="28">
        <v>5450</v>
      </c>
      <c r="V805" s="28">
        <v>0</v>
      </c>
      <c r="W805" s="28">
        <v>0</v>
      </c>
      <c r="X805" s="28">
        <v>0</v>
      </c>
      <c r="Y805" s="28">
        <v>0</v>
      </c>
      <c r="Z805" s="28">
        <v>0</v>
      </c>
      <c r="AA805" s="31">
        <f t="shared" si="25"/>
        <v>11664</v>
      </c>
      <c r="AB805" s="31">
        <f t="shared" si="24"/>
        <v>1099</v>
      </c>
    </row>
    <row r="806" spans="1:28" s="36" customFormat="1" x14ac:dyDescent="0.35">
      <c r="A806" s="25" t="s">
        <v>129</v>
      </c>
      <c r="B806" s="26" t="s">
        <v>3094</v>
      </c>
      <c r="C806" s="27" t="s">
        <v>131</v>
      </c>
      <c r="D806" s="27" t="s">
        <v>3095</v>
      </c>
      <c r="E806" s="27" t="s">
        <v>36</v>
      </c>
      <c r="F806" s="27" t="s">
        <v>37</v>
      </c>
      <c r="G806" s="27" t="str">
        <f>Table228910[[#This Row],[District
Code]]</f>
        <v>76414</v>
      </c>
      <c r="H806" s="52" t="s">
        <v>3096</v>
      </c>
      <c r="I806" s="29" t="s">
        <v>6701</v>
      </c>
      <c r="J806" s="30">
        <v>32925</v>
      </c>
      <c r="K806" s="29" t="s">
        <v>6701</v>
      </c>
      <c r="L806" s="28">
        <v>8014</v>
      </c>
      <c r="M806" s="28">
        <v>8014</v>
      </c>
      <c r="N806" s="28">
        <v>0</v>
      </c>
      <c r="O806" s="28">
        <v>0</v>
      </c>
      <c r="P806" s="28">
        <v>0</v>
      </c>
      <c r="Q806" s="28">
        <v>16897</v>
      </c>
      <c r="R806" s="28">
        <v>0</v>
      </c>
      <c r="S806" s="28">
        <v>0</v>
      </c>
      <c r="T806" s="28">
        <v>0</v>
      </c>
      <c r="U806" s="28">
        <v>0</v>
      </c>
      <c r="V806" s="28">
        <v>0</v>
      </c>
      <c r="W806" s="28">
        <v>0</v>
      </c>
      <c r="X806" s="28">
        <v>0</v>
      </c>
      <c r="Y806" s="28">
        <v>0</v>
      </c>
      <c r="Z806" s="28">
        <v>0</v>
      </c>
      <c r="AA806" s="31">
        <f t="shared" si="25"/>
        <v>32925</v>
      </c>
      <c r="AB806" s="31">
        <f t="shared" si="24"/>
        <v>0</v>
      </c>
    </row>
    <row r="807" spans="1:28" s="36" customFormat="1" x14ac:dyDescent="0.35">
      <c r="A807" s="25" t="s">
        <v>129</v>
      </c>
      <c r="B807" s="35" t="s">
        <v>3766</v>
      </c>
      <c r="C807" s="33" t="s">
        <v>131</v>
      </c>
      <c r="D807" s="33" t="s">
        <v>1190</v>
      </c>
      <c r="E807" s="33" t="s">
        <v>3767</v>
      </c>
      <c r="F807" s="3" t="s">
        <v>3768</v>
      </c>
      <c r="G807" s="27" t="str">
        <f>"C"&amp;Table228910[[#This Row],[Direct
Funded
Charter School
Number]]</f>
        <v>C0507</v>
      </c>
      <c r="H807" s="53" t="s">
        <v>3769</v>
      </c>
      <c r="I807" s="29" t="s">
        <v>6700</v>
      </c>
      <c r="J807" s="30">
        <v>0</v>
      </c>
      <c r="K807" s="29" t="s">
        <v>6701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28">
        <v>0</v>
      </c>
      <c r="S807" s="28">
        <v>0</v>
      </c>
      <c r="T807" s="28">
        <v>0</v>
      </c>
      <c r="U807" s="28">
        <v>0</v>
      </c>
      <c r="V807" s="28">
        <v>0</v>
      </c>
      <c r="W807" s="28">
        <v>0</v>
      </c>
      <c r="X807" s="28">
        <v>0</v>
      </c>
      <c r="Y807" s="28">
        <v>0</v>
      </c>
      <c r="Z807" s="28">
        <v>0</v>
      </c>
      <c r="AA807" s="31">
        <f t="shared" si="25"/>
        <v>0</v>
      </c>
      <c r="AB807" s="31">
        <f t="shared" si="24"/>
        <v>0</v>
      </c>
    </row>
    <row r="808" spans="1:28" s="36" customFormat="1" x14ac:dyDescent="0.35">
      <c r="A808" s="25" t="s">
        <v>129</v>
      </c>
      <c r="B808" s="26" t="s">
        <v>4074</v>
      </c>
      <c r="C808" s="27" t="s">
        <v>131</v>
      </c>
      <c r="D808" s="27" t="s">
        <v>1190</v>
      </c>
      <c r="E808" s="27" t="s">
        <v>4075</v>
      </c>
      <c r="F808" s="27" t="s">
        <v>4076</v>
      </c>
      <c r="G808" s="27" t="str">
        <f>"C"&amp;Table228910[[#This Row],[Direct
Funded
Charter School
Number]]</f>
        <v>C0676</v>
      </c>
      <c r="H808" s="52" t="s">
        <v>4077</v>
      </c>
      <c r="I808" s="29" t="s">
        <v>6701</v>
      </c>
      <c r="J808" s="30">
        <v>18036</v>
      </c>
      <c r="K808" s="29" t="s">
        <v>6701</v>
      </c>
      <c r="L808" s="28">
        <v>4390</v>
      </c>
      <c r="M808" s="28">
        <v>0</v>
      </c>
      <c r="N808" s="28">
        <v>4390</v>
      </c>
      <c r="O808" s="28">
        <v>9256</v>
      </c>
      <c r="P808" s="28">
        <v>0</v>
      </c>
      <c r="Q808" s="28">
        <v>0</v>
      </c>
      <c r="R808" s="28">
        <v>0</v>
      </c>
      <c r="S808" s="28">
        <v>0</v>
      </c>
      <c r="T808" s="28">
        <v>0</v>
      </c>
      <c r="U808" s="28">
        <v>0</v>
      </c>
      <c r="V808" s="28">
        <v>0</v>
      </c>
      <c r="W808" s="28">
        <v>0</v>
      </c>
      <c r="X808" s="28">
        <v>0</v>
      </c>
      <c r="Y808" s="28">
        <v>0</v>
      </c>
      <c r="Z808" s="28">
        <v>0</v>
      </c>
      <c r="AA808" s="31">
        <f t="shared" si="25"/>
        <v>18036</v>
      </c>
      <c r="AB808" s="31">
        <f t="shared" si="24"/>
        <v>0</v>
      </c>
    </row>
    <row r="809" spans="1:28" s="36" customFormat="1" x14ac:dyDescent="0.35">
      <c r="A809" s="25" t="s">
        <v>129</v>
      </c>
      <c r="B809" s="26" t="s">
        <v>4786</v>
      </c>
      <c r="C809" s="27" t="s">
        <v>131</v>
      </c>
      <c r="D809" s="27" t="s">
        <v>1190</v>
      </c>
      <c r="E809" s="27" t="s">
        <v>4787</v>
      </c>
      <c r="F809" s="27" t="s">
        <v>4788</v>
      </c>
      <c r="G809" s="27" t="str">
        <f>"C"&amp;Table228910[[#This Row],[Direct
Funded
Charter School
Number]]</f>
        <v>C1058</v>
      </c>
      <c r="H809" s="52" t="s">
        <v>4789</v>
      </c>
      <c r="I809" s="29" t="s">
        <v>6700</v>
      </c>
      <c r="J809" s="30">
        <v>0</v>
      </c>
      <c r="K809" s="29" t="s">
        <v>6708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0</v>
      </c>
      <c r="R809" s="28">
        <v>0</v>
      </c>
      <c r="S809" s="28">
        <v>0</v>
      </c>
      <c r="T809" s="28">
        <v>0</v>
      </c>
      <c r="U809" s="28">
        <v>0</v>
      </c>
      <c r="V809" s="28">
        <v>0</v>
      </c>
      <c r="W809" s="28">
        <v>0</v>
      </c>
      <c r="X809" s="28">
        <v>0</v>
      </c>
      <c r="Y809" s="28">
        <v>0</v>
      </c>
      <c r="Z809" s="28">
        <v>0</v>
      </c>
      <c r="AA809" s="31">
        <f t="shared" si="25"/>
        <v>0</v>
      </c>
      <c r="AB809" s="31">
        <f t="shared" si="24"/>
        <v>0</v>
      </c>
    </row>
    <row r="810" spans="1:28" s="36" customFormat="1" x14ac:dyDescent="0.35">
      <c r="A810" s="25" t="s">
        <v>129</v>
      </c>
      <c r="B810" s="26" t="s">
        <v>5862</v>
      </c>
      <c r="C810" s="27" t="s">
        <v>131</v>
      </c>
      <c r="D810" s="27" t="s">
        <v>1181</v>
      </c>
      <c r="E810" s="27" t="s">
        <v>5863</v>
      </c>
      <c r="F810" s="27" t="s">
        <v>5864</v>
      </c>
      <c r="G810" s="27" t="str">
        <f>"C"&amp;Table228910[[#This Row],[Direct
Funded
Charter School
Number]]</f>
        <v>C1610</v>
      </c>
      <c r="H810" s="52" t="s">
        <v>5865</v>
      </c>
      <c r="I810" s="29" t="s">
        <v>6700</v>
      </c>
      <c r="J810" s="30">
        <v>0</v>
      </c>
      <c r="K810" s="29" t="s">
        <v>6708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0</v>
      </c>
      <c r="X810" s="28">
        <v>0</v>
      </c>
      <c r="Y810" s="28">
        <v>0</v>
      </c>
      <c r="Z810" s="28">
        <v>0</v>
      </c>
      <c r="AA810" s="31">
        <f t="shared" si="25"/>
        <v>0</v>
      </c>
      <c r="AB810" s="31">
        <f t="shared" si="24"/>
        <v>0</v>
      </c>
    </row>
    <row r="811" spans="1:28" s="36" customFormat="1" x14ac:dyDescent="0.35">
      <c r="A811" s="25" t="s">
        <v>129</v>
      </c>
      <c r="B811" s="26" t="s">
        <v>6311</v>
      </c>
      <c r="C811" s="27" t="s">
        <v>131</v>
      </c>
      <c r="D811" s="27" t="s">
        <v>1190</v>
      </c>
      <c r="E811" s="27" t="s">
        <v>6312</v>
      </c>
      <c r="F811" s="27" t="s">
        <v>6313</v>
      </c>
      <c r="G811" s="27" t="str">
        <f>"C"&amp;Table228910[[#This Row],[Direct
Funded
Charter School
Number]]</f>
        <v>C1780</v>
      </c>
      <c r="H811" s="52" t="s">
        <v>6314</v>
      </c>
      <c r="I811" s="29" t="s">
        <v>6700</v>
      </c>
      <c r="J811" s="30">
        <v>0</v>
      </c>
      <c r="K811" s="29" t="s">
        <v>6708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28">
        <v>0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0</v>
      </c>
      <c r="X811" s="28">
        <v>0</v>
      </c>
      <c r="Y811" s="28">
        <v>0</v>
      </c>
      <c r="Z811" s="28">
        <v>0</v>
      </c>
      <c r="AA811" s="31">
        <f t="shared" si="25"/>
        <v>0</v>
      </c>
      <c r="AB811" s="31">
        <f t="shared" si="24"/>
        <v>0</v>
      </c>
    </row>
    <row r="812" spans="1:28" s="36" customFormat="1" x14ac:dyDescent="0.35">
      <c r="A812" s="25" t="s">
        <v>129</v>
      </c>
      <c r="B812" s="26" t="s">
        <v>3725</v>
      </c>
      <c r="C812" s="27" t="s">
        <v>131</v>
      </c>
      <c r="D812" s="27" t="s">
        <v>3095</v>
      </c>
      <c r="E812" s="27" t="s">
        <v>3726</v>
      </c>
      <c r="F812" s="27" t="s">
        <v>3727</v>
      </c>
      <c r="G812" s="27" t="str">
        <f>"C"&amp;Table228910[[#This Row],[Direct
Funded
Charter School
Number]]</f>
        <v>C0479</v>
      </c>
      <c r="H812" s="52" t="s">
        <v>3728</v>
      </c>
      <c r="I812" s="29" t="s">
        <v>6700</v>
      </c>
      <c r="J812" s="30">
        <v>0</v>
      </c>
      <c r="K812" s="29" t="s">
        <v>6708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28">
        <v>0</v>
      </c>
      <c r="S812" s="28">
        <v>0</v>
      </c>
      <c r="T812" s="28">
        <v>0</v>
      </c>
      <c r="U812" s="28">
        <v>0</v>
      </c>
      <c r="V812" s="28">
        <v>0</v>
      </c>
      <c r="W812" s="28">
        <v>0</v>
      </c>
      <c r="X812" s="28">
        <v>0</v>
      </c>
      <c r="Y812" s="28">
        <v>0</v>
      </c>
      <c r="Z812" s="28">
        <v>0</v>
      </c>
      <c r="AA812" s="31">
        <f t="shared" si="25"/>
        <v>0</v>
      </c>
      <c r="AB812" s="31">
        <f t="shared" si="24"/>
        <v>0</v>
      </c>
    </row>
    <row r="813" spans="1:28" s="36" customFormat="1" x14ac:dyDescent="0.35">
      <c r="A813" s="25" t="s">
        <v>129</v>
      </c>
      <c r="B813" s="26" t="s">
        <v>3220</v>
      </c>
      <c r="C813" s="27" t="s">
        <v>131</v>
      </c>
      <c r="D813" s="27" t="s">
        <v>3095</v>
      </c>
      <c r="E813" s="27" t="s">
        <v>3221</v>
      </c>
      <c r="F813" s="27" t="s">
        <v>3222</v>
      </c>
      <c r="G813" s="27" t="str">
        <f>"C"&amp;Table228910[[#This Row],[Direct
Funded
Charter School
Number]]</f>
        <v>C0063</v>
      </c>
      <c r="H813" s="52" t="s">
        <v>3223</v>
      </c>
      <c r="I813" s="29" t="s">
        <v>6700</v>
      </c>
      <c r="J813" s="30">
        <v>0</v>
      </c>
      <c r="K813" s="29" t="s">
        <v>6708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28">
        <v>0</v>
      </c>
      <c r="S813" s="28">
        <v>0</v>
      </c>
      <c r="T813" s="28">
        <v>0</v>
      </c>
      <c r="U813" s="28">
        <v>0</v>
      </c>
      <c r="V813" s="28">
        <v>0</v>
      </c>
      <c r="W813" s="28">
        <v>0</v>
      </c>
      <c r="X813" s="28">
        <v>0</v>
      </c>
      <c r="Y813" s="28">
        <v>0</v>
      </c>
      <c r="Z813" s="28">
        <v>0</v>
      </c>
      <c r="AA813" s="31">
        <f t="shared" si="25"/>
        <v>0</v>
      </c>
      <c r="AB813" s="31">
        <f t="shared" si="24"/>
        <v>0</v>
      </c>
    </row>
    <row r="814" spans="1:28" s="36" customFormat="1" x14ac:dyDescent="0.35">
      <c r="A814" s="25" t="s">
        <v>134</v>
      </c>
      <c r="B814" s="26" t="s">
        <v>135</v>
      </c>
      <c r="C814" s="27" t="s">
        <v>136</v>
      </c>
      <c r="D814" s="27" t="s">
        <v>137</v>
      </c>
      <c r="E814" s="27" t="s">
        <v>36</v>
      </c>
      <c r="F814" s="27" t="s">
        <v>37</v>
      </c>
      <c r="G814" s="27" t="str">
        <f>Table228910[[#This Row],[District
Code]]</f>
        <v>10215</v>
      </c>
      <c r="H814" s="52" t="s">
        <v>138</v>
      </c>
      <c r="I814" s="29" t="s">
        <v>6701</v>
      </c>
      <c r="J814" s="30">
        <v>10981</v>
      </c>
      <c r="K814" s="29" t="s">
        <v>6701</v>
      </c>
      <c r="L814" s="28">
        <v>2673</v>
      </c>
      <c r="M814" s="28">
        <v>2673</v>
      </c>
      <c r="N814" s="28">
        <v>2673</v>
      </c>
      <c r="O814" s="28">
        <v>0</v>
      </c>
      <c r="P814" s="28">
        <v>0</v>
      </c>
      <c r="Q814" s="28">
        <v>0</v>
      </c>
      <c r="R814" s="28">
        <v>0</v>
      </c>
      <c r="S814" s="28">
        <v>0</v>
      </c>
      <c r="T814" s="28">
        <v>0</v>
      </c>
      <c r="U814" s="28">
        <v>2962</v>
      </c>
      <c r="V814" s="28">
        <v>0</v>
      </c>
      <c r="W814" s="28">
        <v>0</v>
      </c>
      <c r="X814" s="28">
        <v>0</v>
      </c>
      <c r="Y814" s="28">
        <v>0</v>
      </c>
      <c r="Z814" s="28">
        <v>0</v>
      </c>
      <c r="AA814" s="31">
        <f t="shared" si="25"/>
        <v>10981</v>
      </c>
      <c r="AB814" s="31">
        <f t="shared" si="24"/>
        <v>0</v>
      </c>
    </row>
    <row r="815" spans="1:28" s="36" customFormat="1" x14ac:dyDescent="0.35">
      <c r="A815" s="25" t="s">
        <v>134</v>
      </c>
      <c r="B815" s="26" t="s">
        <v>1195</v>
      </c>
      <c r="C815" s="27" t="s">
        <v>136</v>
      </c>
      <c r="D815" s="27" t="s">
        <v>1196</v>
      </c>
      <c r="E815" s="27" t="s">
        <v>36</v>
      </c>
      <c r="F815" s="27" t="s">
        <v>37</v>
      </c>
      <c r="G815" s="27" t="str">
        <f>Table228910[[#This Row],[District
Code]]</f>
        <v>65300</v>
      </c>
      <c r="H815" s="52" t="s">
        <v>1197</v>
      </c>
      <c r="I815" s="29" t="s">
        <v>6701</v>
      </c>
      <c r="J815" s="30">
        <v>10000</v>
      </c>
      <c r="K815" s="29" t="s">
        <v>6708</v>
      </c>
      <c r="L815" s="28">
        <v>2500</v>
      </c>
      <c r="M815" s="28">
        <v>0</v>
      </c>
      <c r="N815" s="28">
        <v>2500</v>
      </c>
      <c r="O815" s="28">
        <v>0</v>
      </c>
      <c r="P815" s="28">
        <v>3151</v>
      </c>
      <c r="Q815" s="28">
        <v>1101</v>
      </c>
      <c r="R815" s="28">
        <v>0</v>
      </c>
      <c r="S815" s="28">
        <v>748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31">
        <f t="shared" si="25"/>
        <v>10000</v>
      </c>
      <c r="AB815" s="31">
        <f t="shared" si="24"/>
        <v>0</v>
      </c>
    </row>
    <row r="816" spans="1:28" s="36" customFormat="1" x14ac:dyDescent="0.35">
      <c r="A816" s="25" t="s">
        <v>134</v>
      </c>
      <c r="B816" s="26" t="s">
        <v>1198</v>
      </c>
      <c r="C816" s="27" t="s">
        <v>136</v>
      </c>
      <c r="D816" s="27" t="s">
        <v>1199</v>
      </c>
      <c r="E816" s="27" t="s">
        <v>36</v>
      </c>
      <c r="F816" s="27" t="s">
        <v>37</v>
      </c>
      <c r="G816" s="27" t="str">
        <f>Table228910[[#This Row],[District
Code]]</f>
        <v>65318</v>
      </c>
      <c r="H816" s="52" t="s">
        <v>1200</v>
      </c>
      <c r="I816" s="29" t="s">
        <v>6701</v>
      </c>
      <c r="J816" s="30">
        <v>10000</v>
      </c>
      <c r="K816" s="29" t="s">
        <v>6701</v>
      </c>
      <c r="L816" s="28">
        <v>2500</v>
      </c>
      <c r="M816" s="28">
        <v>0</v>
      </c>
      <c r="N816" s="28">
        <v>2500</v>
      </c>
      <c r="O816" s="28">
        <v>0</v>
      </c>
      <c r="P816" s="28">
        <v>0</v>
      </c>
      <c r="Q816" s="28">
        <v>0</v>
      </c>
      <c r="R816" s="28">
        <v>0</v>
      </c>
      <c r="S816" s="28">
        <v>0</v>
      </c>
      <c r="T816" s="28">
        <v>0</v>
      </c>
      <c r="U816" s="28">
        <v>0</v>
      </c>
      <c r="V816" s="28">
        <v>0</v>
      </c>
      <c r="W816" s="28">
        <v>0</v>
      </c>
      <c r="X816" s="28">
        <v>0</v>
      </c>
      <c r="Y816" s="28">
        <v>5000</v>
      </c>
      <c r="Z816" s="28">
        <v>0</v>
      </c>
      <c r="AA816" s="31">
        <f t="shared" si="25"/>
        <v>10000</v>
      </c>
      <c r="AB816" s="31">
        <f t="shared" si="24"/>
        <v>0</v>
      </c>
    </row>
    <row r="817" spans="1:28" s="36" customFormat="1" x14ac:dyDescent="0.35">
      <c r="A817" s="25" t="s">
        <v>134</v>
      </c>
      <c r="B817" s="26" t="s">
        <v>1201</v>
      </c>
      <c r="C817" s="27" t="s">
        <v>136</v>
      </c>
      <c r="D817" s="27" t="s">
        <v>1202</v>
      </c>
      <c r="E817" s="27" t="s">
        <v>36</v>
      </c>
      <c r="F817" s="27" t="s">
        <v>37</v>
      </c>
      <c r="G817" s="27" t="str">
        <f>Table228910[[#This Row],[District
Code]]</f>
        <v>65334</v>
      </c>
      <c r="H817" s="52" t="s">
        <v>1203</v>
      </c>
      <c r="I817" s="29" t="s">
        <v>6701</v>
      </c>
      <c r="J817" s="30">
        <v>10000</v>
      </c>
      <c r="K817" s="29" t="s">
        <v>6701</v>
      </c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28">
        <v>2500</v>
      </c>
      <c r="R817" s="28">
        <v>2500</v>
      </c>
      <c r="S817" s="28">
        <v>2500</v>
      </c>
      <c r="T817" s="28">
        <v>2500</v>
      </c>
      <c r="U817" s="28">
        <v>0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31">
        <f t="shared" si="25"/>
        <v>10000</v>
      </c>
      <c r="AB817" s="31">
        <f t="shared" si="24"/>
        <v>0</v>
      </c>
    </row>
    <row r="818" spans="1:28" s="36" customFormat="1" x14ac:dyDescent="0.35">
      <c r="A818" s="25" t="s">
        <v>134</v>
      </c>
      <c r="B818" s="26" t="s">
        <v>1204</v>
      </c>
      <c r="C818" s="27" t="s">
        <v>136</v>
      </c>
      <c r="D818" s="27" t="s">
        <v>1205</v>
      </c>
      <c r="E818" s="27" t="s">
        <v>36</v>
      </c>
      <c r="F818" s="27" t="s">
        <v>37</v>
      </c>
      <c r="G818" s="27" t="str">
        <f>Table228910[[#This Row],[District
Code]]</f>
        <v>65342</v>
      </c>
      <c r="H818" s="52" t="s">
        <v>1206</v>
      </c>
      <c r="I818" s="29" t="s">
        <v>6701</v>
      </c>
      <c r="J818" s="30">
        <v>0</v>
      </c>
      <c r="K818" s="29" t="s">
        <v>6708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28">
        <v>0</v>
      </c>
      <c r="S818" s="28">
        <v>0</v>
      </c>
      <c r="T818" s="28">
        <v>0</v>
      </c>
      <c r="U818" s="28">
        <v>0</v>
      </c>
      <c r="V818" s="28">
        <v>0</v>
      </c>
      <c r="W818" s="28">
        <v>0</v>
      </c>
      <c r="X818" s="28">
        <v>0</v>
      </c>
      <c r="Y818" s="28">
        <v>0</v>
      </c>
      <c r="Z818" s="28">
        <v>0</v>
      </c>
      <c r="AA818" s="31">
        <f t="shared" si="25"/>
        <v>0</v>
      </c>
      <c r="AB818" s="31">
        <f t="shared" si="24"/>
        <v>0</v>
      </c>
    </row>
    <row r="819" spans="1:28" s="36" customFormat="1" x14ac:dyDescent="0.35">
      <c r="A819" s="25" t="s">
        <v>134</v>
      </c>
      <c r="B819" s="26" t="s">
        <v>1207</v>
      </c>
      <c r="C819" s="27" t="s">
        <v>136</v>
      </c>
      <c r="D819" s="27" t="s">
        <v>1208</v>
      </c>
      <c r="E819" s="27" t="s">
        <v>36</v>
      </c>
      <c r="F819" s="27" t="s">
        <v>37</v>
      </c>
      <c r="G819" s="27" t="str">
        <f>Table228910[[#This Row],[District
Code]]</f>
        <v>65359</v>
      </c>
      <c r="H819" s="52" t="s">
        <v>1209</v>
      </c>
      <c r="I819" s="29" t="s">
        <v>6701</v>
      </c>
      <c r="J819" s="30">
        <v>10000</v>
      </c>
      <c r="K819" s="29" t="s">
        <v>6701</v>
      </c>
      <c r="L819" s="28">
        <v>0</v>
      </c>
      <c r="M819" s="28">
        <v>0</v>
      </c>
      <c r="N819" s="28">
        <v>0</v>
      </c>
      <c r="O819" s="28">
        <v>0</v>
      </c>
      <c r="P819" s="28">
        <v>2500</v>
      </c>
      <c r="Q819" s="28">
        <v>0</v>
      </c>
      <c r="R819" s="28">
        <v>7500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31">
        <f t="shared" si="25"/>
        <v>10000</v>
      </c>
      <c r="AB819" s="31">
        <f t="shared" si="24"/>
        <v>0</v>
      </c>
    </row>
    <row r="820" spans="1:28" s="36" customFormat="1" x14ac:dyDescent="0.35">
      <c r="A820" s="25" t="s">
        <v>134</v>
      </c>
      <c r="B820" s="26" t="s">
        <v>1210</v>
      </c>
      <c r="C820" s="27" t="s">
        <v>136</v>
      </c>
      <c r="D820" s="27" t="s">
        <v>1211</v>
      </c>
      <c r="E820" s="27" t="s">
        <v>36</v>
      </c>
      <c r="F820" s="27" t="s">
        <v>37</v>
      </c>
      <c r="G820" s="27" t="str">
        <f>Table228910[[#This Row],[District
Code]]</f>
        <v>65367</v>
      </c>
      <c r="H820" s="52" t="s">
        <v>1212</v>
      </c>
      <c r="I820" s="29" t="s">
        <v>6701</v>
      </c>
      <c r="J820" s="30">
        <v>10000</v>
      </c>
      <c r="K820" s="29" t="s">
        <v>6701</v>
      </c>
      <c r="L820" s="28">
        <v>0</v>
      </c>
      <c r="M820" s="28">
        <v>0</v>
      </c>
      <c r="N820" s="28">
        <v>0</v>
      </c>
      <c r="O820" s="28">
        <v>0</v>
      </c>
      <c r="P820" s="28">
        <v>10000</v>
      </c>
      <c r="Q820" s="28">
        <v>0</v>
      </c>
      <c r="R820" s="28">
        <v>0</v>
      </c>
      <c r="S820" s="28">
        <v>0</v>
      </c>
      <c r="T820" s="28">
        <v>0</v>
      </c>
      <c r="U820" s="28">
        <v>0</v>
      </c>
      <c r="V820" s="28">
        <v>0</v>
      </c>
      <c r="W820" s="28">
        <v>0</v>
      </c>
      <c r="X820" s="28">
        <v>0</v>
      </c>
      <c r="Y820" s="28">
        <v>0</v>
      </c>
      <c r="Z820" s="28">
        <v>0</v>
      </c>
      <c r="AA820" s="31">
        <f t="shared" si="25"/>
        <v>10000</v>
      </c>
      <c r="AB820" s="31">
        <f t="shared" si="24"/>
        <v>0</v>
      </c>
    </row>
    <row r="821" spans="1:28" s="36" customFormat="1" x14ac:dyDescent="0.35">
      <c r="A821" s="25" t="s">
        <v>134</v>
      </c>
      <c r="B821" s="26" t="s">
        <v>1213</v>
      </c>
      <c r="C821" s="27" t="s">
        <v>136</v>
      </c>
      <c r="D821" s="27" t="s">
        <v>1214</v>
      </c>
      <c r="E821" s="27" t="s">
        <v>36</v>
      </c>
      <c r="F821" s="27" t="s">
        <v>37</v>
      </c>
      <c r="G821" s="27" t="str">
        <f>Table228910[[#This Row],[District
Code]]</f>
        <v>65375</v>
      </c>
      <c r="H821" s="52" t="s">
        <v>1215</v>
      </c>
      <c r="I821" s="29" t="s">
        <v>6700</v>
      </c>
      <c r="J821" s="30">
        <v>0</v>
      </c>
      <c r="K821" s="29" t="s">
        <v>6708</v>
      </c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28">
        <v>0</v>
      </c>
      <c r="R821" s="28">
        <v>0</v>
      </c>
      <c r="S821" s="28">
        <v>0</v>
      </c>
      <c r="T821" s="28">
        <v>0</v>
      </c>
      <c r="U821" s="28">
        <v>0</v>
      </c>
      <c r="V821" s="28">
        <v>0</v>
      </c>
      <c r="W821" s="28">
        <v>0</v>
      </c>
      <c r="X821" s="28">
        <v>0</v>
      </c>
      <c r="Y821" s="28">
        <v>0</v>
      </c>
      <c r="Z821" s="28">
        <v>0</v>
      </c>
      <c r="AA821" s="31">
        <f t="shared" si="25"/>
        <v>0</v>
      </c>
      <c r="AB821" s="31">
        <f t="shared" si="24"/>
        <v>0</v>
      </c>
    </row>
    <row r="822" spans="1:28" s="36" customFormat="1" x14ac:dyDescent="0.35">
      <c r="A822" s="25" t="s">
        <v>134</v>
      </c>
      <c r="B822" s="26" t="s">
        <v>1216</v>
      </c>
      <c r="C822" s="27" t="s">
        <v>136</v>
      </c>
      <c r="D822" s="27" t="s">
        <v>1217</v>
      </c>
      <c r="E822" s="27" t="s">
        <v>36</v>
      </c>
      <c r="F822" s="27" t="s">
        <v>37</v>
      </c>
      <c r="G822" s="27" t="str">
        <f>Table228910[[#This Row],[District
Code]]</f>
        <v>65391</v>
      </c>
      <c r="H822" s="52" t="s">
        <v>1218</v>
      </c>
      <c r="I822" s="29" t="s">
        <v>6701</v>
      </c>
      <c r="J822" s="30">
        <v>10000</v>
      </c>
      <c r="K822" s="29" t="s">
        <v>6701</v>
      </c>
      <c r="L822" s="28">
        <v>2500</v>
      </c>
      <c r="M822" s="28">
        <v>2500</v>
      </c>
      <c r="N822" s="28">
        <v>2500</v>
      </c>
      <c r="O822" s="28">
        <v>0</v>
      </c>
      <c r="P822" s="28">
        <v>2500</v>
      </c>
      <c r="Q822" s="28">
        <v>0</v>
      </c>
      <c r="R822" s="28">
        <v>0</v>
      </c>
      <c r="S822" s="28">
        <v>0</v>
      </c>
      <c r="T822" s="28">
        <v>0</v>
      </c>
      <c r="U822" s="28">
        <v>0</v>
      </c>
      <c r="V822" s="28">
        <v>0</v>
      </c>
      <c r="W822" s="28">
        <v>0</v>
      </c>
      <c r="X822" s="28">
        <v>0</v>
      </c>
      <c r="Y822" s="28">
        <v>0</v>
      </c>
      <c r="Z822" s="28">
        <v>0</v>
      </c>
      <c r="AA822" s="31">
        <f t="shared" si="25"/>
        <v>10000</v>
      </c>
      <c r="AB822" s="31">
        <f t="shared" si="24"/>
        <v>0</v>
      </c>
    </row>
    <row r="823" spans="1:28" s="36" customFormat="1" x14ac:dyDescent="0.35">
      <c r="A823" s="25" t="s">
        <v>134</v>
      </c>
      <c r="B823" s="26" t="s">
        <v>1219</v>
      </c>
      <c r="C823" s="27" t="s">
        <v>136</v>
      </c>
      <c r="D823" s="27" t="s">
        <v>1220</v>
      </c>
      <c r="E823" s="27" t="s">
        <v>36</v>
      </c>
      <c r="F823" s="27" t="s">
        <v>37</v>
      </c>
      <c r="G823" s="27" t="str">
        <f>Table228910[[#This Row],[District
Code]]</f>
        <v>65409</v>
      </c>
      <c r="H823" s="52" t="s">
        <v>1221</v>
      </c>
      <c r="I823" s="29" t="s">
        <v>6700</v>
      </c>
      <c r="J823" s="30">
        <v>0</v>
      </c>
      <c r="K823" s="29" t="s">
        <v>6708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28">
        <v>0</v>
      </c>
      <c r="S823" s="28">
        <v>0</v>
      </c>
      <c r="T823" s="28">
        <v>0</v>
      </c>
      <c r="U823" s="28">
        <v>0</v>
      </c>
      <c r="V823" s="28">
        <v>0</v>
      </c>
      <c r="W823" s="28">
        <v>0</v>
      </c>
      <c r="X823" s="28">
        <v>0</v>
      </c>
      <c r="Y823" s="28">
        <v>0</v>
      </c>
      <c r="Z823" s="28">
        <v>0</v>
      </c>
      <c r="AA823" s="31">
        <f t="shared" si="25"/>
        <v>0</v>
      </c>
      <c r="AB823" s="31">
        <f t="shared" si="24"/>
        <v>0</v>
      </c>
    </row>
    <row r="824" spans="1:28" s="36" customFormat="1" x14ac:dyDescent="0.35">
      <c r="A824" s="25" t="s">
        <v>134</v>
      </c>
      <c r="B824" s="26" t="s">
        <v>1222</v>
      </c>
      <c r="C824" s="27" t="s">
        <v>136</v>
      </c>
      <c r="D824" s="27" t="s">
        <v>1223</v>
      </c>
      <c r="E824" s="27" t="s">
        <v>36</v>
      </c>
      <c r="F824" s="27" t="s">
        <v>37</v>
      </c>
      <c r="G824" s="27" t="str">
        <f>Table228910[[#This Row],[District
Code]]</f>
        <v>65417</v>
      </c>
      <c r="H824" s="52" t="s">
        <v>1224</v>
      </c>
      <c r="I824" s="29" t="s">
        <v>6701</v>
      </c>
      <c r="J824" s="30">
        <v>47588</v>
      </c>
      <c r="K824" s="29" t="s">
        <v>6701</v>
      </c>
      <c r="L824" s="28">
        <v>11583</v>
      </c>
      <c r="M824" s="28">
        <v>11583</v>
      </c>
      <c r="N824" s="28">
        <v>11583</v>
      </c>
      <c r="O824" s="28">
        <v>0</v>
      </c>
      <c r="P824" s="28">
        <v>0</v>
      </c>
      <c r="Q824" s="28">
        <v>0</v>
      </c>
      <c r="R824" s="28">
        <v>4798</v>
      </c>
      <c r="S824" s="28">
        <v>8041</v>
      </c>
      <c r="T824" s="28">
        <v>0</v>
      </c>
      <c r="U824" s="28">
        <v>0</v>
      </c>
      <c r="V824" s="28">
        <v>0</v>
      </c>
      <c r="W824" s="28">
        <v>0</v>
      </c>
      <c r="X824" s="28">
        <v>0</v>
      </c>
      <c r="Y824" s="28">
        <v>0</v>
      </c>
      <c r="Z824" s="28">
        <v>0</v>
      </c>
      <c r="AA824" s="31">
        <f t="shared" si="25"/>
        <v>47588</v>
      </c>
      <c r="AB824" s="31">
        <f t="shared" si="24"/>
        <v>0</v>
      </c>
    </row>
    <row r="825" spans="1:28" s="36" customFormat="1" x14ac:dyDescent="0.35">
      <c r="A825" s="25" t="s">
        <v>134</v>
      </c>
      <c r="B825" s="26" t="s">
        <v>1225</v>
      </c>
      <c r="C825" s="27" t="s">
        <v>136</v>
      </c>
      <c r="D825" s="27" t="s">
        <v>1226</v>
      </c>
      <c r="E825" s="27" t="s">
        <v>36</v>
      </c>
      <c r="F825" s="27" t="s">
        <v>37</v>
      </c>
      <c r="G825" s="27" t="str">
        <f>Table228910[[#This Row],[District
Code]]</f>
        <v>65425</v>
      </c>
      <c r="H825" s="52" t="s">
        <v>1227</v>
      </c>
      <c r="I825" s="29" t="s">
        <v>6700</v>
      </c>
      <c r="J825" s="30">
        <v>0</v>
      </c>
      <c r="K825" s="29" t="s">
        <v>6708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28">
        <v>0</v>
      </c>
      <c r="S825" s="28">
        <v>0</v>
      </c>
      <c r="T825" s="28">
        <v>0</v>
      </c>
      <c r="U825" s="28">
        <v>0</v>
      </c>
      <c r="V825" s="28">
        <v>0</v>
      </c>
      <c r="W825" s="28">
        <v>0</v>
      </c>
      <c r="X825" s="28">
        <v>0</v>
      </c>
      <c r="Y825" s="28">
        <v>0</v>
      </c>
      <c r="Z825" s="28">
        <v>0</v>
      </c>
      <c r="AA825" s="31">
        <f t="shared" si="25"/>
        <v>0</v>
      </c>
      <c r="AB825" s="31">
        <f t="shared" si="24"/>
        <v>0</v>
      </c>
    </row>
    <row r="826" spans="1:28" s="36" customFormat="1" x14ac:dyDescent="0.35">
      <c r="A826" s="25" t="s">
        <v>134</v>
      </c>
      <c r="B826" s="26" t="s">
        <v>1228</v>
      </c>
      <c r="C826" s="27" t="s">
        <v>136</v>
      </c>
      <c r="D826" s="27" t="s">
        <v>1229</v>
      </c>
      <c r="E826" s="27" t="s">
        <v>36</v>
      </c>
      <c r="F826" s="27" t="s">
        <v>37</v>
      </c>
      <c r="G826" s="27" t="str">
        <f>Table228910[[#This Row],[District
Code]]</f>
        <v>65433</v>
      </c>
      <c r="H826" s="52" t="s">
        <v>1230</v>
      </c>
      <c r="I826" s="29" t="s">
        <v>6701</v>
      </c>
      <c r="J826" s="30">
        <v>10000</v>
      </c>
      <c r="K826" s="29" t="s">
        <v>6701</v>
      </c>
      <c r="L826" s="28">
        <v>0</v>
      </c>
      <c r="M826" s="28">
        <v>0</v>
      </c>
      <c r="N826" s="28">
        <v>0</v>
      </c>
      <c r="O826" s="28">
        <v>2500</v>
      </c>
      <c r="P826" s="28">
        <v>2500</v>
      </c>
      <c r="Q826" s="28">
        <v>2500</v>
      </c>
      <c r="R826" s="28">
        <v>2500</v>
      </c>
      <c r="S826" s="28">
        <v>0</v>
      </c>
      <c r="T826" s="28">
        <v>0</v>
      </c>
      <c r="U826" s="28">
        <v>0</v>
      </c>
      <c r="V826" s="28">
        <v>0</v>
      </c>
      <c r="W826" s="28">
        <v>0</v>
      </c>
      <c r="X826" s="28">
        <v>0</v>
      </c>
      <c r="Y826" s="28">
        <v>0</v>
      </c>
      <c r="Z826" s="28">
        <v>0</v>
      </c>
      <c r="AA826" s="31">
        <f t="shared" si="25"/>
        <v>10000</v>
      </c>
      <c r="AB826" s="31">
        <f t="shared" si="24"/>
        <v>0</v>
      </c>
    </row>
    <row r="827" spans="1:28" s="36" customFormat="1" x14ac:dyDescent="0.35">
      <c r="A827" s="25" t="s">
        <v>134</v>
      </c>
      <c r="B827" s="35" t="s">
        <v>1231</v>
      </c>
      <c r="C827" s="33" t="s">
        <v>136</v>
      </c>
      <c r="D827" s="33" t="s">
        <v>1232</v>
      </c>
      <c r="E827" s="33" t="s">
        <v>36</v>
      </c>
      <c r="F827" s="3" t="s">
        <v>37</v>
      </c>
      <c r="G827" s="27" t="str">
        <f>Table228910[[#This Row],[District
Code]]</f>
        <v>65458</v>
      </c>
      <c r="H827" s="53" t="s">
        <v>1233</v>
      </c>
      <c r="I827" s="29" t="s">
        <v>6701</v>
      </c>
      <c r="J827" s="30">
        <v>49599</v>
      </c>
      <c r="K827" s="29" t="s">
        <v>6701</v>
      </c>
      <c r="L827" s="28">
        <v>0</v>
      </c>
      <c r="M827" s="28">
        <v>0</v>
      </c>
      <c r="N827" s="28">
        <v>0</v>
      </c>
      <c r="O827" s="28">
        <v>0</v>
      </c>
      <c r="P827" s="28">
        <v>12400</v>
      </c>
      <c r="Q827" s="28">
        <v>12400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24799</v>
      </c>
      <c r="Y827" s="28">
        <v>0</v>
      </c>
      <c r="Z827" s="28">
        <v>0</v>
      </c>
      <c r="AA827" s="31">
        <f t="shared" si="25"/>
        <v>49599</v>
      </c>
      <c r="AB827" s="31">
        <f t="shared" si="24"/>
        <v>0</v>
      </c>
    </row>
    <row r="828" spans="1:28" s="36" customFormat="1" x14ac:dyDescent="0.35">
      <c r="A828" s="25" t="s">
        <v>134</v>
      </c>
      <c r="B828" s="35" t="s">
        <v>1234</v>
      </c>
      <c r="C828" s="33" t="s">
        <v>136</v>
      </c>
      <c r="D828" s="33" t="s">
        <v>1235</v>
      </c>
      <c r="E828" s="33" t="s">
        <v>36</v>
      </c>
      <c r="F828" s="3" t="s">
        <v>37</v>
      </c>
      <c r="G828" s="27" t="str">
        <f>Table228910[[#This Row],[District
Code]]</f>
        <v>65466</v>
      </c>
      <c r="H828" s="53" t="s">
        <v>1236</v>
      </c>
      <c r="I828" s="29" t="s">
        <v>6701</v>
      </c>
      <c r="J828" s="30">
        <v>17967</v>
      </c>
      <c r="K828" s="29" t="s">
        <v>6701</v>
      </c>
      <c r="L828" s="28">
        <v>0</v>
      </c>
      <c r="M828" s="28">
        <v>0</v>
      </c>
      <c r="N828" s="28">
        <v>0</v>
      </c>
      <c r="O828" s="28">
        <v>0</v>
      </c>
      <c r="P828" s="28">
        <v>5937</v>
      </c>
      <c r="Q828" s="28">
        <v>6015</v>
      </c>
      <c r="R828" s="28">
        <v>78</v>
      </c>
      <c r="S828" s="28">
        <v>0</v>
      </c>
      <c r="T828" s="28">
        <v>5937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31">
        <f t="shared" si="25"/>
        <v>17967</v>
      </c>
      <c r="AB828" s="31">
        <f t="shared" si="24"/>
        <v>0</v>
      </c>
    </row>
    <row r="829" spans="1:28" s="36" customFormat="1" x14ac:dyDescent="0.35">
      <c r="A829" s="25" t="s">
        <v>134</v>
      </c>
      <c r="B829" s="35" t="s">
        <v>1237</v>
      </c>
      <c r="C829" s="33" t="s">
        <v>136</v>
      </c>
      <c r="D829" s="33" t="s">
        <v>1238</v>
      </c>
      <c r="E829" s="33" t="s">
        <v>36</v>
      </c>
      <c r="F829" s="3" t="s">
        <v>37</v>
      </c>
      <c r="G829" s="27" t="str">
        <f>Table228910[[#This Row],[District
Code]]</f>
        <v>65474</v>
      </c>
      <c r="H829" s="53" t="s">
        <v>1239</v>
      </c>
      <c r="I829" s="29" t="s">
        <v>6701</v>
      </c>
      <c r="J829" s="30">
        <v>11064</v>
      </c>
      <c r="K829" s="29" t="s">
        <v>6708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2766</v>
      </c>
      <c r="U829" s="28">
        <v>0</v>
      </c>
      <c r="V829" s="28">
        <v>1793</v>
      </c>
      <c r="W829" s="28">
        <v>5201</v>
      </c>
      <c r="X829" s="28">
        <v>1304</v>
      </c>
      <c r="Y829" s="28">
        <v>0</v>
      </c>
      <c r="Z829" s="28">
        <v>0</v>
      </c>
      <c r="AA829" s="31">
        <f t="shared" si="25"/>
        <v>11064</v>
      </c>
      <c r="AB829" s="31">
        <f t="shared" si="24"/>
        <v>0</v>
      </c>
    </row>
    <row r="830" spans="1:28" s="36" customFormat="1" x14ac:dyDescent="0.35">
      <c r="A830" s="25" t="s">
        <v>134</v>
      </c>
      <c r="B830" s="26" t="s">
        <v>1240</v>
      </c>
      <c r="C830" s="27" t="s">
        <v>136</v>
      </c>
      <c r="D830" s="27" t="s">
        <v>1241</v>
      </c>
      <c r="E830" s="27" t="s">
        <v>36</v>
      </c>
      <c r="F830" s="27" t="s">
        <v>37</v>
      </c>
      <c r="G830" s="27" t="str">
        <f>Table228910[[#This Row],[District
Code]]</f>
        <v>65482</v>
      </c>
      <c r="H830" s="52" t="s">
        <v>1242</v>
      </c>
      <c r="I830" s="29" t="s">
        <v>6701</v>
      </c>
      <c r="J830" s="30">
        <v>10000</v>
      </c>
      <c r="K830" s="29" t="s">
        <v>6708</v>
      </c>
      <c r="L830" s="28">
        <v>2500</v>
      </c>
      <c r="M830" s="28">
        <v>2500</v>
      </c>
      <c r="N830" s="28">
        <v>2500</v>
      </c>
      <c r="O830" s="28">
        <v>0</v>
      </c>
      <c r="P830" s="28">
        <v>2500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31">
        <f t="shared" si="25"/>
        <v>10000</v>
      </c>
      <c r="AB830" s="31">
        <f t="shared" si="24"/>
        <v>0</v>
      </c>
    </row>
    <row r="831" spans="1:28" s="36" customFormat="1" x14ac:dyDescent="0.35">
      <c r="A831" s="25" t="s">
        <v>134</v>
      </c>
      <c r="B831" s="32" t="s">
        <v>2780</v>
      </c>
      <c r="C831" s="33" t="s">
        <v>136</v>
      </c>
      <c r="D831" s="33" t="s">
        <v>2781</v>
      </c>
      <c r="E831" s="33" t="s">
        <v>36</v>
      </c>
      <c r="F831" s="3" t="s">
        <v>37</v>
      </c>
      <c r="G831" s="27" t="str">
        <f>Table228910[[#This Row],[District
Code]]</f>
        <v>73361</v>
      </c>
      <c r="H831" s="53" t="s">
        <v>2782</v>
      </c>
      <c r="I831" s="29" t="s">
        <v>6701</v>
      </c>
      <c r="J831" s="30">
        <v>10000</v>
      </c>
      <c r="K831" s="29" t="s">
        <v>6708</v>
      </c>
      <c r="L831" s="34">
        <v>2500</v>
      </c>
      <c r="M831" s="28">
        <v>2500</v>
      </c>
      <c r="N831" s="28">
        <v>2500</v>
      </c>
      <c r="O831" s="28">
        <v>0</v>
      </c>
      <c r="P831" s="28">
        <v>0</v>
      </c>
      <c r="Q831" s="28">
        <v>0</v>
      </c>
      <c r="R831" s="28">
        <v>2500</v>
      </c>
      <c r="S831" s="28">
        <v>0</v>
      </c>
      <c r="T831" s="28">
        <v>0</v>
      </c>
      <c r="U831" s="28">
        <v>0</v>
      </c>
      <c r="V831" s="28">
        <v>0</v>
      </c>
      <c r="W831" s="28">
        <v>0</v>
      </c>
      <c r="X831" s="28">
        <v>0</v>
      </c>
      <c r="Y831" s="28">
        <v>0</v>
      </c>
      <c r="Z831" s="34">
        <v>0</v>
      </c>
      <c r="AA831" s="31">
        <f t="shared" si="25"/>
        <v>10000</v>
      </c>
      <c r="AB831" s="31">
        <f t="shared" si="24"/>
        <v>0</v>
      </c>
    </row>
    <row r="832" spans="1:28" s="36" customFormat="1" x14ac:dyDescent="0.35">
      <c r="A832" s="25" t="s">
        <v>134</v>
      </c>
      <c r="B832" s="26" t="s">
        <v>2914</v>
      </c>
      <c r="C832" s="27" t="s">
        <v>136</v>
      </c>
      <c r="D832" s="27" t="s">
        <v>2915</v>
      </c>
      <c r="E832" s="27" t="s">
        <v>36</v>
      </c>
      <c r="F832" s="27" t="s">
        <v>37</v>
      </c>
      <c r="G832" s="27" t="str">
        <f>Table228910[[#This Row],[District
Code]]</f>
        <v>75002</v>
      </c>
      <c r="H832" s="52" t="s">
        <v>2916</v>
      </c>
      <c r="I832" s="29" t="s">
        <v>6701</v>
      </c>
      <c r="J832" s="30">
        <v>10000</v>
      </c>
      <c r="K832" s="29" t="s">
        <v>6701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28">
        <v>10000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31">
        <f t="shared" si="25"/>
        <v>10000</v>
      </c>
      <c r="AB832" s="31">
        <f t="shared" si="24"/>
        <v>0</v>
      </c>
    </row>
    <row r="833" spans="1:28" s="36" customFormat="1" x14ac:dyDescent="0.35">
      <c r="A833" s="25" t="s">
        <v>134</v>
      </c>
      <c r="B833" s="26" t="s">
        <v>6348</v>
      </c>
      <c r="C833" s="27" t="s">
        <v>136</v>
      </c>
      <c r="D833" s="27" t="s">
        <v>6349</v>
      </c>
      <c r="E833" s="27" t="s">
        <v>6350</v>
      </c>
      <c r="F833" s="27" t="s">
        <v>6351</v>
      </c>
      <c r="G833" s="27" t="str">
        <f>"C"&amp;Table228910[[#This Row],[Direct
Funded
Charter School
Number]]</f>
        <v>C1790</v>
      </c>
      <c r="H833" s="52" t="s">
        <v>6352</v>
      </c>
      <c r="I833" s="29" t="s">
        <v>6701</v>
      </c>
      <c r="J833" s="30">
        <v>0</v>
      </c>
      <c r="K833" s="29" t="s">
        <v>6701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28">
        <v>0</v>
      </c>
      <c r="S833" s="28">
        <v>0</v>
      </c>
      <c r="T833" s="28">
        <v>0</v>
      </c>
      <c r="U833" s="28">
        <v>0</v>
      </c>
      <c r="V833" s="28">
        <v>0</v>
      </c>
      <c r="W833" s="28">
        <v>0</v>
      </c>
      <c r="X833" s="28">
        <v>0</v>
      </c>
      <c r="Y833" s="28">
        <v>0</v>
      </c>
      <c r="Z833" s="28">
        <v>0</v>
      </c>
      <c r="AA833" s="31">
        <f t="shared" si="25"/>
        <v>0</v>
      </c>
      <c r="AB833" s="31">
        <f t="shared" si="24"/>
        <v>0</v>
      </c>
    </row>
    <row r="834" spans="1:28" s="36" customFormat="1" x14ac:dyDescent="0.35">
      <c r="A834" s="25" t="s">
        <v>134</v>
      </c>
      <c r="B834" s="26" t="s">
        <v>3252</v>
      </c>
      <c r="C834" s="27" t="s">
        <v>136</v>
      </c>
      <c r="D834" s="27" t="s">
        <v>1223</v>
      </c>
      <c r="E834" s="27" t="s">
        <v>3253</v>
      </c>
      <c r="F834" s="27" t="s">
        <v>3254</v>
      </c>
      <c r="G834" s="27" t="str">
        <f>"C"&amp;Table228910[[#This Row],[Direct
Funded
Charter School
Number]]</f>
        <v>C0089</v>
      </c>
      <c r="H834" s="52" t="s">
        <v>3255</v>
      </c>
      <c r="I834" s="29" t="s">
        <v>6700</v>
      </c>
      <c r="J834" s="30">
        <v>0</v>
      </c>
      <c r="K834" s="29" t="s">
        <v>6708</v>
      </c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28">
        <v>0</v>
      </c>
      <c r="R834" s="28">
        <v>0</v>
      </c>
      <c r="S834" s="28">
        <v>0</v>
      </c>
      <c r="T834" s="28">
        <v>0</v>
      </c>
      <c r="U834" s="28">
        <v>0</v>
      </c>
      <c r="V834" s="28">
        <v>0</v>
      </c>
      <c r="W834" s="28">
        <v>0</v>
      </c>
      <c r="X834" s="28">
        <v>0</v>
      </c>
      <c r="Y834" s="28">
        <v>0</v>
      </c>
      <c r="Z834" s="28">
        <v>0</v>
      </c>
      <c r="AA834" s="31">
        <f t="shared" si="25"/>
        <v>0</v>
      </c>
      <c r="AB834" s="31">
        <f t="shared" si="24"/>
        <v>0</v>
      </c>
    </row>
    <row r="835" spans="1:28" s="36" customFormat="1" x14ac:dyDescent="0.35">
      <c r="A835" s="25" t="s">
        <v>134</v>
      </c>
      <c r="B835" s="35" t="s">
        <v>3545</v>
      </c>
      <c r="C835" s="33" t="s">
        <v>136</v>
      </c>
      <c r="D835" s="33" t="s">
        <v>1238</v>
      </c>
      <c r="E835" s="33" t="s">
        <v>3546</v>
      </c>
      <c r="F835" s="3" t="s">
        <v>3547</v>
      </c>
      <c r="G835" s="27" t="str">
        <f>"C"&amp;Table228910[[#This Row],[Direct
Funded
Charter School
Number]]</f>
        <v>C0351</v>
      </c>
      <c r="H835" s="53" t="s">
        <v>3548</v>
      </c>
      <c r="I835" s="29" t="s">
        <v>6701</v>
      </c>
      <c r="J835" s="30">
        <v>10000</v>
      </c>
      <c r="K835" s="29" t="s">
        <v>6708</v>
      </c>
      <c r="L835" s="28">
        <v>0</v>
      </c>
      <c r="M835" s="28">
        <v>0</v>
      </c>
      <c r="N835" s="28">
        <v>0</v>
      </c>
      <c r="O835" s="28">
        <v>8038</v>
      </c>
      <c r="P835" s="28">
        <v>1962</v>
      </c>
      <c r="Q835" s="28">
        <v>0</v>
      </c>
      <c r="R835" s="28">
        <v>0</v>
      </c>
      <c r="S835" s="28">
        <v>0</v>
      </c>
      <c r="T835" s="28">
        <v>0</v>
      </c>
      <c r="U835" s="28">
        <v>0</v>
      </c>
      <c r="V835" s="28">
        <v>0</v>
      </c>
      <c r="W835" s="28">
        <v>0</v>
      </c>
      <c r="X835" s="28">
        <v>0</v>
      </c>
      <c r="Y835" s="28">
        <v>0</v>
      </c>
      <c r="Z835" s="28">
        <v>0</v>
      </c>
      <c r="AA835" s="31">
        <f t="shared" si="25"/>
        <v>10000</v>
      </c>
      <c r="AB835" s="31">
        <f t="shared" si="24"/>
        <v>0</v>
      </c>
    </row>
    <row r="836" spans="1:28" s="36" customFormat="1" x14ac:dyDescent="0.35">
      <c r="A836" s="25" t="s">
        <v>139</v>
      </c>
      <c r="B836" s="26" t="s">
        <v>140</v>
      </c>
      <c r="C836" s="27" t="s">
        <v>141</v>
      </c>
      <c r="D836" s="27" t="s">
        <v>142</v>
      </c>
      <c r="E836" s="27" t="s">
        <v>36</v>
      </c>
      <c r="F836" s="27" t="s">
        <v>37</v>
      </c>
      <c r="G836" s="27" t="str">
        <f>Table228910[[#This Row],[District
Code]]</f>
        <v>10223</v>
      </c>
      <c r="H836" s="52" t="s">
        <v>143</v>
      </c>
      <c r="I836" s="29" t="s">
        <v>6701</v>
      </c>
      <c r="J836" s="30">
        <v>10000</v>
      </c>
      <c r="K836" s="29" t="s">
        <v>6701</v>
      </c>
      <c r="L836" s="28">
        <v>2500</v>
      </c>
      <c r="M836" s="28">
        <v>2500</v>
      </c>
      <c r="N836" s="28">
        <v>0</v>
      </c>
      <c r="O836" s="28">
        <v>0</v>
      </c>
      <c r="P836" s="28">
        <v>0</v>
      </c>
      <c r="Q836" s="28">
        <v>0</v>
      </c>
      <c r="R836" s="28">
        <v>0</v>
      </c>
      <c r="S836" s="28">
        <v>5000</v>
      </c>
      <c r="T836" s="28">
        <v>0</v>
      </c>
      <c r="U836" s="28">
        <v>0</v>
      </c>
      <c r="V836" s="28">
        <v>0</v>
      </c>
      <c r="W836" s="28">
        <v>0</v>
      </c>
      <c r="X836" s="28">
        <v>0</v>
      </c>
      <c r="Y836" s="28">
        <v>0</v>
      </c>
      <c r="Z836" s="28">
        <v>0</v>
      </c>
      <c r="AA836" s="31">
        <f t="shared" si="25"/>
        <v>10000</v>
      </c>
      <c r="AB836" s="31">
        <f t="shared" si="24"/>
        <v>0</v>
      </c>
    </row>
    <row r="837" spans="1:28" s="36" customFormat="1" x14ac:dyDescent="0.35">
      <c r="A837" s="25" t="s">
        <v>139</v>
      </c>
      <c r="B837" s="26" t="s">
        <v>1243</v>
      </c>
      <c r="C837" s="27" t="s">
        <v>141</v>
      </c>
      <c r="D837" s="27" t="s">
        <v>1244</v>
      </c>
      <c r="E837" s="27" t="s">
        <v>36</v>
      </c>
      <c r="F837" s="27" t="s">
        <v>37</v>
      </c>
      <c r="G837" s="27" t="str">
        <f>Table228910[[#This Row],[District
Code]]</f>
        <v>65532</v>
      </c>
      <c r="H837" s="52" t="s">
        <v>1245</v>
      </c>
      <c r="I837" s="29" t="s">
        <v>6701</v>
      </c>
      <c r="J837" s="30">
        <v>34654</v>
      </c>
      <c r="K837" s="29" t="s">
        <v>6701</v>
      </c>
      <c r="L837" s="28">
        <v>8435</v>
      </c>
      <c r="M837" s="28">
        <v>8435</v>
      </c>
      <c r="N837" s="28">
        <v>0</v>
      </c>
      <c r="O837" s="28">
        <v>294</v>
      </c>
      <c r="P837" s="28">
        <v>17490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0</v>
      </c>
      <c r="X837" s="28">
        <v>0</v>
      </c>
      <c r="Y837" s="28">
        <v>0</v>
      </c>
      <c r="Z837" s="28">
        <v>0</v>
      </c>
      <c r="AA837" s="31">
        <f t="shared" si="25"/>
        <v>34654</v>
      </c>
      <c r="AB837" s="31">
        <f t="shared" si="24"/>
        <v>0</v>
      </c>
    </row>
    <row r="838" spans="1:28" s="36" customFormat="1" x14ac:dyDescent="0.35">
      <c r="A838" s="25" t="s">
        <v>139</v>
      </c>
      <c r="B838" s="26" t="s">
        <v>5479</v>
      </c>
      <c r="C838" s="27" t="s">
        <v>141</v>
      </c>
      <c r="D838" s="27" t="s">
        <v>1244</v>
      </c>
      <c r="E838" s="27" t="s">
        <v>5480</v>
      </c>
      <c r="F838" s="27" t="s">
        <v>5481</v>
      </c>
      <c r="G838" s="27" t="str">
        <f>"C"&amp;Table228910[[#This Row],[Direct
Funded
Charter School
Number]]</f>
        <v>C1396</v>
      </c>
      <c r="H838" s="52" t="s">
        <v>5482</v>
      </c>
      <c r="I838" s="29" t="s">
        <v>6701</v>
      </c>
      <c r="J838" s="30">
        <v>10000</v>
      </c>
      <c r="K838" s="29" t="s">
        <v>6701</v>
      </c>
      <c r="L838" s="28">
        <v>2500</v>
      </c>
      <c r="M838" s="28">
        <v>4397</v>
      </c>
      <c r="N838" s="28">
        <v>2500</v>
      </c>
      <c r="O838" s="28">
        <v>603</v>
      </c>
      <c r="P838" s="28">
        <v>0</v>
      </c>
      <c r="Q838" s="28">
        <v>0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</v>
      </c>
      <c r="X838" s="28">
        <v>0</v>
      </c>
      <c r="Y838" s="28">
        <v>0</v>
      </c>
      <c r="Z838" s="28">
        <v>0</v>
      </c>
      <c r="AA838" s="31">
        <f t="shared" si="25"/>
        <v>10000</v>
      </c>
      <c r="AB838" s="31">
        <f t="shared" si="24"/>
        <v>0</v>
      </c>
    </row>
    <row r="839" spans="1:28" s="36" customFormat="1" x14ac:dyDescent="0.35">
      <c r="A839" s="25" t="s">
        <v>144</v>
      </c>
      <c r="B839" s="26" t="s">
        <v>145</v>
      </c>
      <c r="C839" s="27" t="s">
        <v>146</v>
      </c>
      <c r="D839" s="27" t="s">
        <v>147</v>
      </c>
      <c r="E839" s="27" t="s">
        <v>36</v>
      </c>
      <c r="F839" s="27" t="s">
        <v>37</v>
      </c>
      <c r="G839" s="27" t="str">
        <f>Table228910[[#This Row],[District
Code]]</f>
        <v>10231</v>
      </c>
      <c r="H839" s="52" t="s">
        <v>148</v>
      </c>
      <c r="I839" s="29" t="s">
        <v>6701</v>
      </c>
      <c r="J839" s="30">
        <v>13851</v>
      </c>
      <c r="K839" s="29" t="s">
        <v>6701</v>
      </c>
      <c r="L839" s="28">
        <v>3371</v>
      </c>
      <c r="M839" s="28">
        <v>3371</v>
      </c>
      <c r="N839" s="28">
        <v>0</v>
      </c>
      <c r="O839" s="28">
        <v>0</v>
      </c>
      <c r="P839" s="28">
        <v>0</v>
      </c>
      <c r="Q839" s="28">
        <v>0</v>
      </c>
      <c r="R839" s="28">
        <v>3463</v>
      </c>
      <c r="S839" s="28">
        <v>0</v>
      </c>
      <c r="T839" s="28">
        <v>0</v>
      </c>
      <c r="U839" s="28">
        <v>3646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31">
        <f t="shared" si="25"/>
        <v>13851</v>
      </c>
      <c r="AB839" s="31">
        <f t="shared" si="24"/>
        <v>0</v>
      </c>
    </row>
    <row r="840" spans="1:28" s="36" customFormat="1" x14ac:dyDescent="0.35">
      <c r="A840" s="25" t="s">
        <v>144</v>
      </c>
      <c r="B840" s="26" t="s">
        <v>1246</v>
      </c>
      <c r="C840" s="27" t="s">
        <v>146</v>
      </c>
      <c r="D840" s="27" t="s">
        <v>1247</v>
      </c>
      <c r="E840" s="27" t="s">
        <v>36</v>
      </c>
      <c r="F840" s="27" t="s">
        <v>37</v>
      </c>
      <c r="G840" s="27" t="str">
        <f>Table228910[[#This Row],[District
Code]]</f>
        <v>65540</v>
      </c>
      <c r="H840" s="52" t="s">
        <v>1248</v>
      </c>
      <c r="I840" s="29" t="s">
        <v>6701</v>
      </c>
      <c r="J840" s="30">
        <v>10799</v>
      </c>
      <c r="K840" s="29" t="s">
        <v>6701</v>
      </c>
      <c r="L840" s="28">
        <v>2629</v>
      </c>
      <c r="M840" s="28">
        <v>2629</v>
      </c>
      <c r="N840" s="28">
        <v>0</v>
      </c>
      <c r="O840" s="28">
        <v>0</v>
      </c>
      <c r="P840" s="28">
        <v>0</v>
      </c>
      <c r="Q840" s="28">
        <v>5541</v>
      </c>
      <c r="R840" s="28">
        <v>0</v>
      </c>
      <c r="S840" s="28">
        <v>0</v>
      </c>
      <c r="T840" s="28">
        <v>0</v>
      </c>
      <c r="U840" s="28">
        <v>0</v>
      </c>
      <c r="V840" s="28">
        <v>0</v>
      </c>
      <c r="W840" s="28">
        <v>0</v>
      </c>
      <c r="X840" s="28">
        <v>0</v>
      </c>
      <c r="Y840" s="28">
        <v>0</v>
      </c>
      <c r="Z840" s="28">
        <v>0</v>
      </c>
      <c r="AA840" s="31">
        <f t="shared" si="25"/>
        <v>10799</v>
      </c>
      <c r="AB840" s="31">
        <f t="shared" si="24"/>
        <v>0</v>
      </c>
    </row>
    <row r="841" spans="1:28" s="36" customFormat="1" x14ac:dyDescent="0.35">
      <c r="A841" s="25" t="s">
        <v>144</v>
      </c>
      <c r="B841" s="26" t="s">
        <v>1249</v>
      </c>
      <c r="C841" s="27" t="s">
        <v>146</v>
      </c>
      <c r="D841" s="27" t="s">
        <v>1250</v>
      </c>
      <c r="E841" s="27" t="s">
        <v>36</v>
      </c>
      <c r="F841" s="27" t="s">
        <v>37</v>
      </c>
      <c r="G841" s="27" t="str">
        <f>Table228910[[#This Row],[District
Code]]</f>
        <v>65557</v>
      </c>
      <c r="H841" s="52" t="s">
        <v>1251</v>
      </c>
      <c r="I841" s="29" t="s">
        <v>6701</v>
      </c>
      <c r="J841" s="30">
        <v>10000</v>
      </c>
      <c r="K841" s="29" t="s">
        <v>6701</v>
      </c>
      <c r="L841" s="28">
        <v>2500</v>
      </c>
      <c r="M841" s="28">
        <v>2500</v>
      </c>
      <c r="N841" s="28">
        <v>4545</v>
      </c>
      <c r="O841" s="28">
        <v>227</v>
      </c>
      <c r="P841" s="28">
        <v>228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0</v>
      </c>
      <c r="X841" s="28">
        <v>0</v>
      </c>
      <c r="Y841" s="28">
        <v>0</v>
      </c>
      <c r="Z841" s="28">
        <v>0</v>
      </c>
      <c r="AA841" s="31">
        <f t="shared" si="25"/>
        <v>10000</v>
      </c>
      <c r="AB841" s="31">
        <f t="shared" si="24"/>
        <v>0</v>
      </c>
    </row>
    <row r="842" spans="1:28" s="36" customFormat="1" x14ac:dyDescent="0.35">
      <c r="A842" s="25" t="s">
        <v>144</v>
      </c>
      <c r="B842" s="26" t="s">
        <v>1252</v>
      </c>
      <c r="C842" s="27" t="s">
        <v>146</v>
      </c>
      <c r="D842" s="27" t="s">
        <v>1253</v>
      </c>
      <c r="E842" s="27" t="s">
        <v>36</v>
      </c>
      <c r="F842" s="27" t="s">
        <v>37</v>
      </c>
      <c r="G842" s="27" t="str">
        <f>Table228910[[#This Row],[District
Code]]</f>
        <v>65565</v>
      </c>
      <c r="H842" s="52" t="s">
        <v>1254</v>
      </c>
      <c r="I842" s="29" t="s">
        <v>6701</v>
      </c>
      <c r="J842" s="30">
        <v>35031</v>
      </c>
      <c r="K842" s="29" t="s">
        <v>6701</v>
      </c>
      <c r="L842" s="28">
        <v>8526</v>
      </c>
      <c r="M842" s="28">
        <v>8526</v>
      </c>
      <c r="N842" s="28">
        <v>0</v>
      </c>
      <c r="O842" s="28">
        <v>0</v>
      </c>
      <c r="P842" s="28">
        <v>0</v>
      </c>
      <c r="Q842" s="28">
        <v>0</v>
      </c>
      <c r="R842" s="28">
        <v>0</v>
      </c>
      <c r="S842" s="28">
        <v>0</v>
      </c>
      <c r="T842" s="28">
        <v>0</v>
      </c>
      <c r="U842" s="28">
        <v>17979</v>
      </c>
      <c r="V842" s="28">
        <v>0</v>
      </c>
      <c r="W842" s="28">
        <v>0</v>
      </c>
      <c r="X842" s="28">
        <v>0</v>
      </c>
      <c r="Y842" s="28">
        <v>0</v>
      </c>
      <c r="Z842" s="28">
        <v>0</v>
      </c>
      <c r="AA842" s="31">
        <f t="shared" si="25"/>
        <v>35031</v>
      </c>
      <c r="AB842" s="31">
        <f t="shared" si="24"/>
        <v>0</v>
      </c>
    </row>
    <row r="843" spans="1:28" s="36" customFormat="1" x14ac:dyDescent="0.35">
      <c r="A843" s="25" t="s">
        <v>144</v>
      </c>
      <c r="B843" s="26" t="s">
        <v>1255</v>
      </c>
      <c r="C843" s="27" t="s">
        <v>146</v>
      </c>
      <c r="D843" s="27" t="s">
        <v>1256</v>
      </c>
      <c r="E843" s="27" t="s">
        <v>36</v>
      </c>
      <c r="F843" s="27" t="s">
        <v>37</v>
      </c>
      <c r="G843" s="27" t="str">
        <f>Table228910[[#This Row],[District
Code]]</f>
        <v>65573</v>
      </c>
      <c r="H843" s="52" t="s">
        <v>1257</v>
      </c>
      <c r="I843" s="29" t="s">
        <v>6701</v>
      </c>
      <c r="J843" s="30">
        <v>10000</v>
      </c>
      <c r="K843" s="29" t="s">
        <v>6701</v>
      </c>
      <c r="L843" s="28">
        <v>2500</v>
      </c>
      <c r="M843" s="28">
        <v>2500</v>
      </c>
      <c r="N843" s="28">
        <v>2069</v>
      </c>
      <c r="O843" s="28">
        <v>0</v>
      </c>
      <c r="P843" s="28">
        <v>2931</v>
      </c>
      <c r="Q843" s="28">
        <v>0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0</v>
      </c>
      <c r="X843" s="28">
        <v>0</v>
      </c>
      <c r="Y843" s="28">
        <v>0</v>
      </c>
      <c r="Z843" s="28">
        <v>0</v>
      </c>
      <c r="AA843" s="31">
        <f t="shared" si="25"/>
        <v>10000</v>
      </c>
      <c r="AB843" s="31">
        <f t="shared" si="24"/>
        <v>0</v>
      </c>
    </row>
    <row r="844" spans="1:28" s="36" customFormat="1" x14ac:dyDescent="0.35">
      <c r="A844" s="25" t="s">
        <v>144</v>
      </c>
      <c r="B844" s="26" t="s">
        <v>1258</v>
      </c>
      <c r="C844" s="27" t="s">
        <v>146</v>
      </c>
      <c r="D844" s="27" t="s">
        <v>1259</v>
      </c>
      <c r="E844" s="27" t="s">
        <v>36</v>
      </c>
      <c r="F844" s="27" t="s">
        <v>37</v>
      </c>
      <c r="G844" s="27" t="str">
        <f>Table228910[[#This Row],[District
Code]]</f>
        <v>65581</v>
      </c>
      <c r="H844" s="52" t="s">
        <v>1260</v>
      </c>
      <c r="I844" s="29" t="s">
        <v>6701</v>
      </c>
      <c r="J844" s="30">
        <v>10000</v>
      </c>
      <c r="K844" s="29" t="s">
        <v>6701</v>
      </c>
      <c r="L844" s="28">
        <v>2500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2500</v>
      </c>
      <c r="V844" s="28">
        <v>5000</v>
      </c>
      <c r="W844" s="28">
        <v>0</v>
      </c>
      <c r="X844" s="28">
        <v>0</v>
      </c>
      <c r="Y844" s="28">
        <v>0</v>
      </c>
      <c r="Z844" s="28">
        <v>0</v>
      </c>
      <c r="AA844" s="31">
        <f t="shared" si="25"/>
        <v>10000</v>
      </c>
      <c r="AB844" s="31">
        <f t="shared" ref="AB844:AB907" si="26">J844-AA844</f>
        <v>0</v>
      </c>
    </row>
    <row r="845" spans="1:28" s="36" customFormat="1" x14ac:dyDescent="0.35">
      <c r="A845" s="25" t="s">
        <v>144</v>
      </c>
      <c r="B845" s="26" t="s">
        <v>1261</v>
      </c>
      <c r="C845" s="27" t="s">
        <v>146</v>
      </c>
      <c r="D845" s="27" t="s">
        <v>1262</v>
      </c>
      <c r="E845" s="27" t="s">
        <v>36</v>
      </c>
      <c r="F845" s="27" t="s">
        <v>37</v>
      </c>
      <c r="G845" s="27" t="str">
        <f>Table228910[[#This Row],[District
Code]]</f>
        <v>65599</v>
      </c>
      <c r="H845" s="52" t="s">
        <v>1263</v>
      </c>
      <c r="I845" s="29" t="s">
        <v>6701</v>
      </c>
      <c r="J845" s="30">
        <v>10000</v>
      </c>
      <c r="K845" s="29" t="s">
        <v>6701</v>
      </c>
      <c r="L845" s="28">
        <v>2500</v>
      </c>
      <c r="M845" s="28">
        <v>2500</v>
      </c>
      <c r="N845" s="28">
        <v>0</v>
      </c>
      <c r="O845" s="28">
        <v>5000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0</v>
      </c>
      <c r="V845" s="28">
        <v>0</v>
      </c>
      <c r="W845" s="28">
        <v>0</v>
      </c>
      <c r="X845" s="28">
        <v>0</v>
      </c>
      <c r="Y845" s="28">
        <v>0</v>
      </c>
      <c r="Z845" s="28">
        <v>0</v>
      </c>
      <c r="AA845" s="31">
        <f t="shared" ref="AA845:AA908" si="27">SUM(L845:Z845)</f>
        <v>10000</v>
      </c>
      <c r="AB845" s="31">
        <f t="shared" si="26"/>
        <v>0</v>
      </c>
    </row>
    <row r="846" spans="1:28" s="36" customFormat="1" x14ac:dyDescent="0.35">
      <c r="A846" s="25" t="s">
        <v>144</v>
      </c>
      <c r="B846" s="26" t="s">
        <v>1264</v>
      </c>
      <c r="C846" s="27" t="s">
        <v>146</v>
      </c>
      <c r="D846" s="27" t="s">
        <v>1265</v>
      </c>
      <c r="E846" s="27" t="s">
        <v>36</v>
      </c>
      <c r="F846" s="27" t="s">
        <v>37</v>
      </c>
      <c r="G846" s="27" t="str">
        <f>Table228910[[#This Row],[District
Code]]</f>
        <v>65607</v>
      </c>
      <c r="H846" s="52" t="s">
        <v>1266</v>
      </c>
      <c r="I846" s="29" t="s">
        <v>6700</v>
      </c>
      <c r="J846" s="30">
        <v>0</v>
      </c>
      <c r="K846" s="29" t="s">
        <v>6708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0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31">
        <f t="shared" si="27"/>
        <v>0</v>
      </c>
      <c r="AB846" s="31">
        <f t="shared" si="26"/>
        <v>0</v>
      </c>
    </row>
    <row r="847" spans="1:28" s="36" customFormat="1" x14ac:dyDescent="0.35">
      <c r="A847" s="25" t="s">
        <v>144</v>
      </c>
      <c r="B847" s="26" t="s">
        <v>1267</v>
      </c>
      <c r="C847" s="27" t="s">
        <v>146</v>
      </c>
      <c r="D847" s="27" t="s">
        <v>1268</v>
      </c>
      <c r="E847" s="27" t="s">
        <v>36</v>
      </c>
      <c r="F847" s="27" t="s">
        <v>37</v>
      </c>
      <c r="G847" s="27" t="str">
        <f>Table228910[[#This Row],[District
Code]]</f>
        <v>65615</v>
      </c>
      <c r="H847" s="52" t="s">
        <v>1269</v>
      </c>
      <c r="I847" s="29" t="s">
        <v>6701</v>
      </c>
      <c r="J847" s="30">
        <v>127962</v>
      </c>
      <c r="K847" s="29" t="s">
        <v>6701</v>
      </c>
      <c r="L847" s="28">
        <v>31145</v>
      </c>
      <c r="M847" s="28">
        <v>31145</v>
      </c>
      <c r="N847" s="28">
        <v>0</v>
      </c>
      <c r="O847" s="28">
        <v>0</v>
      </c>
      <c r="P847" s="28">
        <v>0</v>
      </c>
      <c r="Q847" s="28">
        <v>31991</v>
      </c>
      <c r="R847" s="28">
        <v>33681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31">
        <f t="shared" si="27"/>
        <v>127962</v>
      </c>
      <c r="AB847" s="31">
        <f t="shared" si="26"/>
        <v>0</v>
      </c>
    </row>
    <row r="848" spans="1:28" s="36" customFormat="1" x14ac:dyDescent="0.35">
      <c r="A848" s="25" t="s">
        <v>144</v>
      </c>
      <c r="B848" s="35" t="s">
        <v>1270</v>
      </c>
      <c r="C848" s="33" t="s">
        <v>146</v>
      </c>
      <c r="D848" s="33" t="s">
        <v>1271</v>
      </c>
      <c r="E848" s="33" t="s">
        <v>36</v>
      </c>
      <c r="F848" s="3" t="s">
        <v>37</v>
      </c>
      <c r="G848" s="27" t="str">
        <f>Table228910[[#This Row],[District
Code]]</f>
        <v>65623</v>
      </c>
      <c r="H848" s="53" t="s">
        <v>1272</v>
      </c>
      <c r="I848" s="29" t="s">
        <v>6701</v>
      </c>
      <c r="J848" s="30">
        <v>33106</v>
      </c>
      <c r="K848" s="29" t="s">
        <v>6701</v>
      </c>
      <c r="L848" s="28">
        <v>8058</v>
      </c>
      <c r="M848" s="28">
        <v>8058</v>
      </c>
      <c r="N848" s="28">
        <v>0</v>
      </c>
      <c r="O848" s="28">
        <v>0</v>
      </c>
      <c r="P848" s="28">
        <v>0</v>
      </c>
      <c r="Q848" s="28">
        <v>16990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31">
        <f t="shared" si="27"/>
        <v>33106</v>
      </c>
      <c r="AB848" s="31">
        <f t="shared" si="26"/>
        <v>0</v>
      </c>
    </row>
    <row r="849" spans="1:28" s="36" customFormat="1" x14ac:dyDescent="0.35">
      <c r="A849" s="25" t="s">
        <v>144</v>
      </c>
      <c r="B849" s="26" t="s">
        <v>2872</v>
      </c>
      <c r="C849" s="27" t="s">
        <v>146</v>
      </c>
      <c r="D849" s="27" t="s">
        <v>2873</v>
      </c>
      <c r="E849" s="27" t="s">
        <v>36</v>
      </c>
      <c r="F849" s="27" t="s">
        <v>37</v>
      </c>
      <c r="G849" s="27" t="str">
        <f>Table228910[[#This Row],[District
Code]]</f>
        <v>73866</v>
      </c>
      <c r="H849" s="52" t="s">
        <v>2874</v>
      </c>
      <c r="I849" s="29" t="s">
        <v>6701</v>
      </c>
      <c r="J849" s="30">
        <v>10000</v>
      </c>
      <c r="K849" s="29" t="s">
        <v>6701</v>
      </c>
      <c r="L849" s="28">
        <v>0</v>
      </c>
      <c r="M849" s="28">
        <v>0</v>
      </c>
      <c r="N849" s="28">
        <v>0</v>
      </c>
      <c r="O849" s="28">
        <v>0</v>
      </c>
      <c r="P849" s="28">
        <v>10000</v>
      </c>
      <c r="Q849" s="28">
        <v>0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0</v>
      </c>
      <c r="X849" s="28">
        <v>0</v>
      </c>
      <c r="Y849" s="28">
        <v>0</v>
      </c>
      <c r="Z849" s="28">
        <v>0</v>
      </c>
      <c r="AA849" s="31">
        <f t="shared" si="27"/>
        <v>10000</v>
      </c>
      <c r="AB849" s="31">
        <f t="shared" si="26"/>
        <v>0</v>
      </c>
    </row>
    <row r="850" spans="1:28" s="36" customFormat="1" x14ac:dyDescent="0.35">
      <c r="A850" s="25" t="s">
        <v>144</v>
      </c>
      <c r="B850" s="26" t="s">
        <v>2887</v>
      </c>
      <c r="C850" s="27" t="s">
        <v>146</v>
      </c>
      <c r="D850" s="27" t="s">
        <v>2888</v>
      </c>
      <c r="E850" s="27" t="s">
        <v>36</v>
      </c>
      <c r="F850" s="27" t="s">
        <v>37</v>
      </c>
      <c r="G850" s="27" t="str">
        <f>Table228910[[#This Row],[District
Code]]</f>
        <v>73916</v>
      </c>
      <c r="H850" s="52" t="s">
        <v>2889</v>
      </c>
      <c r="I850" s="29" t="s">
        <v>6701</v>
      </c>
      <c r="J850" s="30">
        <v>10403</v>
      </c>
      <c r="K850" s="29" t="s">
        <v>6701</v>
      </c>
      <c r="L850" s="28">
        <v>0</v>
      </c>
      <c r="M850" s="28">
        <v>0</v>
      </c>
      <c r="N850" s="28">
        <v>2532</v>
      </c>
      <c r="O850" s="28">
        <v>69</v>
      </c>
      <c r="P850" s="28">
        <v>69</v>
      </c>
      <c r="Q850" s="28">
        <v>7733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31">
        <f t="shared" si="27"/>
        <v>10403</v>
      </c>
      <c r="AB850" s="31">
        <f t="shared" si="26"/>
        <v>0</v>
      </c>
    </row>
    <row r="851" spans="1:28" s="36" customFormat="1" x14ac:dyDescent="0.35">
      <c r="A851" s="25" t="s">
        <v>144</v>
      </c>
      <c r="B851" s="26" t="s">
        <v>2971</v>
      </c>
      <c r="C851" s="27" t="s">
        <v>146</v>
      </c>
      <c r="D851" s="27" t="s">
        <v>2972</v>
      </c>
      <c r="E851" s="27" t="s">
        <v>36</v>
      </c>
      <c r="F851" s="27" t="s">
        <v>37</v>
      </c>
      <c r="G851" s="27" t="str">
        <f>Table228910[[#This Row],[District
Code]]</f>
        <v>75218</v>
      </c>
      <c r="H851" s="52" t="s">
        <v>2973</v>
      </c>
      <c r="I851" s="29" t="s">
        <v>6700</v>
      </c>
      <c r="J851" s="30">
        <v>0</v>
      </c>
      <c r="K851" s="29" t="s">
        <v>6701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</v>
      </c>
      <c r="X851" s="28">
        <v>0</v>
      </c>
      <c r="Y851" s="28">
        <v>0</v>
      </c>
      <c r="Z851" s="28">
        <v>0</v>
      </c>
      <c r="AA851" s="31">
        <f t="shared" si="27"/>
        <v>0</v>
      </c>
      <c r="AB851" s="31">
        <f t="shared" si="26"/>
        <v>0</v>
      </c>
    </row>
    <row r="852" spans="1:28" s="36" customFormat="1" x14ac:dyDescent="0.35">
      <c r="A852" s="25" t="s">
        <v>144</v>
      </c>
      <c r="B852" s="26" t="s">
        <v>4386</v>
      </c>
      <c r="C852" s="27" t="s">
        <v>146</v>
      </c>
      <c r="D852" s="27" t="s">
        <v>1271</v>
      </c>
      <c r="E852" s="27" t="s">
        <v>4387</v>
      </c>
      <c r="F852" s="27" t="s">
        <v>4388</v>
      </c>
      <c r="G852" s="27" t="str">
        <f>"C"&amp;Table228910[[#This Row],[Direct
Funded
Charter School
Number]]</f>
        <v>C0822</v>
      </c>
      <c r="H852" s="52" t="s">
        <v>4389</v>
      </c>
      <c r="I852" s="29" t="s">
        <v>6700</v>
      </c>
      <c r="J852" s="30">
        <v>0</v>
      </c>
      <c r="K852" s="29" t="s">
        <v>6708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31">
        <f t="shared" si="27"/>
        <v>0</v>
      </c>
      <c r="AB852" s="31">
        <f t="shared" si="26"/>
        <v>0</v>
      </c>
    </row>
    <row r="853" spans="1:28" s="36" customFormat="1" x14ac:dyDescent="0.35">
      <c r="A853" s="25" t="s">
        <v>144</v>
      </c>
      <c r="B853" s="26" t="s">
        <v>4538</v>
      </c>
      <c r="C853" s="27" t="s">
        <v>146</v>
      </c>
      <c r="D853" s="27" t="s">
        <v>1268</v>
      </c>
      <c r="E853" s="27" t="s">
        <v>4539</v>
      </c>
      <c r="F853" s="27" t="s">
        <v>4540</v>
      </c>
      <c r="G853" s="27" t="str">
        <f>"C"&amp;Table228910[[#This Row],[Direct
Funded
Charter School
Number]]</f>
        <v>C0910</v>
      </c>
      <c r="H853" s="52" t="s">
        <v>4541</v>
      </c>
      <c r="I853" s="29" t="s">
        <v>6701</v>
      </c>
      <c r="J853" s="30">
        <v>10000</v>
      </c>
      <c r="K853" s="29" t="s">
        <v>6701</v>
      </c>
      <c r="L853" s="28">
        <v>2500</v>
      </c>
      <c r="M853" s="28">
        <v>7500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0</v>
      </c>
      <c r="X853" s="28">
        <v>0</v>
      </c>
      <c r="Y853" s="28">
        <v>0</v>
      </c>
      <c r="Z853" s="28">
        <v>0</v>
      </c>
      <c r="AA853" s="31">
        <f t="shared" si="27"/>
        <v>10000</v>
      </c>
      <c r="AB853" s="31">
        <f t="shared" si="26"/>
        <v>0</v>
      </c>
    </row>
    <row r="854" spans="1:28" s="36" customFormat="1" x14ac:dyDescent="0.35">
      <c r="A854" s="25" t="s">
        <v>144</v>
      </c>
      <c r="B854" s="26" t="s">
        <v>5227</v>
      </c>
      <c r="C854" s="27" t="s">
        <v>146</v>
      </c>
      <c r="D854" s="27" t="s">
        <v>1253</v>
      </c>
      <c r="E854" s="27" t="s">
        <v>5228</v>
      </c>
      <c r="F854" s="27" t="s">
        <v>5229</v>
      </c>
      <c r="G854" s="27" t="str">
        <f>"C"&amp;Table228910[[#This Row],[Direct
Funded
Charter School
Number]]</f>
        <v>C1275</v>
      </c>
      <c r="H854" s="52" t="s">
        <v>5230</v>
      </c>
      <c r="I854" s="29" t="s">
        <v>6701</v>
      </c>
      <c r="J854" s="30">
        <v>10000</v>
      </c>
      <c r="K854" s="29" t="s">
        <v>6701</v>
      </c>
      <c r="L854" s="28">
        <v>2500</v>
      </c>
      <c r="M854" s="28">
        <v>2500</v>
      </c>
      <c r="N854" s="28">
        <v>5000</v>
      </c>
      <c r="O854" s="28">
        <v>0</v>
      </c>
      <c r="P854" s="28">
        <v>0</v>
      </c>
      <c r="Q854" s="28">
        <v>0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0</v>
      </c>
      <c r="X854" s="28">
        <v>0</v>
      </c>
      <c r="Y854" s="28">
        <v>0</v>
      </c>
      <c r="Z854" s="28">
        <v>0</v>
      </c>
      <c r="AA854" s="31">
        <f t="shared" si="27"/>
        <v>10000</v>
      </c>
      <c r="AB854" s="31">
        <f t="shared" si="26"/>
        <v>0</v>
      </c>
    </row>
    <row r="855" spans="1:28" s="36" customFormat="1" x14ac:dyDescent="0.35">
      <c r="A855" s="25" t="s">
        <v>144</v>
      </c>
      <c r="B855" s="26" t="s">
        <v>5423</v>
      </c>
      <c r="C855" s="27" t="s">
        <v>146</v>
      </c>
      <c r="D855" s="27" t="s">
        <v>1271</v>
      </c>
      <c r="E855" s="27" t="s">
        <v>5424</v>
      </c>
      <c r="F855" s="27" t="s">
        <v>5425</v>
      </c>
      <c r="G855" s="27" t="str">
        <f>"C"&amp;Table228910[[#This Row],[Direct
Funded
Charter School
Number]]</f>
        <v>C1373</v>
      </c>
      <c r="H855" s="52" t="s">
        <v>5426</v>
      </c>
      <c r="I855" s="29" t="s">
        <v>6701</v>
      </c>
      <c r="J855" s="30">
        <v>10000</v>
      </c>
      <c r="K855" s="29" t="s">
        <v>6701</v>
      </c>
      <c r="L855" s="28">
        <v>2500</v>
      </c>
      <c r="M855" s="28">
        <v>2500</v>
      </c>
      <c r="N855" s="28">
        <v>5000</v>
      </c>
      <c r="O855" s="28">
        <v>0</v>
      </c>
      <c r="P855" s="28">
        <v>0</v>
      </c>
      <c r="Q855" s="28">
        <v>0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31">
        <f t="shared" si="27"/>
        <v>10000</v>
      </c>
      <c r="AB855" s="31">
        <f t="shared" si="26"/>
        <v>0</v>
      </c>
    </row>
    <row r="856" spans="1:28" s="36" customFormat="1" x14ac:dyDescent="0.35">
      <c r="A856" s="25" t="s">
        <v>144</v>
      </c>
      <c r="B856" s="26" t="s">
        <v>3184</v>
      </c>
      <c r="C856" s="27" t="s">
        <v>146</v>
      </c>
      <c r="D856" s="27" t="s">
        <v>1265</v>
      </c>
      <c r="E856" s="27" t="s">
        <v>3185</v>
      </c>
      <c r="F856" s="27" t="s">
        <v>3186</v>
      </c>
      <c r="G856" s="27" t="str">
        <f>"C"&amp;Table228910[[#This Row],[Direct
Funded
Charter School
Number]]</f>
        <v>C0032</v>
      </c>
      <c r="H856" s="52" t="s">
        <v>3187</v>
      </c>
      <c r="I856" s="29" t="s">
        <v>6701</v>
      </c>
      <c r="J856" s="30">
        <v>10000</v>
      </c>
      <c r="K856" s="29" t="s">
        <v>6701</v>
      </c>
      <c r="L856" s="28">
        <v>2500</v>
      </c>
      <c r="M856" s="28">
        <v>2500</v>
      </c>
      <c r="N856" s="28">
        <v>0</v>
      </c>
      <c r="O856" s="28">
        <v>0</v>
      </c>
      <c r="P856" s="28">
        <v>1694</v>
      </c>
      <c r="Q856" s="28">
        <v>1921</v>
      </c>
      <c r="R856" s="28">
        <v>1385</v>
      </c>
      <c r="S856" s="28">
        <v>0</v>
      </c>
      <c r="T856" s="28">
        <v>0</v>
      </c>
      <c r="U856" s="28">
        <v>0</v>
      </c>
      <c r="V856" s="28">
        <v>0</v>
      </c>
      <c r="W856" s="28">
        <v>0</v>
      </c>
      <c r="X856" s="28">
        <v>0</v>
      </c>
      <c r="Y856" s="28">
        <v>0</v>
      </c>
      <c r="Z856" s="28">
        <v>0</v>
      </c>
      <c r="AA856" s="31">
        <f t="shared" si="27"/>
        <v>10000</v>
      </c>
      <c r="AB856" s="31">
        <f t="shared" si="26"/>
        <v>0</v>
      </c>
    </row>
    <row r="857" spans="1:28" s="36" customFormat="1" x14ac:dyDescent="0.35">
      <c r="A857" s="25" t="s">
        <v>144</v>
      </c>
      <c r="B857" s="26" t="s">
        <v>3356</v>
      </c>
      <c r="C857" s="27" t="s">
        <v>146</v>
      </c>
      <c r="D857" s="27" t="s">
        <v>1271</v>
      </c>
      <c r="E857" s="27" t="s">
        <v>3357</v>
      </c>
      <c r="F857" s="27" t="s">
        <v>3358</v>
      </c>
      <c r="G857" s="27" t="str">
        <f>"C"&amp;Table228910[[#This Row],[Direct
Funded
Charter School
Number]]</f>
        <v>C0166</v>
      </c>
      <c r="H857" s="52" t="s">
        <v>3359</v>
      </c>
      <c r="I857" s="29" t="s">
        <v>6701</v>
      </c>
      <c r="J857" s="30">
        <v>10000</v>
      </c>
      <c r="K857" s="29" t="s">
        <v>6701</v>
      </c>
      <c r="L857" s="28">
        <v>2500</v>
      </c>
      <c r="M857" s="28">
        <v>2500</v>
      </c>
      <c r="N857" s="28">
        <v>5000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0</v>
      </c>
      <c r="X857" s="28">
        <v>0</v>
      </c>
      <c r="Y857" s="28">
        <v>0</v>
      </c>
      <c r="Z857" s="28">
        <v>0</v>
      </c>
      <c r="AA857" s="31">
        <f t="shared" si="27"/>
        <v>10000</v>
      </c>
      <c r="AB857" s="31">
        <f t="shared" si="26"/>
        <v>0</v>
      </c>
    </row>
    <row r="858" spans="1:28" s="36" customFormat="1" x14ac:dyDescent="0.35">
      <c r="A858" s="25" t="s">
        <v>144</v>
      </c>
      <c r="B858" s="26" t="s">
        <v>3452</v>
      </c>
      <c r="C858" s="27" t="s">
        <v>146</v>
      </c>
      <c r="D858" s="27" t="s">
        <v>1268</v>
      </c>
      <c r="E858" s="27" t="s">
        <v>3453</v>
      </c>
      <c r="F858" s="27" t="s">
        <v>3454</v>
      </c>
      <c r="G858" s="27" t="str">
        <f>"C"&amp;Table228910[[#This Row],[Direct
Funded
Charter School
Number]]</f>
        <v>C0271</v>
      </c>
      <c r="H858" s="52" t="s">
        <v>3455</v>
      </c>
      <c r="I858" s="29" t="s">
        <v>6701</v>
      </c>
      <c r="J858" s="30">
        <v>10000</v>
      </c>
      <c r="K858" s="29" t="s">
        <v>6701</v>
      </c>
      <c r="L858" s="28">
        <v>2500</v>
      </c>
      <c r="M858" s="28">
        <v>2500</v>
      </c>
      <c r="N858" s="28">
        <v>5000</v>
      </c>
      <c r="O858" s="28">
        <v>0</v>
      </c>
      <c r="P858" s="28">
        <v>0</v>
      </c>
      <c r="Q858" s="28">
        <v>0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0</v>
      </c>
      <c r="X858" s="28">
        <v>0</v>
      </c>
      <c r="Y858" s="28">
        <v>0</v>
      </c>
      <c r="Z858" s="28">
        <v>0</v>
      </c>
      <c r="AA858" s="31">
        <f t="shared" si="27"/>
        <v>10000</v>
      </c>
      <c r="AB858" s="31">
        <f t="shared" si="26"/>
        <v>0</v>
      </c>
    </row>
    <row r="859" spans="1:28" s="36" customFormat="1" x14ac:dyDescent="0.35">
      <c r="A859" s="25" t="s">
        <v>144</v>
      </c>
      <c r="B859" s="26" t="s">
        <v>3677</v>
      </c>
      <c r="C859" s="27" t="s">
        <v>146</v>
      </c>
      <c r="D859" s="27" t="s">
        <v>1268</v>
      </c>
      <c r="E859" s="27" t="s">
        <v>3678</v>
      </c>
      <c r="F859" s="27" t="s">
        <v>3679</v>
      </c>
      <c r="G859" s="27" t="str">
        <f>"C"&amp;Table228910[[#This Row],[Direct
Funded
Charter School
Number]]</f>
        <v>C0439</v>
      </c>
      <c r="H859" s="52" t="s">
        <v>3680</v>
      </c>
      <c r="I859" s="29" t="s">
        <v>6701</v>
      </c>
      <c r="J859" s="30">
        <v>10000</v>
      </c>
      <c r="K859" s="29" t="s">
        <v>6701</v>
      </c>
      <c r="L859" s="28">
        <v>2500</v>
      </c>
      <c r="M859" s="28">
        <v>2500</v>
      </c>
      <c r="N859" s="28">
        <v>5000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31">
        <f t="shared" si="27"/>
        <v>10000</v>
      </c>
      <c r="AB859" s="31">
        <f t="shared" si="26"/>
        <v>0</v>
      </c>
    </row>
    <row r="860" spans="1:28" s="36" customFormat="1" x14ac:dyDescent="0.35">
      <c r="A860" s="25" t="s">
        <v>144</v>
      </c>
      <c r="B860" s="26" t="s">
        <v>3384</v>
      </c>
      <c r="C860" s="27" t="s">
        <v>146</v>
      </c>
      <c r="D860" s="27" t="s">
        <v>1250</v>
      </c>
      <c r="E860" s="27" t="s">
        <v>3385</v>
      </c>
      <c r="F860" s="27" t="s">
        <v>3386</v>
      </c>
      <c r="G860" s="27" t="str">
        <f>"C"&amp;Table228910[[#This Row],[Direct
Funded
Charter School
Number]]</f>
        <v>C0192</v>
      </c>
      <c r="H860" s="52" t="s">
        <v>3387</v>
      </c>
      <c r="I860" s="29" t="s">
        <v>6700</v>
      </c>
      <c r="J860" s="30">
        <v>0</v>
      </c>
      <c r="K860" s="29" t="s">
        <v>6701</v>
      </c>
      <c r="L860" s="28">
        <v>0</v>
      </c>
      <c r="M860" s="28">
        <v>0</v>
      </c>
      <c r="N860" s="28">
        <v>0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31">
        <f t="shared" si="27"/>
        <v>0</v>
      </c>
      <c r="AB860" s="31">
        <f t="shared" si="26"/>
        <v>0</v>
      </c>
    </row>
    <row r="861" spans="1:28" s="36" customFormat="1" x14ac:dyDescent="0.35">
      <c r="A861" s="25" t="s">
        <v>144</v>
      </c>
      <c r="B861" s="26" t="s">
        <v>3456</v>
      </c>
      <c r="C861" s="27" t="s">
        <v>146</v>
      </c>
      <c r="D861" s="27" t="s">
        <v>1268</v>
      </c>
      <c r="E861" s="27" t="s">
        <v>3457</v>
      </c>
      <c r="F861" s="27" t="s">
        <v>3458</v>
      </c>
      <c r="G861" s="27" t="str">
        <f>"C"&amp;Table228910[[#This Row],[Direct
Funded
Charter School
Number]]</f>
        <v>C0276</v>
      </c>
      <c r="H861" s="52" t="s">
        <v>3459</v>
      </c>
      <c r="I861" s="29" t="s">
        <v>6701</v>
      </c>
      <c r="J861" s="30">
        <v>10000</v>
      </c>
      <c r="K861" s="29" t="s">
        <v>6708</v>
      </c>
      <c r="L861" s="28">
        <v>2500</v>
      </c>
      <c r="M861" s="28">
        <v>4473</v>
      </c>
      <c r="N861" s="28">
        <v>1050</v>
      </c>
      <c r="O861" s="28">
        <v>0</v>
      </c>
      <c r="P861" s="28">
        <v>617</v>
      </c>
      <c r="Q861" s="28">
        <v>1360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31">
        <f t="shared" si="27"/>
        <v>10000</v>
      </c>
      <c r="AB861" s="31">
        <f t="shared" si="26"/>
        <v>0</v>
      </c>
    </row>
    <row r="862" spans="1:28" s="36" customFormat="1" x14ac:dyDescent="0.35">
      <c r="A862" s="25" t="s">
        <v>149</v>
      </c>
      <c r="B862" s="26" t="s">
        <v>150</v>
      </c>
      <c r="C862" s="27" t="s">
        <v>151</v>
      </c>
      <c r="D862" s="27" t="s">
        <v>152</v>
      </c>
      <c r="E862" s="27" t="s">
        <v>36</v>
      </c>
      <c r="F862" s="27" t="s">
        <v>37</v>
      </c>
      <c r="G862" s="27" t="str">
        <f>Table228910[[#This Row],[District
Code]]</f>
        <v>10249</v>
      </c>
      <c r="H862" s="52" t="s">
        <v>153</v>
      </c>
      <c r="I862" s="29" t="s">
        <v>6701</v>
      </c>
      <c r="J862" s="30">
        <v>40998</v>
      </c>
      <c r="K862" s="29" t="s">
        <v>6701</v>
      </c>
      <c r="L862" s="28">
        <v>9979</v>
      </c>
      <c r="M862" s="28">
        <v>9979</v>
      </c>
      <c r="N862" s="28">
        <v>0</v>
      </c>
      <c r="O862" s="28">
        <v>0</v>
      </c>
      <c r="P862" s="28">
        <v>0</v>
      </c>
      <c r="Q862" s="28">
        <v>14745</v>
      </c>
      <c r="R862" s="28">
        <v>6295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31">
        <f t="shared" si="27"/>
        <v>40998</v>
      </c>
      <c r="AB862" s="31">
        <f t="shared" si="26"/>
        <v>0</v>
      </c>
    </row>
    <row r="863" spans="1:28" s="36" customFormat="1" x14ac:dyDescent="0.35">
      <c r="A863" s="25" t="s">
        <v>149</v>
      </c>
      <c r="B863" s="35" t="s">
        <v>1273</v>
      </c>
      <c r="C863" s="33" t="s">
        <v>151</v>
      </c>
      <c r="D863" s="33" t="s">
        <v>1274</v>
      </c>
      <c r="E863" s="33" t="s">
        <v>36</v>
      </c>
      <c r="F863" s="3" t="s">
        <v>37</v>
      </c>
      <c r="G863" s="27" t="str">
        <f>Table228910[[#This Row],[District
Code]]</f>
        <v>65631</v>
      </c>
      <c r="H863" s="53" t="s">
        <v>1275</v>
      </c>
      <c r="I863" s="29" t="s">
        <v>6701</v>
      </c>
      <c r="J863" s="30">
        <v>153369</v>
      </c>
      <c r="K863" s="29" t="s">
        <v>6701</v>
      </c>
      <c r="L863" s="28">
        <v>0</v>
      </c>
      <c r="M863" s="28">
        <v>0</v>
      </c>
      <c r="N863" s="28">
        <v>0</v>
      </c>
      <c r="O863" s="28">
        <v>38342</v>
      </c>
      <c r="P863" s="28">
        <v>38342</v>
      </c>
      <c r="Q863" s="28">
        <v>0</v>
      </c>
      <c r="R863" s="28">
        <v>0</v>
      </c>
      <c r="S863" s="28">
        <v>0</v>
      </c>
      <c r="T863" s="28">
        <v>0</v>
      </c>
      <c r="U863" s="28">
        <v>10290</v>
      </c>
      <c r="V863" s="28">
        <v>46594</v>
      </c>
      <c r="W863" s="28">
        <v>19801</v>
      </c>
      <c r="X863" s="28">
        <v>0</v>
      </c>
      <c r="Y863" s="28">
        <v>0</v>
      </c>
      <c r="Z863" s="28">
        <v>0</v>
      </c>
      <c r="AA863" s="31">
        <f t="shared" si="27"/>
        <v>153369</v>
      </c>
      <c r="AB863" s="31">
        <f t="shared" si="26"/>
        <v>0</v>
      </c>
    </row>
    <row r="864" spans="1:28" s="36" customFormat="1" x14ac:dyDescent="0.35">
      <c r="A864" s="25" t="s">
        <v>149</v>
      </c>
      <c r="B864" s="26" t="s">
        <v>1276</v>
      </c>
      <c r="C864" s="27" t="s">
        <v>151</v>
      </c>
      <c r="D864" s="27" t="s">
        <v>1277</v>
      </c>
      <c r="E864" s="27" t="s">
        <v>36</v>
      </c>
      <c r="F864" s="27" t="s">
        <v>37</v>
      </c>
      <c r="G864" s="27" t="str">
        <f>Table228910[[#This Row],[District
Code]]</f>
        <v>65649</v>
      </c>
      <c r="H864" s="52" t="s">
        <v>1278</v>
      </c>
      <c r="I864" s="29" t="s">
        <v>6701</v>
      </c>
      <c r="J864" s="30">
        <v>10000</v>
      </c>
      <c r="K864" s="29" t="s">
        <v>6701</v>
      </c>
      <c r="L864" s="28">
        <v>2500</v>
      </c>
      <c r="M864" s="28">
        <v>2500</v>
      </c>
      <c r="N864" s="28">
        <v>0</v>
      </c>
      <c r="O864" s="28">
        <v>900</v>
      </c>
      <c r="P864" s="28">
        <v>0</v>
      </c>
      <c r="Q864" s="28">
        <v>4100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31">
        <f t="shared" si="27"/>
        <v>10000</v>
      </c>
      <c r="AB864" s="31">
        <f t="shared" si="26"/>
        <v>0</v>
      </c>
    </row>
    <row r="865" spans="1:28" s="36" customFormat="1" x14ac:dyDescent="0.35">
      <c r="A865" s="25" t="s">
        <v>149</v>
      </c>
      <c r="B865" s="26" t="s">
        <v>1279</v>
      </c>
      <c r="C865" s="33" t="s">
        <v>151</v>
      </c>
      <c r="D865" s="33" t="s">
        <v>1280</v>
      </c>
      <c r="E865" s="33" t="s">
        <v>36</v>
      </c>
      <c r="F865" s="3" t="s">
        <v>37</v>
      </c>
      <c r="G865" s="27" t="str">
        <f>Table228910[[#This Row],[District
Code]]</f>
        <v>65680</v>
      </c>
      <c r="H865" s="53" t="s">
        <v>1281</v>
      </c>
      <c r="I865" s="29" t="s">
        <v>6701</v>
      </c>
      <c r="J865" s="30">
        <v>10000</v>
      </c>
      <c r="K865" s="29" t="s">
        <v>6701</v>
      </c>
      <c r="L865" s="28">
        <v>2500</v>
      </c>
      <c r="M865" s="28">
        <v>2500</v>
      </c>
      <c r="N865" s="28">
        <v>2500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2500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31">
        <f t="shared" si="27"/>
        <v>10000</v>
      </c>
      <c r="AB865" s="31">
        <f t="shared" si="26"/>
        <v>0</v>
      </c>
    </row>
    <row r="866" spans="1:28" s="36" customFormat="1" x14ac:dyDescent="0.35">
      <c r="A866" s="25" t="s">
        <v>149</v>
      </c>
      <c r="B866" s="26" t="s">
        <v>1282</v>
      </c>
      <c r="C866" s="27" t="s">
        <v>151</v>
      </c>
      <c r="D866" s="27" t="s">
        <v>1283</v>
      </c>
      <c r="E866" s="27" t="s">
        <v>36</v>
      </c>
      <c r="F866" s="27" t="s">
        <v>37</v>
      </c>
      <c r="G866" s="27" t="str">
        <f>Table228910[[#This Row],[District
Code]]</f>
        <v>65698</v>
      </c>
      <c r="H866" s="52" t="s">
        <v>1284</v>
      </c>
      <c r="I866" s="29" t="s">
        <v>6701</v>
      </c>
      <c r="J866" s="30">
        <v>29402</v>
      </c>
      <c r="K866" s="29" t="s">
        <v>6701</v>
      </c>
      <c r="L866" s="28">
        <v>7156</v>
      </c>
      <c r="M866" s="28">
        <v>15598</v>
      </c>
      <c r="N866" s="28">
        <v>292</v>
      </c>
      <c r="O866" s="28">
        <v>0</v>
      </c>
      <c r="P866" s="28">
        <v>0</v>
      </c>
      <c r="Q866" s="28">
        <v>6356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0</v>
      </c>
      <c r="X866" s="28">
        <v>0</v>
      </c>
      <c r="Y866" s="28">
        <v>0</v>
      </c>
      <c r="Z866" s="28">
        <v>0</v>
      </c>
      <c r="AA866" s="31">
        <f t="shared" si="27"/>
        <v>29402</v>
      </c>
      <c r="AB866" s="31">
        <f t="shared" si="26"/>
        <v>0</v>
      </c>
    </row>
    <row r="867" spans="1:28" s="36" customFormat="1" x14ac:dyDescent="0.35">
      <c r="A867" s="25" t="s">
        <v>149</v>
      </c>
      <c r="B867" s="26" t="s">
        <v>1285</v>
      </c>
      <c r="C867" s="27" t="s">
        <v>151</v>
      </c>
      <c r="D867" s="27" t="s">
        <v>1286</v>
      </c>
      <c r="E867" s="27" t="s">
        <v>36</v>
      </c>
      <c r="F867" s="27" t="s">
        <v>37</v>
      </c>
      <c r="G867" s="27" t="str">
        <f>Table228910[[#This Row],[District
Code]]</f>
        <v>65722</v>
      </c>
      <c r="H867" s="52" t="s">
        <v>1287</v>
      </c>
      <c r="I867" s="29" t="s">
        <v>6701</v>
      </c>
      <c r="J867" s="30">
        <v>14810</v>
      </c>
      <c r="K867" s="29" t="s">
        <v>6701</v>
      </c>
      <c r="L867" s="28">
        <v>0</v>
      </c>
      <c r="M867" s="28">
        <v>0</v>
      </c>
      <c r="N867" s="28">
        <v>0</v>
      </c>
      <c r="O867" s="28">
        <v>14810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31">
        <f t="shared" si="27"/>
        <v>14810</v>
      </c>
      <c r="AB867" s="31">
        <f t="shared" si="26"/>
        <v>0</v>
      </c>
    </row>
    <row r="868" spans="1:28" s="36" customFormat="1" x14ac:dyDescent="0.35">
      <c r="A868" s="25" t="s">
        <v>149</v>
      </c>
      <c r="B868" s="26" t="s">
        <v>1288</v>
      </c>
      <c r="C868" s="27" t="s">
        <v>151</v>
      </c>
      <c r="D868" s="27" t="s">
        <v>1289</v>
      </c>
      <c r="E868" s="27" t="s">
        <v>36</v>
      </c>
      <c r="F868" s="27" t="s">
        <v>37</v>
      </c>
      <c r="G868" s="27" t="str">
        <f>Table228910[[#This Row],[District
Code]]</f>
        <v>65730</v>
      </c>
      <c r="H868" s="52" t="s">
        <v>1290</v>
      </c>
      <c r="I868" s="29" t="s">
        <v>6701</v>
      </c>
      <c r="J868" s="30">
        <v>25181</v>
      </c>
      <c r="K868" s="29" t="s">
        <v>6701</v>
      </c>
      <c r="L868" s="28">
        <v>6129</v>
      </c>
      <c r="M868" s="28">
        <v>0</v>
      </c>
      <c r="N868" s="28">
        <v>0</v>
      </c>
      <c r="O868" s="28">
        <v>0</v>
      </c>
      <c r="P868" s="28">
        <v>19052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31">
        <f t="shared" si="27"/>
        <v>25181</v>
      </c>
      <c r="AB868" s="31">
        <f t="shared" si="26"/>
        <v>0</v>
      </c>
    </row>
    <row r="869" spans="1:28" s="36" customFormat="1" x14ac:dyDescent="0.35">
      <c r="A869" s="25" t="s">
        <v>149</v>
      </c>
      <c r="B869" s="26" t="s">
        <v>1291</v>
      </c>
      <c r="C869" s="27" t="s">
        <v>151</v>
      </c>
      <c r="D869" s="27" t="s">
        <v>1292</v>
      </c>
      <c r="E869" s="27" t="s">
        <v>36</v>
      </c>
      <c r="F869" s="27" t="s">
        <v>37</v>
      </c>
      <c r="G869" s="27" t="str">
        <f>Table228910[[#This Row],[District
Code]]</f>
        <v>65748</v>
      </c>
      <c r="H869" s="52" t="s">
        <v>1293</v>
      </c>
      <c r="I869" s="29" t="s">
        <v>6701</v>
      </c>
      <c r="J869" s="30">
        <v>70138</v>
      </c>
      <c r="K869" s="29" t="s">
        <v>6701</v>
      </c>
      <c r="L869" s="28">
        <v>17071</v>
      </c>
      <c r="M869" s="28">
        <v>17071</v>
      </c>
      <c r="N869" s="28">
        <v>0</v>
      </c>
      <c r="O869" s="28">
        <v>0</v>
      </c>
      <c r="P869" s="28">
        <v>0</v>
      </c>
      <c r="Q869" s="28">
        <v>0</v>
      </c>
      <c r="R869" s="28">
        <v>0</v>
      </c>
      <c r="S869" s="28">
        <v>2722</v>
      </c>
      <c r="T869" s="28">
        <v>33274</v>
      </c>
      <c r="U869" s="28">
        <v>0</v>
      </c>
      <c r="V869" s="28">
        <v>0</v>
      </c>
      <c r="W869" s="28">
        <v>0</v>
      </c>
      <c r="X869" s="28">
        <v>0</v>
      </c>
      <c r="Y869" s="28">
        <v>0</v>
      </c>
      <c r="Z869" s="28">
        <v>0</v>
      </c>
      <c r="AA869" s="31">
        <f t="shared" si="27"/>
        <v>70138</v>
      </c>
      <c r="AB869" s="31">
        <f t="shared" si="26"/>
        <v>0</v>
      </c>
    </row>
    <row r="870" spans="1:28" s="36" customFormat="1" x14ac:dyDescent="0.35">
      <c r="A870" s="25" t="s">
        <v>149</v>
      </c>
      <c r="B870" s="26" t="s">
        <v>1294</v>
      </c>
      <c r="C870" s="27" t="s">
        <v>151</v>
      </c>
      <c r="D870" s="27" t="s">
        <v>1295</v>
      </c>
      <c r="E870" s="27" t="s">
        <v>36</v>
      </c>
      <c r="F870" s="27" t="s">
        <v>37</v>
      </c>
      <c r="G870" s="27" t="str">
        <f>Table228910[[#This Row],[District
Code]]</f>
        <v>65755</v>
      </c>
      <c r="H870" s="52" t="s">
        <v>1296</v>
      </c>
      <c r="I870" s="29" t="s">
        <v>6701</v>
      </c>
      <c r="J870" s="30">
        <v>275481</v>
      </c>
      <c r="K870" s="29" t="s">
        <v>6708</v>
      </c>
      <c r="L870" s="28">
        <v>67051</v>
      </c>
      <c r="M870" s="28">
        <v>67051</v>
      </c>
      <c r="N870" s="28">
        <v>0</v>
      </c>
      <c r="O870" s="28">
        <v>0</v>
      </c>
      <c r="P870" s="28">
        <v>0</v>
      </c>
      <c r="Q870" s="28">
        <v>0</v>
      </c>
      <c r="R870" s="28">
        <v>0</v>
      </c>
      <c r="S870" s="28">
        <v>0</v>
      </c>
      <c r="T870" s="28">
        <v>0</v>
      </c>
      <c r="U870" s="28">
        <v>69269</v>
      </c>
      <c r="V870" s="28">
        <v>0</v>
      </c>
      <c r="W870" s="28">
        <v>865</v>
      </c>
      <c r="X870" s="28">
        <v>865</v>
      </c>
      <c r="Y870" s="28">
        <v>0</v>
      </c>
      <c r="Z870" s="28">
        <v>0</v>
      </c>
      <c r="AA870" s="31">
        <f t="shared" si="27"/>
        <v>205101</v>
      </c>
      <c r="AB870" s="31">
        <f t="shared" si="26"/>
        <v>70380</v>
      </c>
    </row>
    <row r="871" spans="1:28" s="36" customFormat="1" x14ac:dyDescent="0.35">
      <c r="A871" s="25" t="s">
        <v>149</v>
      </c>
      <c r="B871" s="26" t="s">
        <v>1297</v>
      </c>
      <c r="C871" s="27" t="s">
        <v>151</v>
      </c>
      <c r="D871" s="27" t="s">
        <v>1298</v>
      </c>
      <c r="E871" s="27" t="s">
        <v>36</v>
      </c>
      <c r="F871" s="27" t="s">
        <v>37</v>
      </c>
      <c r="G871" s="27" t="str">
        <f>Table228910[[#This Row],[District
Code]]</f>
        <v>65763</v>
      </c>
      <c r="H871" s="52" t="s">
        <v>1299</v>
      </c>
      <c r="I871" s="29" t="s">
        <v>6701</v>
      </c>
      <c r="J871" s="30">
        <v>10000</v>
      </c>
      <c r="K871" s="29" t="s">
        <v>6701</v>
      </c>
      <c r="L871" s="28">
        <v>0</v>
      </c>
      <c r="M871" s="28">
        <v>0</v>
      </c>
      <c r="N871" s="28">
        <v>0</v>
      </c>
      <c r="O871" s="28">
        <v>0</v>
      </c>
      <c r="P871" s="28">
        <v>8022</v>
      </c>
      <c r="Q871" s="28">
        <v>0</v>
      </c>
      <c r="R871" s="28">
        <v>1978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31">
        <f t="shared" si="27"/>
        <v>10000</v>
      </c>
      <c r="AB871" s="31">
        <f t="shared" si="26"/>
        <v>0</v>
      </c>
    </row>
    <row r="872" spans="1:28" s="36" customFormat="1" x14ac:dyDescent="0.35">
      <c r="A872" s="25" t="s">
        <v>149</v>
      </c>
      <c r="B872" s="26" t="s">
        <v>1300</v>
      </c>
      <c r="C872" s="27" t="s">
        <v>151</v>
      </c>
      <c r="D872" s="27" t="s">
        <v>1301</v>
      </c>
      <c r="E872" s="27" t="s">
        <v>36</v>
      </c>
      <c r="F872" s="27" t="s">
        <v>37</v>
      </c>
      <c r="G872" s="27" t="str">
        <f>Table228910[[#This Row],[District
Code]]</f>
        <v>65771</v>
      </c>
      <c r="H872" s="52" t="s">
        <v>1302</v>
      </c>
      <c r="I872" s="29" t="s">
        <v>6701</v>
      </c>
      <c r="J872" s="30">
        <v>463930</v>
      </c>
      <c r="K872" s="29" t="s">
        <v>6701</v>
      </c>
      <c r="L872" s="28">
        <v>0</v>
      </c>
      <c r="M872" s="28">
        <v>0</v>
      </c>
      <c r="N872" s="28">
        <v>0</v>
      </c>
      <c r="O872" s="28">
        <v>115983</v>
      </c>
      <c r="P872" s="28">
        <v>347947</v>
      </c>
      <c r="Q872" s="28">
        <v>0</v>
      </c>
      <c r="R872" s="28">
        <v>0</v>
      </c>
      <c r="S872" s="28">
        <v>0</v>
      </c>
      <c r="T872" s="28">
        <v>0</v>
      </c>
      <c r="U872" s="28">
        <v>0</v>
      </c>
      <c r="V872" s="28">
        <v>0</v>
      </c>
      <c r="W872" s="28">
        <v>0</v>
      </c>
      <c r="X872" s="28">
        <v>0</v>
      </c>
      <c r="Y872" s="28">
        <v>0</v>
      </c>
      <c r="Z872" s="28">
        <v>0</v>
      </c>
      <c r="AA872" s="31">
        <f t="shared" si="27"/>
        <v>463930</v>
      </c>
      <c r="AB872" s="31">
        <f t="shared" si="26"/>
        <v>0</v>
      </c>
    </row>
    <row r="873" spans="1:28" s="36" customFormat="1" x14ac:dyDescent="0.35">
      <c r="A873" s="25" t="s">
        <v>149</v>
      </c>
      <c r="B873" s="26" t="s">
        <v>1303</v>
      </c>
      <c r="C873" s="27" t="s">
        <v>151</v>
      </c>
      <c r="D873" s="27" t="s">
        <v>1304</v>
      </c>
      <c r="E873" s="27" t="s">
        <v>36</v>
      </c>
      <c r="F873" s="27" t="s">
        <v>37</v>
      </c>
      <c r="G873" s="27" t="str">
        <f>Table228910[[#This Row],[District
Code]]</f>
        <v>65789</v>
      </c>
      <c r="H873" s="52" t="s">
        <v>1305</v>
      </c>
      <c r="I873" s="29" t="s">
        <v>6701</v>
      </c>
      <c r="J873" s="30">
        <v>315094</v>
      </c>
      <c r="K873" s="29" t="s">
        <v>6701</v>
      </c>
      <c r="L873" s="28">
        <v>76692</v>
      </c>
      <c r="M873" s="28">
        <v>76692</v>
      </c>
      <c r="N873" s="28">
        <v>0</v>
      </c>
      <c r="O873" s="28">
        <v>0</v>
      </c>
      <c r="P873" s="28">
        <v>78774</v>
      </c>
      <c r="Q873" s="28">
        <v>78774</v>
      </c>
      <c r="R873" s="28">
        <v>4162</v>
      </c>
      <c r="S873" s="28">
        <v>0</v>
      </c>
      <c r="T873" s="28">
        <v>0</v>
      </c>
      <c r="U873" s="28">
        <v>0</v>
      </c>
      <c r="V873" s="28">
        <v>0</v>
      </c>
      <c r="W873" s="28">
        <v>0</v>
      </c>
      <c r="X873" s="28">
        <v>0</v>
      </c>
      <c r="Y873" s="28">
        <v>0</v>
      </c>
      <c r="Z873" s="28">
        <v>0</v>
      </c>
      <c r="AA873" s="31">
        <f t="shared" si="27"/>
        <v>315094</v>
      </c>
      <c r="AB873" s="31">
        <f t="shared" si="26"/>
        <v>0</v>
      </c>
    </row>
    <row r="874" spans="1:28" s="36" customFormat="1" x14ac:dyDescent="0.35">
      <c r="A874" s="25" t="s">
        <v>149</v>
      </c>
      <c r="B874" s="35" t="s">
        <v>1306</v>
      </c>
      <c r="C874" s="33" t="s">
        <v>151</v>
      </c>
      <c r="D874" s="33" t="s">
        <v>1307</v>
      </c>
      <c r="E874" s="33" t="s">
        <v>36</v>
      </c>
      <c r="F874" s="3" t="s">
        <v>37</v>
      </c>
      <c r="G874" s="27" t="str">
        <f>Table228910[[#This Row],[District
Code]]</f>
        <v>65813</v>
      </c>
      <c r="H874" s="53" t="s">
        <v>1308</v>
      </c>
      <c r="I874" s="29" t="s">
        <v>6701</v>
      </c>
      <c r="J874" s="30">
        <v>10000</v>
      </c>
      <c r="K874" s="29" t="s">
        <v>6701</v>
      </c>
      <c r="L874" s="28">
        <v>2500</v>
      </c>
      <c r="M874" s="28">
        <v>2968</v>
      </c>
      <c r="N874" s="28">
        <v>0</v>
      </c>
      <c r="O874" s="28">
        <v>0</v>
      </c>
      <c r="P874" s="28">
        <v>0</v>
      </c>
      <c r="Q874" s="28">
        <v>0</v>
      </c>
      <c r="R874" s="28">
        <v>0</v>
      </c>
      <c r="S874" s="28">
        <v>0</v>
      </c>
      <c r="T874" s="28">
        <v>0</v>
      </c>
      <c r="U874" s="28">
        <v>0</v>
      </c>
      <c r="V874" s="28">
        <v>0</v>
      </c>
      <c r="W874" s="28">
        <v>0</v>
      </c>
      <c r="X874" s="28">
        <v>0</v>
      </c>
      <c r="Y874" s="28">
        <v>4532</v>
      </c>
      <c r="Z874" s="28">
        <v>0</v>
      </c>
      <c r="AA874" s="31">
        <f t="shared" si="27"/>
        <v>10000</v>
      </c>
      <c r="AB874" s="31">
        <f t="shared" si="26"/>
        <v>0</v>
      </c>
    </row>
    <row r="875" spans="1:28" s="36" customFormat="1" x14ac:dyDescent="0.35">
      <c r="A875" s="25" t="s">
        <v>149</v>
      </c>
      <c r="B875" s="35" t="s">
        <v>1309</v>
      </c>
      <c r="C875" s="33" t="s">
        <v>151</v>
      </c>
      <c r="D875" s="33" t="s">
        <v>1310</v>
      </c>
      <c r="E875" s="33" t="s">
        <v>36</v>
      </c>
      <c r="F875" s="3" t="s">
        <v>37</v>
      </c>
      <c r="G875" s="27" t="str">
        <f>Table228910[[#This Row],[District
Code]]</f>
        <v>65821</v>
      </c>
      <c r="H875" s="53" t="s">
        <v>1311</v>
      </c>
      <c r="I875" s="29" t="s">
        <v>6701</v>
      </c>
      <c r="J875" s="30">
        <v>30907</v>
      </c>
      <c r="K875" s="29" t="s">
        <v>6701</v>
      </c>
      <c r="L875" s="28">
        <v>7523</v>
      </c>
      <c r="M875" s="28">
        <v>0</v>
      </c>
      <c r="N875" s="28">
        <v>0</v>
      </c>
      <c r="O875" s="28">
        <v>14079</v>
      </c>
      <c r="P875" s="28">
        <v>8707</v>
      </c>
      <c r="Q875" s="28">
        <v>598</v>
      </c>
      <c r="R875" s="28">
        <v>0</v>
      </c>
      <c r="S875" s="28">
        <v>0</v>
      </c>
      <c r="T875" s="28">
        <v>0</v>
      </c>
      <c r="U875" s="28">
        <v>0</v>
      </c>
      <c r="V875" s="28">
        <v>0</v>
      </c>
      <c r="W875" s="28">
        <v>0</v>
      </c>
      <c r="X875" s="28">
        <v>0</v>
      </c>
      <c r="Y875" s="28">
        <v>0</v>
      </c>
      <c r="Z875" s="28">
        <v>0</v>
      </c>
      <c r="AA875" s="31">
        <f t="shared" si="27"/>
        <v>30907</v>
      </c>
      <c r="AB875" s="31">
        <f t="shared" si="26"/>
        <v>0</v>
      </c>
    </row>
    <row r="876" spans="1:28" s="36" customFormat="1" x14ac:dyDescent="0.35">
      <c r="A876" s="25" t="s">
        <v>149</v>
      </c>
      <c r="B876" s="26" t="s">
        <v>1312</v>
      </c>
      <c r="C876" s="27" t="s">
        <v>151</v>
      </c>
      <c r="D876" s="27" t="s">
        <v>1313</v>
      </c>
      <c r="E876" s="27" t="s">
        <v>36</v>
      </c>
      <c r="F876" s="27" t="s">
        <v>37</v>
      </c>
      <c r="G876" s="27" t="str">
        <f>Table228910[[#This Row],[District
Code]]</f>
        <v>65839</v>
      </c>
      <c r="H876" s="52" t="s">
        <v>1314</v>
      </c>
      <c r="I876" s="29" t="s">
        <v>6701</v>
      </c>
      <c r="J876" s="30">
        <v>10000</v>
      </c>
      <c r="K876" s="29" t="s">
        <v>6701</v>
      </c>
      <c r="L876" s="28">
        <v>2500</v>
      </c>
      <c r="M876" s="28">
        <v>2500</v>
      </c>
      <c r="N876" s="28">
        <v>0</v>
      </c>
      <c r="O876" s="28">
        <v>0</v>
      </c>
      <c r="P876" s="28">
        <v>5000</v>
      </c>
      <c r="Q876" s="28">
        <v>0</v>
      </c>
      <c r="R876" s="28">
        <v>0</v>
      </c>
      <c r="S876" s="28">
        <v>0</v>
      </c>
      <c r="T876" s="28">
        <v>0</v>
      </c>
      <c r="U876" s="28">
        <v>0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31">
        <f t="shared" si="27"/>
        <v>10000</v>
      </c>
      <c r="AB876" s="31">
        <f t="shared" si="26"/>
        <v>0</v>
      </c>
    </row>
    <row r="877" spans="1:28" s="36" customFormat="1" x14ac:dyDescent="0.35">
      <c r="A877" s="25" t="s">
        <v>149</v>
      </c>
      <c r="B877" s="26" t="s">
        <v>1315</v>
      </c>
      <c r="C877" s="27" t="s">
        <v>151</v>
      </c>
      <c r="D877" s="27" t="s">
        <v>1316</v>
      </c>
      <c r="E877" s="27" t="s">
        <v>36</v>
      </c>
      <c r="F877" s="27" t="s">
        <v>37</v>
      </c>
      <c r="G877" s="27" t="str">
        <f>Table228910[[#This Row],[District
Code]]</f>
        <v>65862</v>
      </c>
      <c r="H877" s="52" t="s">
        <v>1317</v>
      </c>
      <c r="I877" s="29" t="s">
        <v>6701</v>
      </c>
      <c r="J877" s="30">
        <v>99460</v>
      </c>
      <c r="K877" s="29" t="s">
        <v>6701</v>
      </c>
      <c r="L877" s="28">
        <v>24208</v>
      </c>
      <c r="M877" s="28">
        <v>24208</v>
      </c>
      <c r="N877" s="28">
        <v>0</v>
      </c>
      <c r="O877" s="28">
        <v>0</v>
      </c>
      <c r="P877" s="28">
        <v>0</v>
      </c>
      <c r="Q877" s="28">
        <v>0</v>
      </c>
      <c r="R877" s="28">
        <v>8150</v>
      </c>
      <c r="S877" s="28">
        <v>40447</v>
      </c>
      <c r="T877" s="28">
        <v>2447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31">
        <f t="shared" si="27"/>
        <v>99460</v>
      </c>
      <c r="AB877" s="31">
        <f t="shared" si="26"/>
        <v>0</v>
      </c>
    </row>
    <row r="878" spans="1:28" s="36" customFormat="1" x14ac:dyDescent="0.35">
      <c r="A878" s="25" t="s">
        <v>149</v>
      </c>
      <c r="B878" s="26" t="s">
        <v>1318</v>
      </c>
      <c r="C878" s="27" t="s">
        <v>151</v>
      </c>
      <c r="D878" s="27" t="s">
        <v>1319</v>
      </c>
      <c r="E878" s="27" t="s">
        <v>36</v>
      </c>
      <c r="F878" s="27" t="s">
        <v>37</v>
      </c>
      <c r="G878" s="27" t="str">
        <f>Table228910[[#This Row],[District
Code]]</f>
        <v>65870</v>
      </c>
      <c r="H878" s="52" t="s">
        <v>1320</v>
      </c>
      <c r="I878" s="29" t="s">
        <v>6701</v>
      </c>
      <c r="J878" s="30">
        <v>48061</v>
      </c>
      <c r="K878" s="29" t="s">
        <v>6701</v>
      </c>
      <c r="L878" s="28">
        <v>11698</v>
      </c>
      <c r="M878" s="28">
        <v>11698</v>
      </c>
      <c r="N878" s="28">
        <v>0</v>
      </c>
      <c r="O878" s="28">
        <v>0</v>
      </c>
      <c r="P878" s="28">
        <v>12015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12650</v>
      </c>
      <c r="W878" s="28">
        <v>0</v>
      </c>
      <c r="X878" s="28">
        <v>0</v>
      </c>
      <c r="Y878" s="28">
        <v>0</v>
      </c>
      <c r="Z878" s="28">
        <v>0</v>
      </c>
      <c r="AA878" s="31">
        <f t="shared" si="27"/>
        <v>48061</v>
      </c>
      <c r="AB878" s="31">
        <f t="shared" si="26"/>
        <v>0</v>
      </c>
    </row>
    <row r="879" spans="1:28" s="36" customFormat="1" x14ac:dyDescent="0.35">
      <c r="A879" s="25" t="s">
        <v>149</v>
      </c>
      <c r="B879" s="26" t="s">
        <v>2818</v>
      </c>
      <c r="C879" s="27" t="s">
        <v>151</v>
      </c>
      <c r="D879" s="27" t="s">
        <v>2819</v>
      </c>
      <c r="E879" s="27" t="s">
        <v>36</v>
      </c>
      <c r="F879" s="27" t="s">
        <v>37</v>
      </c>
      <c r="G879" s="27" t="str">
        <f>Table228910[[#This Row],[District
Code]]</f>
        <v>73619</v>
      </c>
      <c r="H879" s="52" t="s">
        <v>2820</v>
      </c>
      <c r="I879" s="29" t="s">
        <v>6701</v>
      </c>
      <c r="J879" s="30">
        <v>59840</v>
      </c>
      <c r="K879" s="29" t="s">
        <v>6701</v>
      </c>
      <c r="L879" s="28">
        <v>14565</v>
      </c>
      <c r="M879" s="28">
        <v>14565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30710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31">
        <f t="shared" si="27"/>
        <v>59840</v>
      </c>
      <c r="AB879" s="31">
        <f t="shared" si="26"/>
        <v>0</v>
      </c>
    </row>
    <row r="880" spans="1:28" s="36" customFormat="1" x14ac:dyDescent="0.35">
      <c r="A880" s="25" t="s">
        <v>149</v>
      </c>
      <c r="B880" s="26" t="s">
        <v>2845</v>
      </c>
      <c r="C880" s="27" t="s">
        <v>151</v>
      </c>
      <c r="D880" s="27" t="s">
        <v>2846</v>
      </c>
      <c r="E880" s="27" t="s">
        <v>36</v>
      </c>
      <c r="F880" s="27" t="s">
        <v>37</v>
      </c>
      <c r="G880" s="27" t="str">
        <f>Table228910[[#This Row],[District
Code]]</f>
        <v>73726</v>
      </c>
      <c r="H880" s="52" t="s">
        <v>2847</v>
      </c>
      <c r="I880" s="29" t="s">
        <v>6701</v>
      </c>
      <c r="J880" s="30">
        <v>10000</v>
      </c>
      <c r="K880" s="29" t="s">
        <v>6701</v>
      </c>
      <c r="L880" s="28">
        <v>2500</v>
      </c>
      <c r="M880" s="28">
        <v>2500</v>
      </c>
      <c r="N880" s="28">
        <v>0</v>
      </c>
      <c r="O880" s="28">
        <v>0</v>
      </c>
      <c r="P880" s="28">
        <v>0</v>
      </c>
      <c r="Q880" s="28">
        <v>0</v>
      </c>
      <c r="R880" s="28">
        <v>0</v>
      </c>
      <c r="S880" s="28">
        <v>0</v>
      </c>
      <c r="T880" s="28">
        <v>0</v>
      </c>
      <c r="U880" s="28">
        <v>0</v>
      </c>
      <c r="V880" s="28">
        <v>0</v>
      </c>
      <c r="W880" s="28">
        <v>3353</v>
      </c>
      <c r="X880" s="28">
        <v>0</v>
      </c>
      <c r="Y880" s="28">
        <v>1647</v>
      </c>
      <c r="Z880" s="28">
        <v>0</v>
      </c>
      <c r="AA880" s="31">
        <f t="shared" si="27"/>
        <v>10000</v>
      </c>
      <c r="AB880" s="31">
        <f t="shared" si="26"/>
        <v>0</v>
      </c>
    </row>
    <row r="881" spans="1:28" s="36" customFormat="1" x14ac:dyDescent="0.35">
      <c r="A881" s="25" t="s">
        <v>149</v>
      </c>
      <c r="B881" s="26" t="s">
        <v>2998</v>
      </c>
      <c r="C881" s="27" t="s">
        <v>151</v>
      </c>
      <c r="D881" s="27" t="s">
        <v>2999</v>
      </c>
      <c r="E881" s="27" t="s">
        <v>36</v>
      </c>
      <c r="F881" s="27" t="s">
        <v>37</v>
      </c>
      <c r="G881" s="27" t="str">
        <f>Table228910[[#This Row],[District
Code]]</f>
        <v>75317</v>
      </c>
      <c r="H881" s="52" t="s">
        <v>3000</v>
      </c>
      <c r="I881" s="29" t="s">
        <v>6701</v>
      </c>
      <c r="J881" s="30">
        <v>82511</v>
      </c>
      <c r="K881" s="29" t="s">
        <v>6701</v>
      </c>
      <c r="L881" s="28">
        <v>20083</v>
      </c>
      <c r="M881" s="28">
        <v>20083</v>
      </c>
      <c r="N881" s="28">
        <v>0</v>
      </c>
      <c r="O881" s="28">
        <v>4106</v>
      </c>
      <c r="P881" s="28">
        <v>38239</v>
      </c>
      <c r="Q881" s="28">
        <v>0</v>
      </c>
      <c r="R881" s="28">
        <v>0</v>
      </c>
      <c r="S881" s="28">
        <v>0</v>
      </c>
      <c r="T881" s="28">
        <v>0</v>
      </c>
      <c r="U881" s="28">
        <v>0</v>
      </c>
      <c r="V881" s="28">
        <v>0</v>
      </c>
      <c r="W881" s="28">
        <v>0</v>
      </c>
      <c r="X881" s="28">
        <v>0</v>
      </c>
      <c r="Y881" s="28">
        <v>0</v>
      </c>
      <c r="Z881" s="28">
        <v>0</v>
      </c>
      <c r="AA881" s="31">
        <f t="shared" si="27"/>
        <v>82511</v>
      </c>
      <c r="AB881" s="31">
        <f t="shared" si="26"/>
        <v>0</v>
      </c>
    </row>
    <row r="882" spans="1:28" s="36" customFormat="1" x14ac:dyDescent="0.35">
      <c r="A882" s="25" t="s">
        <v>149</v>
      </c>
      <c r="B882" s="26" t="s">
        <v>3013</v>
      </c>
      <c r="C882" s="27" t="s">
        <v>151</v>
      </c>
      <c r="D882" s="27" t="s">
        <v>3014</v>
      </c>
      <c r="E882" s="27" t="s">
        <v>36</v>
      </c>
      <c r="F882" s="27" t="s">
        <v>37</v>
      </c>
      <c r="G882" s="27" t="str">
        <f>Table228910[[#This Row],[District
Code]]</f>
        <v>75366</v>
      </c>
      <c r="H882" s="52" t="s">
        <v>3015</v>
      </c>
      <c r="I882" s="29" t="s">
        <v>6701</v>
      </c>
      <c r="J882" s="30">
        <v>72633</v>
      </c>
      <c r="K882" s="29" t="s">
        <v>6701</v>
      </c>
      <c r="L882" s="28">
        <v>17679</v>
      </c>
      <c r="M882" s="28">
        <v>17679</v>
      </c>
      <c r="N882" s="28">
        <v>0</v>
      </c>
      <c r="O882" s="28">
        <v>0</v>
      </c>
      <c r="P882" s="28">
        <v>0</v>
      </c>
      <c r="Q882" s="28">
        <v>0</v>
      </c>
      <c r="R882" s="28">
        <v>0</v>
      </c>
      <c r="S882" s="28">
        <v>1224</v>
      </c>
      <c r="T882" s="28">
        <v>0</v>
      </c>
      <c r="U882" s="28">
        <v>920</v>
      </c>
      <c r="V882" s="28">
        <v>9920</v>
      </c>
      <c r="W882" s="28">
        <v>9000</v>
      </c>
      <c r="X882" s="28">
        <v>0</v>
      </c>
      <c r="Y882" s="28">
        <v>0</v>
      </c>
      <c r="Z882" s="28">
        <v>0</v>
      </c>
      <c r="AA882" s="31">
        <f t="shared" si="27"/>
        <v>56422</v>
      </c>
      <c r="AB882" s="31">
        <f t="shared" si="26"/>
        <v>16211</v>
      </c>
    </row>
    <row r="883" spans="1:28" s="36" customFormat="1" x14ac:dyDescent="0.35">
      <c r="A883" s="25" t="s">
        <v>154</v>
      </c>
      <c r="B883" s="26" t="s">
        <v>155</v>
      </c>
      <c r="C883" s="27" t="s">
        <v>156</v>
      </c>
      <c r="D883" s="27" t="s">
        <v>157</v>
      </c>
      <c r="E883" s="27" t="s">
        <v>36</v>
      </c>
      <c r="F883" s="27" t="s">
        <v>37</v>
      </c>
      <c r="G883" s="27" t="str">
        <f>Table228910[[#This Row],[District
Code]]</f>
        <v>10256</v>
      </c>
      <c r="H883" s="52" t="s">
        <v>158</v>
      </c>
      <c r="I883" s="29" t="s">
        <v>6701</v>
      </c>
      <c r="J883" s="30">
        <v>10000</v>
      </c>
      <c r="K883" s="29" t="s">
        <v>6701</v>
      </c>
      <c r="L883" s="28">
        <v>2500</v>
      </c>
      <c r="M883" s="28">
        <v>2500</v>
      </c>
      <c r="N883" s="28">
        <v>0</v>
      </c>
      <c r="O883" s="28">
        <v>0</v>
      </c>
      <c r="P883" s="28">
        <v>0</v>
      </c>
      <c r="Q883" s="28">
        <v>5000</v>
      </c>
      <c r="R883" s="28">
        <v>0</v>
      </c>
      <c r="S883" s="28">
        <v>0</v>
      </c>
      <c r="T883" s="28">
        <v>0</v>
      </c>
      <c r="U883" s="28">
        <v>0</v>
      </c>
      <c r="V883" s="28">
        <v>0</v>
      </c>
      <c r="W883" s="28">
        <v>0</v>
      </c>
      <c r="X883" s="28">
        <v>0</v>
      </c>
      <c r="Y883" s="28">
        <v>0</v>
      </c>
      <c r="Z883" s="28">
        <v>0</v>
      </c>
      <c r="AA883" s="31">
        <f t="shared" si="27"/>
        <v>10000</v>
      </c>
      <c r="AB883" s="31">
        <f t="shared" si="26"/>
        <v>0</v>
      </c>
    </row>
    <row r="884" spans="1:28" s="36" customFormat="1" x14ac:dyDescent="0.35">
      <c r="A884" s="25" t="s">
        <v>154</v>
      </c>
      <c r="B884" s="26" t="s">
        <v>1321</v>
      </c>
      <c r="C884" s="27" t="s">
        <v>156</v>
      </c>
      <c r="D884" s="27" t="s">
        <v>1322</v>
      </c>
      <c r="E884" s="27" t="s">
        <v>36</v>
      </c>
      <c r="F884" s="27" t="s">
        <v>37</v>
      </c>
      <c r="G884" s="27" t="str">
        <f>Table228910[[#This Row],[District
Code]]</f>
        <v>65896</v>
      </c>
      <c r="H884" s="52" t="s">
        <v>1323</v>
      </c>
      <c r="I884" s="29" t="s">
        <v>6701</v>
      </c>
      <c r="J884" s="30">
        <v>10000</v>
      </c>
      <c r="K884" s="29" t="s">
        <v>6701</v>
      </c>
      <c r="L884" s="28">
        <v>2500</v>
      </c>
      <c r="M884" s="28">
        <v>2500</v>
      </c>
      <c r="N884" s="28">
        <v>0</v>
      </c>
      <c r="O884" s="28">
        <v>0</v>
      </c>
      <c r="P884" s="28">
        <v>3105</v>
      </c>
      <c r="Q884" s="28">
        <v>0</v>
      </c>
      <c r="R884" s="28">
        <v>0</v>
      </c>
      <c r="S884" s="28">
        <v>0</v>
      </c>
      <c r="T884" s="28">
        <v>1</v>
      </c>
      <c r="U884" s="28">
        <v>0</v>
      </c>
      <c r="V884" s="28">
        <v>0</v>
      </c>
      <c r="W884" s="28">
        <v>0</v>
      </c>
      <c r="X884" s="28">
        <v>1894</v>
      </c>
      <c r="Y884" s="28">
        <v>0</v>
      </c>
      <c r="Z884" s="28">
        <v>0</v>
      </c>
      <c r="AA884" s="31">
        <f t="shared" si="27"/>
        <v>10000</v>
      </c>
      <c r="AB884" s="31">
        <f t="shared" si="26"/>
        <v>0</v>
      </c>
    </row>
    <row r="885" spans="1:28" s="36" customFormat="1" x14ac:dyDescent="0.35">
      <c r="A885" s="25" t="s">
        <v>154</v>
      </c>
      <c r="B885" s="26" t="s">
        <v>2809</v>
      </c>
      <c r="C885" s="27" t="s">
        <v>156</v>
      </c>
      <c r="D885" s="27" t="s">
        <v>2810</v>
      </c>
      <c r="E885" s="27" t="s">
        <v>36</v>
      </c>
      <c r="F885" s="27" t="s">
        <v>37</v>
      </c>
      <c r="G885" s="27" t="str">
        <f>Table228910[[#This Row],[District
Code]]</f>
        <v>73585</v>
      </c>
      <c r="H885" s="52" t="s">
        <v>2811</v>
      </c>
      <c r="I885" s="29" t="s">
        <v>6701</v>
      </c>
      <c r="J885" s="30">
        <v>19556</v>
      </c>
      <c r="K885" s="29" t="s">
        <v>6701</v>
      </c>
      <c r="L885" s="28">
        <v>4760</v>
      </c>
      <c r="M885" s="28">
        <v>4760</v>
      </c>
      <c r="N885" s="28">
        <v>0</v>
      </c>
      <c r="O885" s="28">
        <v>0</v>
      </c>
      <c r="P885" s="28">
        <v>0</v>
      </c>
      <c r="Q885" s="28">
        <v>10036</v>
      </c>
      <c r="R885" s="28">
        <v>0</v>
      </c>
      <c r="S885" s="28">
        <v>0</v>
      </c>
      <c r="T885" s="28">
        <v>0</v>
      </c>
      <c r="U885" s="28">
        <v>0</v>
      </c>
      <c r="V885" s="28">
        <v>0</v>
      </c>
      <c r="W885" s="28">
        <v>0</v>
      </c>
      <c r="X885" s="28">
        <v>0</v>
      </c>
      <c r="Y885" s="28">
        <v>0</v>
      </c>
      <c r="Z885" s="28">
        <v>0</v>
      </c>
      <c r="AA885" s="31">
        <f t="shared" si="27"/>
        <v>19556</v>
      </c>
      <c r="AB885" s="31">
        <f t="shared" si="26"/>
        <v>0</v>
      </c>
    </row>
    <row r="886" spans="1:28" s="36" customFormat="1" x14ac:dyDescent="0.35">
      <c r="A886" s="25" t="s">
        <v>154</v>
      </c>
      <c r="B886" s="26" t="s">
        <v>2812</v>
      </c>
      <c r="C886" s="27" t="s">
        <v>156</v>
      </c>
      <c r="D886" s="27" t="s">
        <v>2813</v>
      </c>
      <c r="E886" s="27" t="s">
        <v>36</v>
      </c>
      <c r="F886" s="27" t="s">
        <v>37</v>
      </c>
      <c r="G886" s="27" t="str">
        <f>Table228910[[#This Row],[District
Code]]</f>
        <v>73593</v>
      </c>
      <c r="H886" s="52" t="s">
        <v>2814</v>
      </c>
      <c r="I886" s="29" t="s">
        <v>6701</v>
      </c>
      <c r="J886" s="30">
        <v>11788</v>
      </c>
      <c r="K886" s="29" t="s">
        <v>6701</v>
      </c>
      <c r="L886" s="28">
        <v>0</v>
      </c>
      <c r="M886" s="28">
        <v>0</v>
      </c>
      <c r="N886" s="28">
        <v>0</v>
      </c>
      <c r="O886" s="28">
        <v>2947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31">
        <f t="shared" si="27"/>
        <v>2947</v>
      </c>
      <c r="AB886" s="31">
        <f t="shared" si="26"/>
        <v>8841</v>
      </c>
    </row>
    <row r="887" spans="1:28" s="36" customFormat="1" x14ac:dyDescent="0.35">
      <c r="A887" s="25" t="s">
        <v>159</v>
      </c>
      <c r="B887" s="26" t="s">
        <v>160</v>
      </c>
      <c r="C887" s="27" t="s">
        <v>161</v>
      </c>
      <c r="D887" s="27" t="s">
        <v>162</v>
      </c>
      <c r="E887" s="27" t="s">
        <v>36</v>
      </c>
      <c r="F887" s="27" t="s">
        <v>37</v>
      </c>
      <c r="G887" s="27" t="str">
        <f>Table228910[[#This Row],[District
Code]]</f>
        <v>10264</v>
      </c>
      <c r="H887" s="52" t="s">
        <v>163</v>
      </c>
      <c r="I887" s="29" t="s">
        <v>6700</v>
      </c>
      <c r="J887" s="30">
        <v>0</v>
      </c>
      <c r="K887" s="29" t="s">
        <v>6708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0</v>
      </c>
      <c r="R887" s="28">
        <v>0</v>
      </c>
      <c r="S887" s="28">
        <v>0</v>
      </c>
      <c r="T887" s="28">
        <v>0</v>
      </c>
      <c r="U887" s="28">
        <v>0</v>
      </c>
      <c r="V887" s="28">
        <v>0</v>
      </c>
      <c r="W887" s="28">
        <v>0</v>
      </c>
      <c r="X887" s="28">
        <v>0</v>
      </c>
      <c r="Y887" s="28">
        <v>0</v>
      </c>
      <c r="Z887" s="28">
        <v>0</v>
      </c>
      <c r="AA887" s="31">
        <f t="shared" si="27"/>
        <v>0</v>
      </c>
      <c r="AB887" s="31">
        <f t="shared" si="26"/>
        <v>0</v>
      </c>
    </row>
    <row r="888" spans="1:28" s="36" customFormat="1" x14ac:dyDescent="0.35">
      <c r="A888" s="25" t="s">
        <v>159</v>
      </c>
      <c r="B888" s="26" t="s">
        <v>2830</v>
      </c>
      <c r="C888" s="27" t="s">
        <v>161</v>
      </c>
      <c r="D888" s="27" t="s">
        <v>2831</v>
      </c>
      <c r="E888" s="27" t="s">
        <v>36</v>
      </c>
      <c r="F888" s="27" t="s">
        <v>37</v>
      </c>
      <c r="G888" s="27" t="str">
        <f>Table228910[[#This Row],[District
Code]]</f>
        <v>73668</v>
      </c>
      <c r="H888" s="52" t="s">
        <v>2832</v>
      </c>
      <c r="I888" s="29" t="s">
        <v>6701</v>
      </c>
      <c r="J888" s="30">
        <v>15682</v>
      </c>
      <c r="K888" s="29" t="s">
        <v>6708</v>
      </c>
      <c r="L888" s="28">
        <v>3817</v>
      </c>
      <c r="M888" s="28">
        <v>0</v>
      </c>
      <c r="N888" s="28">
        <v>0</v>
      </c>
      <c r="O888" s="28">
        <v>104</v>
      </c>
      <c r="P888" s="28">
        <v>0</v>
      </c>
      <c r="Q888" s="28">
        <v>0</v>
      </c>
      <c r="R888" s="28">
        <v>0</v>
      </c>
      <c r="S888" s="28">
        <v>11761</v>
      </c>
      <c r="T888" s="28">
        <v>0</v>
      </c>
      <c r="U888" s="28">
        <v>0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31">
        <f t="shared" si="27"/>
        <v>15682</v>
      </c>
      <c r="AB888" s="31">
        <f t="shared" si="26"/>
        <v>0</v>
      </c>
    </row>
    <row r="889" spans="1:28" s="36" customFormat="1" x14ac:dyDescent="0.35">
      <c r="A889" s="25" t="s">
        <v>159</v>
      </c>
      <c r="B889" s="26" t="s">
        <v>2839</v>
      </c>
      <c r="C889" s="27" t="s">
        <v>161</v>
      </c>
      <c r="D889" s="27" t="s">
        <v>2840</v>
      </c>
      <c r="E889" s="27" t="s">
        <v>36</v>
      </c>
      <c r="F889" s="27" t="s">
        <v>37</v>
      </c>
      <c r="G889" s="27" t="str">
        <f>Table228910[[#This Row],[District
Code]]</f>
        <v>73692</v>
      </c>
      <c r="H889" s="52" t="s">
        <v>2841</v>
      </c>
      <c r="I889" s="29" t="s">
        <v>6701</v>
      </c>
      <c r="J889" s="30">
        <v>10000</v>
      </c>
      <c r="K889" s="29" t="s">
        <v>6701</v>
      </c>
      <c r="L889" s="28">
        <v>2500</v>
      </c>
      <c r="M889" s="28">
        <v>0</v>
      </c>
      <c r="N889" s="28">
        <v>0</v>
      </c>
      <c r="O889" s="28">
        <v>0</v>
      </c>
      <c r="P889" s="28">
        <v>7500</v>
      </c>
      <c r="Q889" s="28">
        <v>0</v>
      </c>
      <c r="R889" s="28">
        <v>0</v>
      </c>
      <c r="S889" s="28">
        <v>0</v>
      </c>
      <c r="T889" s="28">
        <v>0</v>
      </c>
      <c r="U889" s="28">
        <v>0</v>
      </c>
      <c r="V889" s="28">
        <v>0</v>
      </c>
      <c r="W889" s="28">
        <v>0</v>
      </c>
      <c r="X889" s="28">
        <v>0</v>
      </c>
      <c r="Y889" s="28">
        <v>0</v>
      </c>
      <c r="Z889" s="28">
        <v>0</v>
      </c>
      <c r="AA889" s="31">
        <f t="shared" si="27"/>
        <v>10000</v>
      </c>
      <c r="AB889" s="31">
        <f t="shared" si="26"/>
        <v>0</v>
      </c>
    </row>
    <row r="890" spans="1:28" s="36" customFormat="1" x14ac:dyDescent="0.35">
      <c r="A890" s="25" t="s">
        <v>164</v>
      </c>
      <c r="B890" s="26" t="s">
        <v>165</v>
      </c>
      <c r="C890" s="27" t="s">
        <v>166</v>
      </c>
      <c r="D890" s="27" t="s">
        <v>167</v>
      </c>
      <c r="E890" s="27" t="s">
        <v>36</v>
      </c>
      <c r="F890" s="27" t="s">
        <v>37</v>
      </c>
      <c r="G890" s="27" t="str">
        <f>Table228910[[#This Row],[District
Code]]</f>
        <v>10272</v>
      </c>
      <c r="H890" s="52" t="s">
        <v>168</v>
      </c>
      <c r="I890" s="29" t="s">
        <v>6701</v>
      </c>
      <c r="J890" s="30">
        <v>22637</v>
      </c>
      <c r="K890" s="29" t="s">
        <v>6701</v>
      </c>
      <c r="L890" s="28">
        <v>5510</v>
      </c>
      <c r="M890" s="28">
        <v>5510</v>
      </c>
      <c r="N890" s="28">
        <v>5510</v>
      </c>
      <c r="O890" s="28">
        <v>5659</v>
      </c>
      <c r="P890" s="28">
        <v>448</v>
      </c>
      <c r="Q890" s="28">
        <v>0</v>
      </c>
      <c r="R890" s="28">
        <v>0</v>
      </c>
      <c r="S890" s="28">
        <v>0</v>
      </c>
      <c r="T890" s="28">
        <v>0</v>
      </c>
      <c r="U890" s="28">
        <v>0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31">
        <f t="shared" si="27"/>
        <v>22637</v>
      </c>
      <c r="AB890" s="31">
        <f t="shared" si="26"/>
        <v>0</v>
      </c>
    </row>
    <row r="891" spans="1:28" s="36" customFormat="1" x14ac:dyDescent="0.35">
      <c r="A891" s="25" t="s">
        <v>164</v>
      </c>
      <c r="B891" s="26" t="s">
        <v>1324</v>
      </c>
      <c r="C891" s="27" t="s">
        <v>166</v>
      </c>
      <c r="D891" s="27" t="s">
        <v>1325</v>
      </c>
      <c r="E891" s="27" t="s">
        <v>36</v>
      </c>
      <c r="F891" s="27" t="s">
        <v>37</v>
      </c>
      <c r="G891" s="27" t="str">
        <f>Table228910[[#This Row],[District
Code]]</f>
        <v>65961</v>
      </c>
      <c r="H891" s="52" t="s">
        <v>1326</v>
      </c>
      <c r="I891" s="29" t="s">
        <v>6701</v>
      </c>
      <c r="J891" s="30">
        <v>161044</v>
      </c>
      <c r="K891" s="29" t="s">
        <v>6701</v>
      </c>
      <c r="L891" s="28">
        <v>39197</v>
      </c>
      <c r="M891" s="28">
        <v>39197</v>
      </c>
      <c r="N891" s="28">
        <v>0</v>
      </c>
      <c r="O891" s="28">
        <v>0</v>
      </c>
      <c r="P891" s="28">
        <v>0</v>
      </c>
      <c r="Q891" s="28">
        <v>0</v>
      </c>
      <c r="R891" s="28">
        <v>0</v>
      </c>
      <c r="S891" s="28">
        <v>2001</v>
      </c>
      <c r="T891" s="28">
        <v>4429</v>
      </c>
      <c r="U891" s="28">
        <v>76220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31">
        <f t="shared" si="27"/>
        <v>161044</v>
      </c>
      <c r="AB891" s="31">
        <f t="shared" si="26"/>
        <v>0</v>
      </c>
    </row>
    <row r="892" spans="1:28" s="36" customFormat="1" x14ac:dyDescent="0.35">
      <c r="A892" s="25" t="s">
        <v>164</v>
      </c>
      <c r="B892" s="26" t="s">
        <v>1327</v>
      </c>
      <c r="C892" s="27" t="s">
        <v>166</v>
      </c>
      <c r="D892" s="27" t="s">
        <v>1328</v>
      </c>
      <c r="E892" s="27" t="s">
        <v>36</v>
      </c>
      <c r="F892" s="27" t="s">
        <v>37</v>
      </c>
      <c r="G892" s="27" t="str">
        <f>Table228910[[#This Row],[District
Code]]</f>
        <v>65979</v>
      </c>
      <c r="H892" s="52" t="s">
        <v>1329</v>
      </c>
      <c r="I892" s="29" t="s">
        <v>6701</v>
      </c>
      <c r="J892" s="30">
        <v>0</v>
      </c>
      <c r="K892" s="29" t="s">
        <v>6708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31">
        <f t="shared" si="27"/>
        <v>0</v>
      </c>
      <c r="AB892" s="31">
        <f t="shared" si="26"/>
        <v>0</v>
      </c>
    </row>
    <row r="893" spans="1:28" s="36" customFormat="1" x14ac:dyDescent="0.35">
      <c r="A893" s="25" t="s">
        <v>164</v>
      </c>
      <c r="B893" s="26" t="s">
        <v>1330</v>
      </c>
      <c r="C893" s="27" t="s">
        <v>166</v>
      </c>
      <c r="D893" s="27" t="s">
        <v>1331</v>
      </c>
      <c r="E893" s="27" t="s">
        <v>36</v>
      </c>
      <c r="F893" s="27" t="s">
        <v>37</v>
      </c>
      <c r="G893" s="27" t="str">
        <f>Table228910[[#This Row],[District
Code]]</f>
        <v>65987</v>
      </c>
      <c r="H893" s="52" t="s">
        <v>1332</v>
      </c>
      <c r="I893" s="29" t="s">
        <v>6701</v>
      </c>
      <c r="J893" s="30">
        <v>14521</v>
      </c>
      <c r="K893" s="29" t="s">
        <v>6708</v>
      </c>
      <c r="L893" s="28">
        <v>3535</v>
      </c>
      <c r="M893" s="28">
        <v>10603</v>
      </c>
      <c r="N893" s="28">
        <v>0</v>
      </c>
      <c r="O893" s="28">
        <v>383</v>
      </c>
      <c r="P893" s="28">
        <v>0</v>
      </c>
      <c r="Q893" s="28">
        <v>0</v>
      </c>
      <c r="R893" s="28">
        <v>0</v>
      </c>
      <c r="S893" s="28">
        <v>0</v>
      </c>
      <c r="T893" s="28">
        <v>0</v>
      </c>
      <c r="U893" s="28">
        <v>0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31">
        <f t="shared" si="27"/>
        <v>14521</v>
      </c>
      <c r="AB893" s="31">
        <f t="shared" si="26"/>
        <v>0</v>
      </c>
    </row>
    <row r="894" spans="1:28" s="36" customFormat="1" x14ac:dyDescent="0.35">
      <c r="A894" s="25" t="s">
        <v>164</v>
      </c>
      <c r="B894" s="26" t="s">
        <v>1333</v>
      </c>
      <c r="C894" s="27" t="s">
        <v>166</v>
      </c>
      <c r="D894" s="27" t="s">
        <v>1334</v>
      </c>
      <c r="E894" s="27" t="s">
        <v>36</v>
      </c>
      <c r="F894" s="27" t="s">
        <v>37</v>
      </c>
      <c r="G894" s="27" t="str">
        <f>Table228910[[#This Row],[District
Code]]</f>
        <v>65995</v>
      </c>
      <c r="H894" s="52" t="s">
        <v>1335</v>
      </c>
      <c r="I894" s="29" t="s">
        <v>6701</v>
      </c>
      <c r="J894" s="30">
        <v>10000</v>
      </c>
      <c r="K894" s="29" t="s">
        <v>6701</v>
      </c>
      <c r="L894" s="28">
        <v>2500</v>
      </c>
      <c r="M894" s="28">
        <v>0</v>
      </c>
      <c r="N894" s="28">
        <v>0</v>
      </c>
      <c r="O894" s="28">
        <v>0</v>
      </c>
      <c r="P894" s="28">
        <v>7500</v>
      </c>
      <c r="Q894" s="28">
        <v>0</v>
      </c>
      <c r="R894" s="28">
        <v>0</v>
      </c>
      <c r="S894" s="28">
        <v>0</v>
      </c>
      <c r="T894" s="28">
        <v>0</v>
      </c>
      <c r="U894" s="28">
        <v>0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31">
        <f t="shared" si="27"/>
        <v>10000</v>
      </c>
      <c r="AB894" s="31">
        <f t="shared" si="26"/>
        <v>0</v>
      </c>
    </row>
    <row r="895" spans="1:28" s="36" customFormat="1" x14ac:dyDescent="0.35">
      <c r="A895" s="25" t="s">
        <v>164</v>
      </c>
      <c r="B895" s="26" t="s">
        <v>1336</v>
      </c>
      <c r="C895" s="27" t="s">
        <v>166</v>
      </c>
      <c r="D895" s="27" t="s">
        <v>1337</v>
      </c>
      <c r="E895" s="27" t="s">
        <v>36</v>
      </c>
      <c r="F895" s="27" t="s">
        <v>37</v>
      </c>
      <c r="G895" s="27" t="str">
        <f>Table228910[[#This Row],[District
Code]]</f>
        <v>66027</v>
      </c>
      <c r="H895" s="52" t="s">
        <v>1338</v>
      </c>
      <c r="I895" s="29" t="s">
        <v>6700</v>
      </c>
      <c r="J895" s="30">
        <v>0</v>
      </c>
      <c r="K895" s="29" t="s">
        <v>6708</v>
      </c>
      <c r="L895" s="28">
        <v>0</v>
      </c>
      <c r="M895" s="28">
        <v>0</v>
      </c>
      <c r="N895" s="28">
        <v>0</v>
      </c>
      <c r="O895" s="28">
        <v>0</v>
      </c>
      <c r="P895" s="28">
        <v>0</v>
      </c>
      <c r="Q895" s="28">
        <v>0</v>
      </c>
      <c r="R895" s="28">
        <v>0</v>
      </c>
      <c r="S895" s="28">
        <v>0</v>
      </c>
      <c r="T895" s="28">
        <v>0</v>
      </c>
      <c r="U895" s="28">
        <v>0</v>
      </c>
      <c r="V895" s="28">
        <v>0</v>
      </c>
      <c r="W895" s="28">
        <v>0</v>
      </c>
      <c r="X895" s="28">
        <v>0</v>
      </c>
      <c r="Y895" s="28">
        <v>0</v>
      </c>
      <c r="Z895" s="28">
        <v>0</v>
      </c>
      <c r="AA895" s="31">
        <f t="shared" si="27"/>
        <v>0</v>
      </c>
      <c r="AB895" s="31">
        <f t="shared" si="26"/>
        <v>0</v>
      </c>
    </row>
    <row r="896" spans="1:28" s="36" customFormat="1" x14ac:dyDescent="0.35">
      <c r="A896" s="25" t="s">
        <v>164</v>
      </c>
      <c r="B896" s="26" t="s">
        <v>1339</v>
      </c>
      <c r="C896" s="27" t="s">
        <v>166</v>
      </c>
      <c r="D896" s="27" t="s">
        <v>1340</v>
      </c>
      <c r="E896" s="27" t="s">
        <v>36</v>
      </c>
      <c r="F896" s="27" t="s">
        <v>37</v>
      </c>
      <c r="G896" s="27" t="str">
        <f>Table228910[[#This Row],[District
Code]]</f>
        <v>66035</v>
      </c>
      <c r="H896" s="52" t="s">
        <v>1341</v>
      </c>
      <c r="I896" s="29" t="s">
        <v>6701</v>
      </c>
      <c r="J896" s="30">
        <v>83755</v>
      </c>
      <c r="K896" s="29" t="s">
        <v>6701</v>
      </c>
      <c r="L896" s="28">
        <v>20386</v>
      </c>
      <c r="M896" s="28">
        <v>20386</v>
      </c>
      <c r="N896" s="28">
        <v>0</v>
      </c>
      <c r="O896" s="28">
        <v>0</v>
      </c>
      <c r="P896" s="28">
        <v>0</v>
      </c>
      <c r="Q896" s="28">
        <v>0</v>
      </c>
      <c r="R896" s="28">
        <v>5490</v>
      </c>
      <c r="S896" s="28">
        <v>12673</v>
      </c>
      <c r="T896" s="28">
        <v>24820</v>
      </c>
      <c r="U896" s="28">
        <v>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31">
        <f t="shared" si="27"/>
        <v>83755</v>
      </c>
      <c r="AB896" s="31">
        <f t="shared" si="26"/>
        <v>0</v>
      </c>
    </row>
    <row r="897" spans="1:28" s="36" customFormat="1" x14ac:dyDescent="0.35">
      <c r="A897" s="25" t="s">
        <v>164</v>
      </c>
      <c r="B897" s="26" t="s">
        <v>1342</v>
      </c>
      <c r="C897" s="27" t="s">
        <v>166</v>
      </c>
      <c r="D897" s="27" t="s">
        <v>1343</v>
      </c>
      <c r="E897" s="27" t="s">
        <v>36</v>
      </c>
      <c r="F897" s="27" t="s">
        <v>37</v>
      </c>
      <c r="G897" s="27" t="str">
        <f>Table228910[[#This Row],[District
Code]]</f>
        <v>66050</v>
      </c>
      <c r="H897" s="52" t="s">
        <v>1344</v>
      </c>
      <c r="I897" s="29" t="s">
        <v>6701</v>
      </c>
      <c r="J897" s="30">
        <v>53755</v>
      </c>
      <c r="K897" s="29" t="s">
        <v>6701</v>
      </c>
      <c r="L897" s="28">
        <v>13084</v>
      </c>
      <c r="M897" s="28">
        <v>13084</v>
      </c>
      <c r="N897" s="28">
        <v>0</v>
      </c>
      <c r="O897" s="28">
        <v>0</v>
      </c>
      <c r="P897" s="28">
        <v>0</v>
      </c>
      <c r="Q897" s="28">
        <v>0</v>
      </c>
      <c r="R897" s="28">
        <v>0</v>
      </c>
      <c r="S897" s="28">
        <v>13992</v>
      </c>
      <c r="T897" s="28">
        <v>0</v>
      </c>
      <c r="U897" s="28">
        <v>13595</v>
      </c>
      <c r="V897" s="28">
        <v>0</v>
      </c>
      <c r="W897" s="28">
        <v>0</v>
      </c>
      <c r="X897" s="28">
        <v>0</v>
      </c>
      <c r="Y897" s="28">
        <v>0</v>
      </c>
      <c r="Z897" s="28">
        <v>0</v>
      </c>
      <c r="AA897" s="31">
        <f t="shared" si="27"/>
        <v>53755</v>
      </c>
      <c r="AB897" s="31">
        <f t="shared" si="26"/>
        <v>0</v>
      </c>
    </row>
    <row r="898" spans="1:28" s="36" customFormat="1" x14ac:dyDescent="0.35">
      <c r="A898" s="25" t="s">
        <v>164</v>
      </c>
      <c r="B898" s="26" t="s">
        <v>1345</v>
      </c>
      <c r="C898" s="27" t="s">
        <v>166</v>
      </c>
      <c r="D898" s="27" t="s">
        <v>1346</v>
      </c>
      <c r="E898" s="27" t="s">
        <v>36</v>
      </c>
      <c r="F898" s="27" t="s">
        <v>37</v>
      </c>
      <c r="G898" s="27" t="str">
        <f>Table228910[[#This Row],[District
Code]]</f>
        <v>66068</v>
      </c>
      <c r="H898" s="52" t="s">
        <v>1347</v>
      </c>
      <c r="I898" s="29" t="s">
        <v>6701</v>
      </c>
      <c r="J898" s="30">
        <v>52144</v>
      </c>
      <c r="K898" s="29" t="s">
        <v>6701</v>
      </c>
      <c r="L898" s="28">
        <v>12692</v>
      </c>
      <c r="M898" s="28">
        <v>12692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26760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31">
        <f t="shared" si="27"/>
        <v>52144</v>
      </c>
      <c r="AB898" s="31">
        <f t="shared" si="26"/>
        <v>0</v>
      </c>
    </row>
    <row r="899" spans="1:28" s="36" customFormat="1" x14ac:dyDescent="0.35">
      <c r="A899" s="25" t="s">
        <v>164</v>
      </c>
      <c r="B899" s="26" t="s">
        <v>1348</v>
      </c>
      <c r="C899" s="27" t="s">
        <v>166</v>
      </c>
      <c r="D899" s="27" t="s">
        <v>1349</v>
      </c>
      <c r="E899" s="27" t="s">
        <v>36</v>
      </c>
      <c r="F899" s="27" t="s">
        <v>37</v>
      </c>
      <c r="G899" s="27" t="str">
        <f>Table228910[[#This Row],[District
Code]]</f>
        <v>66076</v>
      </c>
      <c r="H899" s="52" t="s">
        <v>1350</v>
      </c>
      <c r="I899" s="29" t="s">
        <v>6700</v>
      </c>
      <c r="J899" s="30">
        <v>0</v>
      </c>
      <c r="K899" s="29" t="s">
        <v>6701</v>
      </c>
      <c r="L899" s="28">
        <v>0</v>
      </c>
      <c r="M899" s="28">
        <v>0</v>
      </c>
      <c r="N899" s="28">
        <v>0</v>
      </c>
      <c r="O899" s="28">
        <v>0</v>
      </c>
      <c r="P899" s="28">
        <v>0</v>
      </c>
      <c r="Q899" s="28">
        <v>0</v>
      </c>
      <c r="R899" s="28">
        <v>0</v>
      </c>
      <c r="S899" s="28">
        <v>0</v>
      </c>
      <c r="T899" s="28">
        <v>0</v>
      </c>
      <c r="U899" s="28">
        <v>0</v>
      </c>
      <c r="V899" s="28">
        <v>0</v>
      </c>
      <c r="W899" s="28">
        <v>0</v>
      </c>
      <c r="X899" s="28">
        <v>0</v>
      </c>
      <c r="Y899" s="28">
        <v>0</v>
      </c>
      <c r="Z899" s="28">
        <v>0</v>
      </c>
      <c r="AA899" s="31">
        <f t="shared" si="27"/>
        <v>0</v>
      </c>
      <c r="AB899" s="31">
        <f t="shared" si="26"/>
        <v>0</v>
      </c>
    </row>
    <row r="900" spans="1:28" s="36" customFormat="1" x14ac:dyDescent="0.35">
      <c r="A900" s="25" t="s">
        <v>164</v>
      </c>
      <c r="B900" s="26" t="s">
        <v>1351</v>
      </c>
      <c r="C900" s="27" t="s">
        <v>166</v>
      </c>
      <c r="D900" s="27" t="s">
        <v>1352</v>
      </c>
      <c r="E900" s="27" t="s">
        <v>36</v>
      </c>
      <c r="F900" s="27" t="s">
        <v>37</v>
      </c>
      <c r="G900" s="27" t="str">
        <f>Table228910[[#This Row],[District
Code]]</f>
        <v>66084</v>
      </c>
      <c r="H900" s="52" t="s">
        <v>1353</v>
      </c>
      <c r="I900" s="29" t="s">
        <v>6700</v>
      </c>
      <c r="J900" s="30">
        <v>0</v>
      </c>
      <c r="K900" s="29" t="s">
        <v>6701</v>
      </c>
      <c r="L900" s="28">
        <v>0</v>
      </c>
      <c r="M900" s="28">
        <v>0</v>
      </c>
      <c r="N900" s="28">
        <v>0</v>
      </c>
      <c r="O900" s="28">
        <v>0</v>
      </c>
      <c r="P900" s="28">
        <v>0</v>
      </c>
      <c r="Q900" s="28">
        <v>0</v>
      </c>
      <c r="R900" s="28">
        <v>0</v>
      </c>
      <c r="S900" s="28">
        <v>0</v>
      </c>
      <c r="T900" s="28">
        <v>0</v>
      </c>
      <c r="U900" s="28">
        <v>0</v>
      </c>
      <c r="V900" s="28">
        <v>0</v>
      </c>
      <c r="W900" s="28">
        <v>0</v>
      </c>
      <c r="X900" s="28">
        <v>0</v>
      </c>
      <c r="Y900" s="28">
        <v>0</v>
      </c>
      <c r="Z900" s="28">
        <v>0</v>
      </c>
      <c r="AA900" s="31">
        <f t="shared" si="27"/>
        <v>0</v>
      </c>
      <c r="AB900" s="31">
        <f t="shared" si="26"/>
        <v>0</v>
      </c>
    </row>
    <row r="901" spans="1:28" s="36" customFormat="1" x14ac:dyDescent="0.35">
      <c r="A901" s="25" t="s">
        <v>164</v>
      </c>
      <c r="B901" s="26" t="s">
        <v>1354</v>
      </c>
      <c r="C901" s="27" t="s">
        <v>166</v>
      </c>
      <c r="D901" s="27" t="s">
        <v>1355</v>
      </c>
      <c r="E901" s="27" t="s">
        <v>36</v>
      </c>
      <c r="F901" s="27" t="s">
        <v>37</v>
      </c>
      <c r="G901" s="27" t="str">
        <f>Table228910[[#This Row],[District
Code]]</f>
        <v>66092</v>
      </c>
      <c r="H901" s="52" t="s">
        <v>1356</v>
      </c>
      <c r="I901" s="29" t="s">
        <v>6701</v>
      </c>
      <c r="J901" s="30">
        <v>142600</v>
      </c>
      <c r="K901" s="29" t="s">
        <v>6701</v>
      </c>
      <c r="L901" s="28">
        <v>34708</v>
      </c>
      <c r="M901" s="28">
        <v>34708</v>
      </c>
      <c r="N901" s="28">
        <v>0</v>
      </c>
      <c r="O901" s="28">
        <v>0</v>
      </c>
      <c r="P901" s="28">
        <v>0</v>
      </c>
      <c r="Q901" s="28">
        <v>46992</v>
      </c>
      <c r="R901" s="28">
        <v>26192</v>
      </c>
      <c r="S901" s="28">
        <v>0</v>
      </c>
      <c r="T901" s="28">
        <v>0</v>
      </c>
      <c r="U901" s="28">
        <v>0</v>
      </c>
      <c r="V901" s="28">
        <v>0</v>
      </c>
      <c r="W901" s="28">
        <v>0</v>
      </c>
      <c r="X901" s="28">
        <v>0</v>
      </c>
      <c r="Y901" s="28">
        <v>0</v>
      </c>
      <c r="Z901" s="28">
        <v>0</v>
      </c>
      <c r="AA901" s="31">
        <f t="shared" si="27"/>
        <v>142600</v>
      </c>
      <c r="AB901" s="31">
        <f t="shared" si="26"/>
        <v>0</v>
      </c>
    </row>
    <row r="902" spans="1:28" s="36" customFormat="1" x14ac:dyDescent="0.35">
      <c r="A902" s="25" t="s">
        <v>164</v>
      </c>
      <c r="B902" s="26" t="s">
        <v>1357</v>
      </c>
      <c r="C902" s="27" t="s">
        <v>166</v>
      </c>
      <c r="D902" s="27" t="s">
        <v>1358</v>
      </c>
      <c r="E902" s="27" t="s">
        <v>36</v>
      </c>
      <c r="F902" s="27" t="s">
        <v>37</v>
      </c>
      <c r="G902" s="27" t="str">
        <f>Table228910[[#This Row],[District
Code]]</f>
        <v>66134</v>
      </c>
      <c r="H902" s="52" t="s">
        <v>1359</v>
      </c>
      <c r="I902" s="29" t="s">
        <v>6700</v>
      </c>
      <c r="J902" s="30">
        <v>0</v>
      </c>
      <c r="K902" s="29" t="s">
        <v>6701</v>
      </c>
      <c r="L902" s="28">
        <v>0</v>
      </c>
      <c r="M902" s="28">
        <v>0</v>
      </c>
      <c r="N902" s="28">
        <v>0</v>
      </c>
      <c r="O902" s="28">
        <v>0</v>
      </c>
      <c r="P902" s="28">
        <v>0</v>
      </c>
      <c r="Q902" s="28">
        <v>0</v>
      </c>
      <c r="R902" s="28">
        <v>0</v>
      </c>
      <c r="S902" s="28">
        <v>0</v>
      </c>
      <c r="T902" s="28">
        <v>0</v>
      </c>
      <c r="U902" s="28">
        <v>0</v>
      </c>
      <c r="V902" s="28">
        <v>0</v>
      </c>
      <c r="W902" s="28">
        <v>0</v>
      </c>
      <c r="X902" s="28">
        <v>0</v>
      </c>
      <c r="Y902" s="28">
        <v>0</v>
      </c>
      <c r="Z902" s="28">
        <v>0</v>
      </c>
      <c r="AA902" s="31">
        <f t="shared" si="27"/>
        <v>0</v>
      </c>
      <c r="AB902" s="31">
        <f t="shared" si="26"/>
        <v>0</v>
      </c>
    </row>
    <row r="903" spans="1:28" s="36" customFormat="1" x14ac:dyDescent="0.35">
      <c r="A903" s="25" t="s">
        <v>164</v>
      </c>
      <c r="B903" s="26" t="s">
        <v>1360</v>
      </c>
      <c r="C903" s="27" t="s">
        <v>166</v>
      </c>
      <c r="D903" s="27" t="s">
        <v>1361</v>
      </c>
      <c r="E903" s="27" t="s">
        <v>36</v>
      </c>
      <c r="F903" s="27" t="s">
        <v>37</v>
      </c>
      <c r="G903" s="27" t="str">
        <f>Table228910[[#This Row],[District
Code]]</f>
        <v>66142</v>
      </c>
      <c r="H903" s="52" t="s">
        <v>1362</v>
      </c>
      <c r="I903" s="29" t="s">
        <v>6701</v>
      </c>
      <c r="J903" s="30">
        <v>168576</v>
      </c>
      <c r="K903" s="29" t="s">
        <v>6701</v>
      </c>
      <c r="L903" s="28">
        <v>41031</v>
      </c>
      <c r="M903" s="28">
        <v>0</v>
      </c>
      <c r="N903" s="28">
        <v>0</v>
      </c>
      <c r="O903" s="28">
        <v>1113</v>
      </c>
      <c r="P903" s="28">
        <v>1113</v>
      </c>
      <c r="Q903" s="28">
        <v>0</v>
      </c>
      <c r="R903" s="28">
        <v>125319</v>
      </c>
      <c r="S903" s="28">
        <v>0</v>
      </c>
      <c r="T903" s="28">
        <v>0</v>
      </c>
      <c r="U903" s="28">
        <v>0</v>
      </c>
      <c r="V903" s="28">
        <v>0</v>
      </c>
      <c r="W903" s="28">
        <v>0</v>
      </c>
      <c r="X903" s="28">
        <v>0</v>
      </c>
      <c r="Y903" s="28">
        <v>0</v>
      </c>
      <c r="Z903" s="28">
        <v>0</v>
      </c>
      <c r="AA903" s="31">
        <f t="shared" si="27"/>
        <v>168576</v>
      </c>
      <c r="AB903" s="31">
        <f t="shared" si="26"/>
        <v>0</v>
      </c>
    </row>
    <row r="904" spans="1:28" s="36" customFormat="1" x14ac:dyDescent="0.35">
      <c r="A904" s="25" t="s">
        <v>164</v>
      </c>
      <c r="B904" s="26" t="s">
        <v>1363</v>
      </c>
      <c r="C904" s="27" t="s">
        <v>166</v>
      </c>
      <c r="D904" s="27" t="s">
        <v>1364</v>
      </c>
      <c r="E904" s="27" t="s">
        <v>36</v>
      </c>
      <c r="F904" s="27" t="s">
        <v>37</v>
      </c>
      <c r="G904" s="27" t="str">
        <f>Table228910[[#This Row],[District
Code]]</f>
        <v>66159</v>
      </c>
      <c r="H904" s="52" t="s">
        <v>1365</v>
      </c>
      <c r="I904" s="29" t="s">
        <v>6701</v>
      </c>
      <c r="J904" s="30">
        <v>282693</v>
      </c>
      <c r="K904" s="29" t="s">
        <v>6701</v>
      </c>
      <c r="L904" s="28">
        <v>68806</v>
      </c>
      <c r="M904" s="28">
        <v>68806</v>
      </c>
      <c r="N904" s="28">
        <v>0</v>
      </c>
      <c r="O904" s="28">
        <v>0</v>
      </c>
      <c r="P904" s="28">
        <v>0</v>
      </c>
      <c r="Q904" s="28">
        <v>0</v>
      </c>
      <c r="R904" s="28">
        <v>0</v>
      </c>
      <c r="S904" s="28">
        <v>0</v>
      </c>
      <c r="T904" s="28">
        <v>0</v>
      </c>
      <c r="U904" s="28">
        <v>67407</v>
      </c>
      <c r="V904" s="28">
        <v>0</v>
      </c>
      <c r="W904" s="28">
        <v>77674</v>
      </c>
      <c r="X904" s="28">
        <v>0</v>
      </c>
      <c r="Y904" s="28">
        <v>0</v>
      </c>
      <c r="Z904" s="28">
        <v>0</v>
      </c>
      <c r="AA904" s="31">
        <f t="shared" si="27"/>
        <v>282693</v>
      </c>
      <c r="AB904" s="31">
        <f t="shared" si="26"/>
        <v>0</v>
      </c>
    </row>
    <row r="905" spans="1:28" s="36" customFormat="1" x14ac:dyDescent="0.35">
      <c r="A905" s="25" t="s">
        <v>164</v>
      </c>
      <c r="B905" s="26" t="s">
        <v>1366</v>
      </c>
      <c r="C905" s="27" t="s">
        <v>166</v>
      </c>
      <c r="D905" s="27" t="s">
        <v>1367</v>
      </c>
      <c r="E905" s="27" t="s">
        <v>36</v>
      </c>
      <c r="F905" s="27" t="s">
        <v>37</v>
      </c>
      <c r="G905" s="27" t="str">
        <f>Table228910[[#This Row],[District
Code]]</f>
        <v>66167</v>
      </c>
      <c r="H905" s="52" t="s">
        <v>1368</v>
      </c>
      <c r="I905" s="29" t="s">
        <v>6701</v>
      </c>
      <c r="J905" s="30">
        <v>10000</v>
      </c>
      <c r="K905" s="29" t="s">
        <v>6701</v>
      </c>
      <c r="L905" s="28">
        <v>0</v>
      </c>
      <c r="M905" s="28">
        <v>0</v>
      </c>
      <c r="N905" s="28">
        <v>4277</v>
      </c>
      <c r="O905" s="28">
        <v>3172</v>
      </c>
      <c r="P905" s="28">
        <v>2551</v>
      </c>
      <c r="Q905" s="28">
        <v>0</v>
      </c>
      <c r="R905" s="28">
        <v>0</v>
      </c>
      <c r="S905" s="28">
        <v>0</v>
      </c>
      <c r="T905" s="28">
        <v>0</v>
      </c>
      <c r="U905" s="28">
        <v>0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31">
        <f t="shared" si="27"/>
        <v>10000</v>
      </c>
      <c r="AB905" s="31">
        <f t="shared" si="26"/>
        <v>0</v>
      </c>
    </row>
    <row r="906" spans="1:28" s="36" customFormat="1" x14ac:dyDescent="0.35">
      <c r="A906" s="25" t="s">
        <v>164</v>
      </c>
      <c r="B906" s="26" t="s">
        <v>1369</v>
      </c>
      <c r="C906" s="27" t="s">
        <v>166</v>
      </c>
      <c r="D906" s="27" t="s">
        <v>1370</v>
      </c>
      <c r="E906" s="27" t="s">
        <v>36</v>
      </c>
      <c r="F906" s="27" t="s">
        <v>37</v>
      </c>
      <c r="G906" s="27" t="str">
        <f>Table228910[[#This Row],[District
Code]]</f>
        <v>66175</v>
      </c>
      <c r="H906" s="52" t="s">
        <v>1371</v>
      </c>
      <c r="I906" s="29" t="s">
        <v>6701</v>
      </c>
      <c r="J906" s="30">
        <v>10000</v>
      </c>
      <c r="K906" s="29" t="s">
        <v>6701</v>
      </c>
      <c r="L906" s="28">
        <v>2500</v>
      </c>
      <c r="M906" s="28">
        <v>2500</v>
      </c>
      <c r="N906" s="28">
        <v>0</v>
      </c>
      <c r="O906" s="28">
        <v>1368</v>
      </c>
      <c r="P906" s="28">
        <v>3632</v>
      </c>
      <c r="Q906" s="28">
        <v>0</v>
      </c>
      <c r="R906" s="28">
        <v>0</v>
      </c>
      <c r="S906" s="28">
        <v>0</v>
      </c>
      <c r="T906" s="28">
        <v>0</v>
      </c>
      <c r="U906" s="28">
        <v>0</v>
      </c>
      <c r="V906" s="28">
        <v>0</v>
      </c>
      <c r="W906" s="28">
        <v>0</v>
      </c>
      <c r="X906" s="28">
        <v>0</v>
      </c>
      <c r="Y906" s="28">
        <v>0</v>
      </c>
      <c r="Z906" s="28">
        <v>0</v>
      </c>
      <c r="AA906" s="31">
        <f t="shared" si="27"/>
        <v>10000</v>
      </c>
      <c r="AB906" s="31">
        <f t="shared" si="26"/>
        <v>0</v>
      </c>
    </row>
    <row r="907" spans="1:28" s="36" customFormat="1" x14ac:dyDescent="0.35">
      <c r="A907" s="25" t="s">
        <v>164</v>
      </c>
      <c r="B907" s="35" t="s">
        <v>1372</v>
      </c>
      <c r="C907" s="33" t="s">
        <v>166</v>
      </c>
      <c r="D907" s="33" t="s">
        <v>1373</v>
      </c>
      <c r="E907" s="33" t="s">
        <v>36</v>
      </c>
      <c r="F907" s="3" t="s">
        <v>37</v>
      </c>
      <c r="G907" s="27" t="str">
        <f>Table228910[[#This Row],[District
Code]]</f>
        <v>66183</v>
      </c>
      <c r="H907" s="53" t="s">
        <v>1374</v>
      </c>
      <c r="I907" s="29" t="s">
        <v>6701</v>
      </c>
      <c r="J907" s="30">
        <v>10000</v>
      </c>
      <c r="K907" s="29" t="s">
        <v>6701</v>
      </c>
      <c r="L907" s="28">
        <v>2500</v>
      </c>
      <c r="M907" s="28">
        <v>0</v>
      </c>
      <c r="N907" s="28">
        <v>3746</v>
      </c>
      <c r="O907" s="28">
        <v>140</v>
      </c>
      <c r="P907" s="28">
        <v>359</v>
      </c>
      <c r="Q907" s="28">
        <v>3255</v>
      </c>
      <c r="R907" s="28">
        <v>0</v>
      </c>
      <c r="S907" s="28">
        <v>0</v>
      </c>
      <c r="T907" s="28">
        <v>0</v>
      </c>
      <c r="U907" s="28">
        <v>0</v>
      </c>
      <c r="V907" s="28">
        <v>0</v>
      </c>
      <c r="W907" s="28">
        <v>0</v>
      </c>
      <c r="X907" s="28">
        <v>0</v>
      </c>
      <c r="Y907" s="28">
        <v>0</v>
      </c>
      <c r="Z907" s="28">
        <v>0</v>
      </c>
      <c r="AA907" s="31">
        <f t="shared" si="27"/>
        <v>10000</v>
      </c>
      <c r="AB907" s="31">
        <f t="shared" si="26"/>
        <v>0</v>
      </c>
    </row>
    <row r="908" spans="1:28" s="36" customFormat="1" x14ac:dyDescent="0.35">
      <c r="A908" s="25" t="s">
        <v>164</v>
      </c>
      <c r="B908" s="26" t="s">
        <v>1375</v>
      </c>
      <c r="C908" s="27" t="s">
        <v>166</v>
      </c>
      <c r="D908" s="27" t="s">
        <v>1376</v>
      </c>
      <c r="E908" s="27" t="s">
        <v>36</v>
      </c>
      <c r="F908" s="27" t="s">
        <v>37</v>
      </c>
      <c r="G908" s="27" t="str">
        <f>Table228910[[#This Row],[District
Code]]</f>
        <v>66191</v>
      </c>
      <c r="H908" s="52" t="s">
        <v>1377</v>
      </c>
      <c r="I908" s="29" t="s">
        <v>6701</v>
      </c>
      <c r="J908" s="30">
        <v>32027</v>
      </c>
      <c r="K908" s="29" t="s">
        <v>6701</v>
      </c>
      <c r="L908" s="28">
        <v>0</v>
      </c>
      <c r="M908" s="28">
        <v>0</v>
      </c>
      <c r="N908" s="28">
        <v>8985</v>
      </c>
      <c r="O908" s="28">
        <v>6475</v>
      </c>
      <c r="P908" s="28">
        <v>15864</v>
      </c>
      <c r="Q908" s="28">
        <v>703</v>
      </c>
      <c r="R908" s="28">
        <v>0</v>
      </c>
      <c r="S908" s="28">
        <v>0</v>
      </c>
      <c r="T908" s="28">
        <v>0</v>
      </c>
      <c r="U908" s="28">
        <v>0</v>
      </c>
      <c r="V908" s="28">
        <v>0</v>
      </c>
      <c r="W908" s="28">
        <v>0</v>
      </c>
      <c r="X908" s="28">
        <v>0</v>
      </c>
      <c r="Y908" s="28">
        <v>0</v>
      </c>
      <c r="Z908" s="28">
        <v>0</v>
      </c>
      <c r="AA908" s="31">
        <f t="shared" si="27"/>
        <v>32027</v>
      </c>
      <c r="AB908" s="31">
        <f t="shared" ref="AB908:AB971" si="28">J908-AA908</f>
        <v>0</v>
      </c>
    </row>
    <row r="909" spans="1:28" s="36" customFormat="1" x14ac:dyDescent="0.35">
      <c r="A909" s="25" t="s">
        <v>164</v>
      </c>
      <c r="B909" s="26" t="s">
        <v>1378</v>
      </c>
      <c r="C909" s="27" t="s">
        <v>166</v>
      </c>
      <c r="D909" s="27" t="s">
        <v>1379</v>
      </c>
      <c r="E909" s="27" t="s">
        <v>36</v>
      </c>
      <c r="F909" s="27" t="s">
        <v>37</v>
      </c>
      <c r="G909" s="27" t="str">
        <f>Table228910[[#This Row],[District
Code]]</f>
        <v>66225</v>
      </c>
      <c r="H909" s="52" t="s">
        <v>1380</v>
      </c>
      <c r="I909" s="29" t="s">
        <v>6701</v>
      </c>
      <c r="J909" s="30">
        <v>10000</v>
      </c>
      <c r="K909" s="29" t="s">
        <v>6701</v>
      </c>
      <c r="L909" s="28">
        <v>0</v>
      </c>
      <c r="M909" s="28">
        <v>0</v>
      </c>
      <c r="N909" s="28">
        <v>0</v>
      </c>
      <c r="O909" s="28">
        <v>2500</v>
      </c>
      <c r="P909" s="28">
        <v>2500</v>
      </c>
      <c r="Q909" s="28">
        <v>0</v>
      </c>
      <c r="R909" s="28">
        <v>0</v>
      </c>
      <c r="S909" s="28">
        <v>0</v>
      </c>
      <c r="T909" s="28">
        <v>0</v>
      </c>
      <c r="U909" s="28">
        <v>5000</v>
      </c>
      <c r="V909" s="28">
        <v>0</v>
      </c>
      <c r="W909" s="28">
        <v>0</v>
      </c>
      <c r="X909" s="28">
        <v>0</v>
      </c>
      <c r="Y909" s="28">
        <v>0</v>
      </c>
      <c r="Z909" s="28">
        <v>0</v>
      </c>
      <c r="AA909" s="31">
        <f t="shared" ref="AA909:AA972" si="29">SUM(L909:Z909)</f>
        <v>10000</v>
      </c>
      <c r="AB909" s="31">
        <f t="shared" si="28"/>
        <v>0</v>
      </c>
    </row>
    <row r="910" spans="1:28" s="36" customFormat="1" x14ac:dyDescent="0.35">
      <c r="A910" s="25" t="s">
        <v>164</v>
      </c>
      <c r="B910" s="26" t="s">
        <v>1381</v>
      </c>
      <c r="C910" s="27" t="s">
        <v>166</v>
      </c>
      <c r="D910" s="27" t="s">
        <v>1382</v>
      </c>
      <c r="E910" s="27" t="s">
        <v>36</v>
      </c>
      <c r="F910" s="27" t="s">
        <v>37</v>
      </c>
      <c r="G910" s="27" t="str">
        <f>Table228910[[#This Row],[District
Code]]</f>
        <v>66233</v>
      </c>
      <c r="H910" s="52" t="s">
        <v>1383</v>
      </c>
      <c r="I910" s="29" t="s">
        <v>6701</v>
      </c>
      <c r="J910" s="30">
        <v>10000</v>
      </c>
      <c r="K910" s="29" t="s">
        <v>6708</v>
      </c>
      <c r="L910" s="28">
        <v>2500</v>
      </c>
      <c r="M910" s="28">
        <v>2500</v>
      </c>
      <c r="N910" s="28">
        <v>0</v>
      </c>
      <c r="O910" s="28">
        <v>0</v>
      </c>
      <c r="P910" s="28">
        <v>5000</v>
      </c>
      <c r="Q910" s="28">
        <v>0</v>
      </c>
      <c r="R910" s="28">
        <v>0</v>
      </c>
      <c r="S910" s="28">
        <v>0</v>
      </c>
      <c r="T910" s="28">
        <v>0</v>
      </c>
      <c r="U910" s="28">
        <v>0</v>
      </c>
      <c r="V910" s="28">
        <v>0</v>
      </c>
      <c r="W910" s="28">
        <v>0</v>
      </c>
      <c r="X910" s="28">
        <v>0</v>
      </c>
      <c r="Y910" s="28">
        <v>0</v>
      </c>
      <c r="Z910" s="28">
        <v>0</v>
      </c>
      <c r="AA910" s="31">
        <f t="shared" si="29"/>
        <v>10000</v>
      </c>
      <c r="AB910" s="31">
        <f t="shared" si="28"/>
        <v>0</v>
      </c>
    </row>
    <row r="911" spans="1:28" s="36" customFormat="1" x14ac:dyDescent="0.35">
      <c r="A911" s="25" t="s">
        <v>164</v>
      </c>
      <c r="B911" s="35" t="s">
        <v>2863</v>
      </c>
      <c r="C911" s="33" t="s">
        <v>166</v>
      </c>
      <c r="D911" s="33" t="s">
        <v>2864</v>
      </c>
      <c r="E911" s="33" t="s">
        <v>36</v>
      </c>
      <c r="F911" s="3" t="s">
        <v>37</v>
      </c>
      <c r="G911" s="27" t="str">
        <f>Table228910[[#This Row],[District
Code]]</f>
        <v>73825</v>
      </c>
      <c r="H911" s="53" t="s">
        <v>2865</v>
      </c>
      <c r="I911" s="29" t="s">
        <v>6701</v>
      </c>
      <c r="J911" s="30">
        <v>61686</v>
      </c>
      <c r="K911" s="29" t="s">
        <v>6708</v>
      </c>
      <c r="L911" s="28">
        <v>15014</v>
      </c>
      <c r="M911" s="28">
        <v>15014</v>
      </c>
      <c r="N911" s="28">
        <v>0</v>
      </c>
      <c r="O911" s="28">
        <v>0</v>
      </c>
      <c r="P911" s="28">
        <v>0</v>
      </c>
      <c r="Q911" s="28">
        <v>10159</v>
      </c>
      <c r="R911" s="28">
        <v>21499</v>
      </c>
      <c r="S911" s="28">
        <v>0</v>
      </c>
      <c r="T911" s="28">
        <v>0</v>
      </c>
      <c r="U911" s="28">
        <v>0</v>
      </c>
      <c r="V911" s="28">
        <v>0</v>
      </c>
      <c r="W911" s="28">
        <v>0</v>
      </c>
      <c r="X911" s="28">
        <v>0</v>
      </c>
      <c r="Y911" s="28">
        <v>0</v>
      </c>
      <c r="Z911" s="28">
        <v>0</v>
      </c>
      <c r="AA911" s="31">
        <f t="shared" si="29"/>
        <v>61686</v>
      </c>
      <c r="AB911" s="31">
        <f t="shared" si="28"/>
        <v>0</v>
      </c>
    </row>
    <row r="912" spans="1:28" s="36" customFormat="1" x14ac:dyDescent="0.35">
      <c r="A912" s="25" t="s">
        <v>164</v>
      </c>
      <c r="B912" s="26" t="s">
        <v>2953</v>
      </c>
      <c r="C912" s="27" t="s">
        <v>166</v>
      </c>
      <c r="D912" s="27" t="s">
        <v>2954</v>
      </c>
      <c r="E912" s="27" t="s">
        <v>36</v>
      </c>
      <c r="F912" s="27" t="s">
        <v>37</v>
      </c>
      <c r="G912" s="27" t="str">
        <f>Table228910[[#This Row],[District
Code]]</f>
        <v>75150</v>
      </c>
      <c r="H912" s="52" t="s">
        <v>2955</v>
      </c>
      <c r="I912" s="29" t="s">
        <v>6700</v>
      </c>
      <c r="J912" s="30">
        <v>0</v>
      </c>
      <c r="K912" s="29" t="s">
        <v>6708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31">
        <f t="shared" si="29"/>
        <v>0</v>
      </c>
      <c r="AB912" s="31">
        <f t="shared" si="28"/>
        <v>0</v>
      </c>
    </row>
    <row r="913" spans="1:28" s="36" customFormat="1" x14ac:dyDescent="0.35">
      <c r="A913" s="25" t="s">
        <v>164</v>
      </c>
      <c r="B913" s="26" t="s">
        <v>3034</v>
      </c>
      <c r="C913" s="27" t="s">
        <v>166</v>
      </c>
      <c r="D913" s="27" t="s">
        <v>3035</v>
      </c>
      <c r="E913" s="27" t="s">
        <v>36</v>
      </c>
      <c r="F913" s="27" t="s">
        <v>37</v>
      </c>
      <c r="G913" s="27" t="str">
        <f>Table228910[[#This Row],[District
Code]]</f>
        <v>75440</v>
      </c>
      <c r="H913" s="52" t="s">
        <v>3036</v>
      </c>
      <c r="I913" s="29" t="s">
        <v>6701</v>
      </c>
      <c r="J913" s="30">
        <v>74852</v>
      </c>
      <c r="K913" s="29" t="s">
        <v>6708</v>
      </c>
      <c r="L913" s="28">
        <v>0</v>
      </c>
      <c r="M913" s="28">
        <v>0</v>
      </c>
      <c r="N913" s="28">
        <v>0</v>
      </c>
      <c r="O913" s="28">
        <v>0</v>
      </c>
      <c r="P913" s="28">
        <v>18713</v>
      </c>
      <c r="Q913" s="28">
        <v>0</v>
      </c>
      <c r="R913" s="28">
        <v>0</v>
      </c>
      <c r="S913" s="28">
        <v>20080</v>
      </c>
      <c r="T913" s="28">
        <v>1</v>
      </c>
      <c r="U913" s="28">
        <v>0</v>
      </c>
      <c r="V913" s="28">
        <v>0</v>
      </c>
      <c r="W913" s="28">
        <v>0</v>
      </c>
      <c r="X913" s="28">
        <v>36058</v>
      </c>
      <c r="Y913" s="28">
        <v>0</v>
      </c>
      <c r="Z913" s="28">
        <v>0</v>
      </c>
      <c r="AA913" s="31">
        <f t="shared" si="29"/>
        <v>74852</v>
      </c>
      <c r="AB913" s="31">
        <f t="shared" si="28"/>
        <v>0</v>
      </c>
    </row>
    <row r="914" spans="1:28" s="36" customFormat="1" x14ac:dyDescent="0.35">
      <c r="A914" s="25" t="s">
        <v>164</v>
      </c>
      <c r="B914" s="26" t="s">
        <v>3043</v>
      </c>
      <c r="C914" s="27" t="s">
        <v>166</v>
      </c>
      <c r="D914" s="27" t="s">
        <v>3044</v>
      </c>
      <c r="E914" s="27" t="s">
        <v>36</v>
      </c>
      <c r="F914" s="27" t="s">
        <v>37</v>
      </c>
      <c r="G914" s="27" t="str">
        <f>Table228910[[#This Row],[District
Code]]</f>
        <v>75473</v>
      </c>
      <c r="H914" s="52" t="s">
        <v>3045</v>
      </c>
      <c r="I914" s="29" t="s">
        <v>6701</v>
      </c>
      <c r="J914" s="30">
        <v>42551</v>
      </c>
      <c r="K914" s="29" t="s">
        <v>6701</v>
      </c>
      <c r="L914" s="28">
        <v>10357</v>
      </c>
      <c r="M914" s="28">
        <v>10357</v>
      </c>
      <c r="N914" s="28">
        <v>0</v>
      </c>
      <c r="O914" s="28">
        <v>0</v>
      </c>
      <c r="P914" s="28">
        <v>0</v>
      </c>
      <c r="Q914" s="28">
        <v>0</v>
      </c>
      <c r="R914" s="28">
        <v>2951</v>
      </c>
      <c r="S914" s="28">
        <v>539</v>
      </c>
      <c r="T914" s="28">
        <v>0</v>
      </c>
      <c r="U914" s="28">
        <v>18347</v>
      </c>
      <c r="V914" s="28">
        <v>0</v>
      </c>
      <c r="W914" s="28">
        <v>0</v>
      </c>
      <c r="X914" s="28">
        <v>0</v>
      </c>
      <c r="Y914" s="28">
        <v>0</v>
      </c>
      <c r="Z914" s="28">
        <v>0</v>
      </c>
      <c r="AA914" s="31">
        <f t="shared" si="29"/>
        <v>42551</v>
      </c>
      <c r="AB914" s="31">
        <f t="shared" si="28"/>
        <v>0</v>
      </c>
    </row>
    <row r="915" spans="1:28" s="36" customFormat="1" x14ac:dyDescent="0.35">
      <c r="A915" s="25" t="s">
        <v>164</v>
      </c>
      <c r="B915" s="26" t="s">
        <v>4350</v>
      </c>
      <c r="C915" s="27" t="s">
        <v>166</v>
      </c>
      <c r="D915" s="27" t="s">
        <v>167</v>
      </c>
      <c r="E915" s="27" t="s">
        <v>4351</v>
      </c>
      <c r="F915" s="27" t="s">
        <v>4352</v>
      </c>
      <c r="G915" s="27" t="str">
        <f>"C"&amp;Table228910[[#This Row],[Direct
Funded
Charter School
Number]]</f>
        <v>C0799</v>
      </c>
      <c r="H915" s="52" t="s">
        <v>4353</v>
      </c>
      <c r="I915" s="29" t="s">
        <v>6700</v>
      </c>
      <c r="J915" s="30">
        <v>0</v>
      </c>
      <c r="K915" s="29" t="s">
        <v>6701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31">
        <f t="shared" si="29"/>
        <v>0</v>
      </c>
      <c r="AB915" s="31">
        <f t="shared" si="28"/>
        <v>0</v>
      </c>
    </row>
    <row r="916" spans="1:28" s="36" customFormat="1" x14ac:dyDescent="0.35">
      <c r="A916" s="25" t="s">
        <v>164</v>
      </c>
      <c r="B916" s="41" t="s">
        <v>4686</v>
      </c>
      <c r="C916" s="38" t="s">
        <v>166</v>
      </c>
      <c r="D916" s="33" t="s">
        <v>2954</v>
      </c>
      <c r="E916" s="38" t="s">
        <v>4687</v>
      </c>
      <c r="F916" s="40" t="s">
        <v>4688</v>
      </c>
      <c r="G916" s="27" t="str">
        <f>"C"&amp;Table228910[[#This Row],[Direct
Funded
Charter School
Number]]</f>
        <v>C1000</v>
      </c>
      <c r="H916" s="53" t="s">
        <v>4689</v>
      </c>
      <c r="I916" s="29" t="s">
        <v>6700</v>
      </c>
      <c r="J916" s="30">
        <v>0</v>
      </c>
      <c r="K916" s="29" t="s">
        <v>6708</v>
      </c>
      <c r="L916" s="28">
        <v>0</v>
      </c>
      <c r="M916" s="28">
        <v>0</v>
      </c>
      <c r="N916" s="28">
        <v>0</v>
      </c>
      <c r="O916" s="28">
        <v>0</v>
      </c>
      <c r="P916" s="28">
        <v>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0</v>
      </c>
      <c r="X916" s="28">
        <v>0</v>
      </c>
      <c r="Y916" s="28">
        <v>0</v>
      </c>
      <c r="Z916" s="28">
        <v>0</v>
      </c>
      <c r="AA916" s="31">
        <f t="shared" si="29"/>
        <v>0</v>
      </c>
      <c r="AB916" s="31">
        <f t="shared" si="28"/>
        <v>0</v>
      </c>
    </row>
    <row r="917" spans="1:28" s="36" customFormat="1" x14ac:dyDescent="0.35">
      <c r="A917" s="25" t="s">
        <v>164</v>
      </c>
      <c r="B917" s="26" t="s">
        <v>5315</v>
      </c>
      <c r="C917" s="27" t="s">
        <v>166</v>
      </c>
      <c r="D917" s="27" t="s">
        <v>167</v>
      </c>
      <c r="E917" s="27" t="s">
        <v>5316</v>
      </c>
      <c r="F917" s="27" t="s">
        <v>5317</v>
      </c>
      <c r="G917" s="27" t="str">
        <f>"C"&amp;Table228910[[#This Row],[Direct
Funded
Charter School
Number]]</f>
        <v>C1306</v>
      </c>
      <c r="H917" s="52" t="s">
        <v>5318</v>
      </c>
      <c r="I917" s="29" t="s">
        <v>6701</v>
      </c>
      <c r="J917" s="30">
        <v>0</v>
      </c>
      <c r="K917" s="29" t="s">
        <v>6701</v>
      </c>
      <c r="L917" s="28">
        <v>0</v>
      </c>
      <c r="M917" s="28">
        <v>0</v>
      </c>
      <c r="N917" s="28">
        <v>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31">
        <f t="shared" si="29"/>
        <v>0</v>
      </c>
      <c r="AB917" s="31">
        <f t="shared" si="28"/>
        <v>0</v>
      </c>
    </row>
    <row r="918" spans="1:28" s="36" customFormat="1" x14ac:dyDescent="0.35">
      <c r="A918" s="25" t="s">
        <v>164</v>
      </c>
      <c r="B918" s="26" t="s">
        <v>5463</v>
      </c>
      <c r="C918" s="27" t="s">
        <v>166</v>
      </c>
      <c r="D918" s="27" t="s">
        <v>167</v>
      </c>
      <c r="E918" s="27" t="s">
        <v>5464</v>
      </c>
      <c r="F918" s="27" t="s">
        <v>5465</v>
      </c>
      <c r="G918" s="27" t="str">
        <f>"C"&amp;Table228910[[#This Row],[Direct
Funded
Charter School
Number]]</f>
        <v>C1392</v>
      </c>
      <c r="H918" s="52" t="s">
        <v>5466</v>
      </c>
      <c r="I918" s="29" t="s">
        <v>6701</v>
      </c>
      <c r="J918" s="30">
        <v>0</v>
      </c>
      <c r="K918" s="29" t="s">
        <v>6708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0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0</v>
      </c>
      <c r="X918" s="28">
        <v>0</v>
      </c>
      <c r="Y918" s="28">
        <v>0</v>
      </c>
      <c r="Z918" s="28">
        <v>0</v>
      </c>
      <c r="AA918" s="31">
        <f t="shared" si="29"/>
        <v>0</v>
      </c>
      <c r="AB918" s="31">
        <f t="shared" si="28"/>
        <v>0</v>
      </c>
    </row>
    <row r="919" spans="1:28" s="36" customFormat="1" x14ac:dyDescent="0.35">
      <c r="A919" s="25" t="s">
        <v>164</v>
      </c>
      <c r="B919" s="26" t="s">
        <v>6498</v>
      </c>
      <c r="C919" s="27" t="s">
        <v>166</v>
      </c>
      <c r="D919" s="27" t="s">
        <v>1328</v>
      </c>
      <c r="E919" s="27" t="s">
        <v>6499</v>
      </c>
      <c r="F919" s="27" t="s">
        <v>6500</v>
      </c>
      <c r="G919" s="27" t="str">
        <f>"C"&amp;Table228910[[#This Row],[Direct
Funded
Charter School
Number]]</f>
        <v>C1844</v>
      </c>
      <c r="H919" s="52" t="s">
        <v>6501</v>
      </c>
      <c r="I919" s="29" t="s">
        <v>6701</v>
      </c>
      <c r="J919" s="30">
        <v>10000</v>
      </c>
      <c r="K919" s="29" t="s">
        <v>6708</v>
      </c>
      <c r="L919" s="28">
        <v>2500</v>
      </c>
      <c r="M919" s="28">
        <v>2500</v>
      </c>
      <c r="N919" s="28">
        <v>0</v>
      </c>
      <c r="O919" s="28">
        <v>0</v>
      </c>
      <c r="P919" s="28">
        <v>0</v>
      </c>
      <c r="Q919" s="28">
        <v>0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0</v>
      </c>
      <c r="X919" s="28">
        <v>0</v>
      </c>
      <c r="Y919" s="28">
        <v>0</v>
      </c>
      <c r="Z919" s="28">
        <v>0</v>
      </c>
      <c r="AA919" s="31">
        <f t="shared" si="29"/>
        <v>5000</v>
      </c>
      <c r="AB919" s="31">
        <f t="shared" si="28"/>
        <v>5000</v>
      </c>
    </row>
    <row r="920" spans="1:28" s="36" customFormat="1" x14ac:dyDescent="0.35">
      <c r="A920" s="25" t="s">
        <v>164</v>
      </c>
      <c r="B920" s="26" t="s">
        <v>6575</v>
      </c>
      <c r="C920" s="27" t="s">
        <v>166</v>
      </c>
      <c r="D920" s="27" t="s">
        <v>1328</v>
      </c>
      <c r="E920" s="27" t="s">
        <v>6576</v>
      </c>
      <c r="F920" s="27" t="s">
        <v>6577</v>
      </c>
      <c r="G920" s="27" t="str">
        <f>"C"&amp;Table228910[[#This Row],[Direct
Funded
Charter School
Number]]</f>
        <v>C1875</v>
      </c>
      <c r="H920" s="52" t="s">
        <v>6578</v>
      </c>
      <c r="I920" s="29" t="s">
        <v>6701</v>
      </c>
      <c r="J920" s="30">
        <v>0</v>
      </c>
      <c r="K920" s="29" t="s">
        <v>6708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31">
        <f t="shared" si="29"/>
        <v>0</v>
      </c>
      <c r="AB920" s="31">
        <f t="shared" si="28"/>
        <v>0</v>
      </c>
    </row>
    <row r="921" spans="1:28" s="36" customFormat="1" x14ac:dyDescent="0.35">
      <c r="A921" s="25" t="s">
        <v>164</v>
      </c>
      <c r="B921" s="26" t="s">
        <v>6579</v>
      </c>
      <c r="C921" s="27" t="s">
        <v>166</v>
      </c>
      <c r="D921" s="27" t="s">
        <v>1328</v>
      </c>
      <c r="E921" s="27" t="s">
        <v>6580</v>
      </c>
      <c r="F921" s="27" t="s">
        <v>6581</v>
      </c>
      <c r="G921" s="27" t="str">
        <f>"C"&amp;Table228910[[#This Row],[Direct
Funded
Charter School
Number]]</f>
        <v>C1876</v>
      </c>
      <c r="H921" s="52" t="s">
        <v>6582</v>
      </c>
      <c r="I921" s="29" t="s">
        <v>6701</v>
      </c>
      <c r="J921" s="30">
        <v>0</v>
      </c>
      <c r="K921" s="29" t="s">
        <v>6708</v>
      </c>
      <c r="L921" s="28">
        <v>0</v>
      </c>
      <c r="M921" s="28">
        <v>0</v>
      </c>
      <c r="N921" s="28">
        <v>0</v>
      </c>
      <c r="O921" s="28">
        <v>0</v>
      </c>
      <c r="P921" s="28">
        <v>0</v>
      </c>
      <c r="Q921" s="28">
        <v>0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31">
        <f t="shared" si="29"/>
        <v>0</v>
      </c>
      <c r="AB921" s="31">
        <f t="shared" si="28"/>
        <v>0</v>
      </c>
    </row>
    <row r="922" spans="1:28" s="36" customFormat="1" x14ac:dyDescent="0.35">
      <c r="A922" s="25" t="s">
        <v>164</v>
      </c>
      <c r="B922" s="26" t="s">
        <v>3564</v>
      </c>
      <c r="C922" s="27" t="s">
        <v>166</v>
      </c>
      <c r="D922" s="27" t="s">
        <v>1355</v>
      </c>
      <c r="E922" s="27" t="s">
        <v>3565</v>
      </c>
      <c r="F922" s="27" t="s">
        <v>3566</v>
      </c>
      <c r="G922" s="27" t="str">
        <f>"C"&amp;Table228910[[#This Row],[Direct
Funded
Charter School
Number]]</f>
        <v>C0362</v>
      </c>
      <c r="H922" s="52" t="s">
        <v>3567</v>
      </c>
      <c r="I922" s="29" t="s">
        <v>6700</v>
      </c>
      <c r="J922" s="30">
        <v>0</v>
      </c>
      <c r="K922" s="29" t="s">
        <v>6701</v>
      </c>
      <c r="L922" s="28">
        <v>0</v>
      </c>
      <c r="M922" s="28">
        <v>0</v>
      </c>
      <c r="N922" s="28">
        <v>0</v>
      </c>
      <c r="O922" s="28">
        <v>0</v>
      </c>
      <c r="P922" s="28">
        <v>0</v>
      </c>
      <c r="Q922" s="28">
        <v>0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0</v>
      </c>
      <c r="X922" s="28">
        <v>0</v>
      </c>
      <c r="Y922" s="28">
        <v>0</v>
      </c>
      <c r="Z922" s="28">
        <v>0</v>
      </c>
      <c r="AA922" s="31">
        <f t="shared" si="29"/>
        <v>0</v>
      </c>
      <c r="AB922" s="31">
        <f t="shared" si="28"/>
        <v>0</v>
      </c>
    </row>
    <row r="923" spans="1:28" s="36" customFormat="1" x14ac:dyDescent="0.35">
      <c r="A923" s="25" t="s">
        <v>164</v>
      </c>
      <c r="B923" s="26" t="s">
        <v>3660</v>
      </c>
      <c r="C923" s="27" t="s">
        <v>166</v>
      </c>
      <c r="D923" s="27" t="s">
        <v>1355</v>
      </c>
      <c r="E923" s="27" t="s">
        <v>3661</v>
      </c>
      <c r="F923" s="37" t="s">
        <v>3662</v>
      </c>
      <c r="G923" s="27" t="str">
        <f>"C"&amp;Table228910[[#This Row],[Direct
Funded
Charter School
Number]]</f>
        <v>C0429</v>
      </c>
      <c r="H923" s="52" t="s">
        <v>3663</v>
      </c>
      <c r="I923" s="29" t="s">
        <v>6700</v>
      </c>
      <c r="J923" s="30">
        <v>0</v>
      </c>
      <c r="K923" s="29" t="s">
        <v>6701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31">
        <f t="shared" si="29"/>
        <v>0</v>
      </c>
      <c r="AB923" s="31">
        <f t="shared" si="28"/>
        <v>0</v>
      </c>
    </row>
    <row r="924" spans="1:28" s="36" customFormat="1" x14ac:dyDescent="0.35">
      <c r="A924" s="25" t="s">
        <v>164</v>
      </c>
      <c r="B924" s="26" t="s">
        <v>3624</v>
      </c>
      <c r="C924" s="27" t="s">
        <v>166</v>
      </c>
      <c r="D924" s="27" t="s">
        <v>1325</v>
      </c>
      <c r="E924" s="27" t="s">
        <v>3625</v>
      </c>
      <c r="F924" s="27" t="s">
        <v>3626</v>
      </c>
      <c r="G924" s="27" t="str">
        <f>"C"&amp;Table228910[[#This Row],[Direct
Funded
Charter School
Number]]</f>
        <v>C0412</v>
      </c>
      <c r="H924" s="52" t="s">
        <v>3627</v>
      </c>
      <c r="I924" s="29" t="s">
        <v>6700</v>
      </c>
      <c r="J924" s="30">
        <v>0</v>
      </c>
      <c r="K924" s="29" t="s">
        <v>6701</v>
      </c>
      <c r="L924" s="28">
        <v>0</v>
      </c>
      <c r="M924" s="28">
        <v>0</v>
      </c>
      <c r="N924" s="28">
        <v>0</v>
      </c>
      <c r="O924" s="28">
        <v>0</v>
      </c>
      <c r="P924" s="28">
        <v>0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0</v>
      </c>
      <c r="X924" s="28">
        <v>0</v>
      </c>
      <c r="Y924" s="28">
        <v>0</v>
      </c>
      <c r="Z924" s="28">
        <v>0</v>
      </c>
      <c r="AA924" s="31">
        <f t="shared" si="29"/>
        <v>0</v>
      </c>
      <c r="AB924" s="31">
        <f t="shared" si="28"/>
        <v>0</v>
      </c>
    </row>
    <row r="925" spans="1:28" s="36" customFormat="1" x14ac:dyDescent="0.35">
      <c r="A925" s="25" t="s">
        <v>169</v>
      </c>
      <c r="B925" s="26" t="s">
        <v>170</v>
      </c>
      <c r="C925" s="27" t="s">
        <v>171</v>
      </c>
      <c r="D925" s="27" t="s">
        <v>172</v>
      </c>
      <c r="E925" s="27" t="s">
        <v>36</v>
      </c>
      <c r="F925" s="27" t="s">
        <v>37</v>
      </c>
      <c r="G925" s="27" t="str">
        <f>Table228910[[#This Row],[District
Code]]</f>
        <v>10280</v>
      </c>
      <c r="H925" s="52" t="s">
        <v>173</v>
      </c>
      <c r="I925" s="29" t="s">
        <v>6700</v>
      </c>
      <c r="J925" s="30">
        <v>0</v>
      </c>
      <c r="K925" s="29" t="s">
        <v>6701</v>
      </c>
      <c r="L925" s="28">
        <v>0</v>
      </c>
      <c r="M925" s="28">
        <v>0</v>
      </c>
      <c r="N925" s="28">
        <v>0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0</v>
      </c>
      <c r="V925" s="28">
        <v>0</v>
      </c>
      <c r="W925" s="28">
        <v>0</v>
      </c>
      <c r="X925" s="28">
        <v>0</v>
      </c>
      <c r="Y925" s="28">
        <v>0</v>
      </c>
      <c r="Z925" s="28">
        <v>0</v>
      </c>
      <c r="AA925" s="31">
        <f t="shared" si="29"/>
        <v>0</v>
      </c>
      <c r="AB925" s="31">
        <f t="shared" si="28"/>
        <v>0</v>
      </c>
    </row>
    <row r="926" spans="1:28" s="36" customFormat="1" x14ac:dyDescent="0.35">
      <c r="A926" s="25" t="s">
        <v>169</v>
      </c>
      <c r="B926" s="26" t="s">
        <v>1384</v>
      </c>
      <c r="C926" s="27" t="s">
        <v>171</v>
      </c>
      <c r="D926" s="27" t="s">
        <v>1385</v>
      </c>
      <c r="E926" s="27" t="s">
        <v>36</v>
      </c>
      <c r="F926" s="27" t="s">
        <v>37</v>
      </c>
      <c r="G926" s="27" t="str">
        <f>Table228910[[#This Row],[District
Code]]</f>
        <v>66241</v>
      </c>
      <c r="H926" s="52" t="s">
        <v>1386</v>
      </c>
      <c r="I926" s="29" t="s">
        <v>6700</v>
      </c>
      <c r="J926" s="30">
        <v>0</v>
      </c>
      <c r="K926" s="29" t="s">
        <v>6701</v>
      </c>
      <c r="L926" s="28">
        <v>0</v>
      </c>
      <c r="M926" s="28">
        <v>0</v>
      </c>
      <c r="N926" s="28">
        <v>0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0</v>
      </c>
      <c r="V926" s="28">
        <v>0</v>
      </c>
      <c r="W926" s="28">
        <v>0</v>
      </c>
      <c r="X926" s="28">
        <v>0</v>
      </c>
      <c r="Y926" s="28">
        <v>0</v>
      </c>
      <c r="Z926" s="28">
        <v>0</v>
      </c>
      <c r="AA926" s="31">
        <f t="shared" si="29"/>
        <v>0</v>
      </c>
      <c r="AB926" s="31">
        <f t="shared" si="28"/>
        <v>0</v>
      </c>
    </row>
    <row r="927" spans="1:28" s="36" customFormat="1" x14ac:dyDescent="0.35">
      <c r="A927" s="25" t="s">
        <v>169</v>
      </c>
      <c r="B927" s="26" t="s">
        <v>1387</v>
      </c>
      <c r="C927" s="27" t="s">
        <v>171</v>
      </c>
      <c r="D927" s="27" t="s">
        <v>1388</v>
      </c>
      <c r="E927" s="27" t="s">
        <v>36</v>
      </c>
      <c r="F927" s="27" t="s">
        <v>37</v>
      </c>
      <c r="G927" s="27" t="str">
        <f>Table228910[[#This Row],[District
Code]]</f>
        <v>66258</v>
      </c>
      <c r="H927" s="52" t="s">
        <v>1389</v>
      </c>
      <c r="I927" s="29" t="s">
        <v>6700</v>
      </c>
      <c r="J927" s="30">
        <v>0</v>
      </c>
      <c r="K927" s="29" t="s">
        <v>6708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31">
        <f t="shared" si="29"/>
        <v>0</v>
      </c>
      <c r="AB927" s="31">
        <f t="shared" si="28"/>
        <v>0</v>
      </c>
    </row>
    <row r="928" spans="1:28" s="36" customFormat="1" x14ac:dyDescent="0.35">
      <c r="A928" s="25" t="s">
        <v>169</v>
      </c>
      <c r="B928" s="26" t="s">
        <v>1390</v>
      </c>
      <c r="C928" s="27" t="s">
        <v>171</v>
      </c>
      <c r="D928" s="27" t="s">
        <v>1391</v>
      </c>
      <c r="E928" s="27" t="s">
        <v>36</v>
      </c>
      <c r="F928" s="27" t="s">
        <v>37</v>
      </c>
      <c r="G928" s="27" t="str">
        <f>Table228910[[#This Row],[District
Code]]</f>
        <v>66266</v>
      </c>
      <c r="H928" s="52" t="s">
        <v>1392</v>
      </c>
      <c r="I928" s="29" t="s">
        <v>6701</v>
      </c>
      <c r="J928" s="30">
        <v>129570</v>
      </c>
      <c r="K928" s="29" t="s">
        <v>6701</v>
      </c>
      <c r="L928" s="28">
        <v>31537</v>
      </c>
      <c r="M928" s="28">
        <v>31537</v>
      </c>
      <c r="N928" s="28">
        <v>0</v>
      </c>
      <c r="O928" s="28">
        <v>0</v>
      </c>
      <c r="P928" s="28">
        <v>0</v>
      </c>
      <c r="Q928" s="28">
        <v>0</v>
      </c>
      <c r="R928" s="28">
        <v>21756</v>
      </c>
      <c r="S928" s="28">
        <v>37947</v>
      </c>
      <c r="T928" s="28">
        <v>6793</v>
      </c>
      <c r="U928" s="28">
        <v>0</v>
      </c>
      <c r="V928" s="28">
        <v>0</v>
      </c>
      <c r="W928" s="28">
        <v>0</v>
      </c>
      <c r="X928" s="28">
        <v>0</v>
      </c>
      <c r="Y928" s="28">
        <v>0</v>
      </c>
      <c r="Z928" s="28">
        <v>0</v>
      </c>
      <c r="AA928" s="31">
        <f t="shared" si="29"/>
        <v>129570</v>
      </c>
      <c r="AB928" s="31">
        <f t="shared" si="28"/>
        <v>0</v>
      </c>
    </row>
    <row r="929" spans="1:28" s="36" customFormat="1" x14ac:dyDescent="0.35">
      <c r="A929" s="25" t="s">
        <v>169</v>
      </c>
      <c r="B929" s="26" t="s">
        <v>1393</v>
      </c>
      <c r="C929" s="27" t="s">
        <v>171</v>
      </c>
      <c r="D929" s="27" t="s">
        <v>1394</v>
      </c>
      <c r="E929" s="27" t="s">
        <v>36</v>
      </c>
      <c r="F929" s="27" t="s">
        <v>37</v>
      </c>
      <c r="G929" s="27" t="str">
        <f>Table228910[[#This Row],[District
Code]]</f>
        <v>66282</v>
      </c>
      <c r="H929" s="52" t="s">
        <v>1395</v>
      </c>
      <c r="I929" s="29" t="s">
        <v>6700</v>
      </c>
      <c r="J929" s="30">
        <v>0</v>
      </c>
      <c r="K929" s="29" t="s">
        <v>6708</v>
      </c>
      <c r="L929" s="28">
        <v>0</v>
      </c>
      <c r="M929" s="28">
        <v>0</v>
      </c>
      <c r="N929" s="28">
        <v>0</v>
      </c>
      <c r="O929" s="28">
        <v>0</v>
      </c>
      <c r="P929" s="28">
        <v>0</v>
      </c>
      <c r="Q929" s="28">
        <v>0</v>
      </c>
      <c r="R929" s="28">
        <v>0</v>
      </c>
      <c r="S929" s="28">
        <v>0</v>
      </c>
      <c r="T929" s="28">
        <v>0</v>
      </c>
      <c r="U929" s="28">
        <v>0</v>
      </c>
      <c r="V929" s="28">
        <v>0</v>
      </c>
      <c r="W929" s="28">
        <v>0</v>
      </c>
      <c r="X929" s="28">
        <v>0</v>
      </c>
      <c r="Y929" s="28">
        <v>0</v>
      </c>
      <c r="Z929" s="28">
        <v>0</v>
      </c>
      <c r="AA929" s="31">
        <f t="shared" si="29"/>
        <v>0</v>
      </c>
      <c r="AB929" s="31">
        <f t="shared" si="28"/>
        <v>0</v>
      </c>
    </row>
    <row r="930" spans="1:28" s="36" customFormat="1" x14ac:dyDescent="0.35">
      <c r="A930" s="25" t="s">
        <v>169</v>
      </c>
      <c r="B930" s="26" t="s">
        <v>1396</v>
      </c>
      <c r="C930" s="27" t="s">
        <v>171</v>
      </c>
      <c r="D930" s="27" t="s">
        <v>1397</v>
      </c>
      <c r="E930" s="27" t="s">
        <v>36</v>
      </c>
      <c r="F930" s="27" t="s">
        <v>37</v>
      </c>
      <c r="G930" s="27" t="str">
        <f>Table228910[[#This Row],[District
Code]]</f>
        <v>66290</v>
      </c>
      <c r="H930" s="52" t="s">
        <v>1398</v>
      </c>
      <c r="I930" s="29" t="s">
        <v>6701</v>
      </c>
      <c r="J930" s="30">
        <v>13740</v>
      </c>
      <c r="K930" s="29" t="s">
        <v>6701</v>
      </c>
      <c r="L930" s="28">
        <v>3344</v>
      </c>
      <c r="M930" s="28">
        <v>0</v>
      </c>
      <c r="N930" s="28">
        <v>0</v>
      </c>
      <c r="O930" s="28">
        <v>91</v>
      </c>
      <c r="P930" s="28">
        <v>0</v>
      </c>
      <c r="Q930" s="28">
        <v>0</v>
      </c>
      <c r="R930" s="28">
        <v>0</v>
      </c>
      <c r="S930" s="28">
        <v>0</v>
      </c>
      <c r="T930" s="28">
        <v>0</v>
      </c>
      <c r="U930" s="28">
        <v>0</v>
      </c>
      <c r="V930" s="28">
        <v>10305</v>
      </c>
      <c r="W930" s="28">
        <v>0</v>
      </c>
      <c r="X930" s="28">
        <v>0</v>
      </c>
      <c r="Y930" s="28">
        <v>0</v>
      </c>
      <c r="Z930" s="28">
        <v>0</v>
      </c>
      <c r="AA930" s="31">
        <f t="shared" si="29"/>
        <v>13740</v>
      </c>
      <c r="AB930" s="31">
        <f t="shared" si="28"/>
        <v>0</v>
      </c>
    </row>
    <row r="931" spans="1:28" s="36" customFormat="1" x14ac:dyDescent="0.35">
      <c r="A931" s="25" t="s">
        <v>169</v>
      </c>
      <c r="B931" s="26" t="s">
        <v>4082</v>
      </c>
      <c r="C931" s="27" t="s">
        <v>171</v>
      </c>
      <c r="D931" s="27" t="s">
        <v>1391</v>
      </c>
      <c r="E931" s="27" t="s">
        <v>4083</v>
      </c>
      <c r="F931" s="27" t="s">
        <v>4084</v>
      </c>
      <c r="G931" s="27" t="str">
        <f>"C"&amp;Table228910[[#This Row],[Direct
Funded
Charter School
Number]]</f>
        <v>C0679</v>
      </c>
      <c r="H931" s="52" t="s">
        <v>4085</v>
      </c>
      <c r="I931" s="29" t="s">
        <v>6700</v>
      </c>
      <c r="J931" s="30">
        <v>0</v>
      </c>
      <c r="K931" s="29" t="s">
        <v>6708</v>
      </c>
      <c r="L931" s="28">
        <v>0</v>
      </c>
      <c r="M931" s="28">
        <v>0</v>
      </c>
      <c r="N931" s="28">
        <v>0</v>
      </c>
      <c r="O931" s="28">
        <v>0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0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31">
        <f t="shared" si="29"/>
        <v>0</v>
      </c>
      <c r="AB931" s="31">
        <f t="shared" si="28"/>
        <v>0</v>
      </c>
    </row>
    <row r="932" spans="1:28" s="36" customFormat="1" x14ac:dyDescent="0.35">
      <c r="A932" s="25" t="s">
        <v>174</v>
      </c>
      <c r="B932" s="26" t="s">
        <v>175</v>
      </c>
      <c r="C932" s="27" t="s">
        <v>176</v>
      </c>
      <c r="D932" s="27" t="s">
        <v>177</v>
      </c>
      <c r="E932" s="27" t="s">
        <v>36</v>
      </c>
      <c r="F932" s="27" t="s">
        <v>37</v>
      </c>
      <c r="G932" s="27" t="str">
        <f>Table228910[[#This Row],[District
Code]]</f>
        <v>10298</v>
      </c>
      <c r="H932" s="52" t="s">
        <v>178</v>
      </c>
      <c r="I932" s="29" t="s">
        <v>6701</v>
      </c>
      <c r="J932" s="30">
        <v>22766</v>
      </c>
      <c r="K932" s="29" t="s">
        <v>6701</v>
      </c>
      <c r="L932" s="28">
        <v>5541</v>
      </c>
      <c r="M932" s="28">
        <v>5541</v>
      </c>
      <c r="N932" s="28">
        <v>5541</v>
      </c>
      <c r="O932" s="28">
        <v>150</v>
      </c>
      <c r="P932" s="28">
        <v>5993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31">
        <f t="shared" si="29"/>
        <v>22766</v>
      </c>
      <c r="AB932" s="31">
        <f t="shared" si="28"/>
        <v>0</v>
      </c>
    </row>
    <row r="933" spans="1:28" s="36" customFormat="1" x14ac:dyDescent="0.35">
      <c r="A933" s="25" t="s">
        <v>174</v>
      </c>
      <c r="B933" s="26" t="s">
        <v>1399</v>
      </c>
      <c r="C933" s="27" t="s">
        <v>176</v>
      </c>
      <c r="D933" s="27" t="s">
        <v>1400</v>
      </c>
      <c r="E933" s="27" t="s">
        <v>36</v>
      </c>
      <c r="F933" s="27" t="s">
        <v>37</v>
      </c>
      <c r="G933" s="27" t="str">
        <f>Table228910[[#This Row],[District
Code]]</f>
        <v>66316</v>
      </c>
      <c r="H933" s="52" t="s">
        <v>1401</v>
      </c>
      <c r="I933" s="29" t="s">
        <v>6700</v>
      </c>
      <c r="J933" s="30">
        <v>0</v>
      </c>
      <c r="K933" s="29" t="s">
        <v>6708</v>
      </c>
      <c r="L933" s="28">
        <v>0</v>
      </c>
      <c r="M933" s="28">
        <v>0</v>
      </c>
      <c r="N933" s="28">
        <v>0</v>
      </c>
      <c r="O933" s="28">
        <v>0</v>
      </c>
      <c r="P933" s="28">
        <v>0</v>
      </c>
      <c r="Q933" s="28">
        <v>0</v>
      </c>
      <c r="R933" s="28">
        <v>0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31">
        <f t="shared" si="29"/>
        <v>0</v>
      </c>
      <c r="AB933" s="31">
        <f t="shared" si="28"/>
        <v>0</v>
      </c>
    </row>
    <row r="934" spans="1:28" s="36" customFormat="1" x14ac:dyDescent="0.35">
      <c r="A934" s="25" t="s">
        <v>174</v>
      </c>
      <c r="B934" s="26" t="s">
        <v>1402</v>
      </c>
      <c r="C934" s="27" t="s">
        <v>176</v>
      </c>
      <c r="D934" s="27" t="s">
        <v>1403</v>
      </c>
      <c r="E934" s="27" t="s">
        <v>36</v>
      </c>
      <c r="F934" s="27" t="s">
        <v>37</v>
      </c>
      <c r="G934" s="27" t="str">
        <f>Table228910[[#This Row],[District
Code]]</f>
        <v>66324</v>
      </c>
      <c r="H934" s="52" t="s">
        <v>1404</v>
      </c>
      <c r="I934" s="29" t="s">
        <v>6700</v>
      </c>
      <c r="J934" s="30">
        <v>0</v>
      </c>
      <c r="K934" s="29" t="s">
        <v>6701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0</v>
      </c>
      <c r="X934" s="28">
        <v>0</v>
      </c>
      <c r="Y934" s="28">
        <v>0</v>
      </c>
      <c r="Z934" s="28">
        <v>0</v>
      </c>
      <c r="AA934" s="31">
        <f t="shared" si="29"/>
        <v>0</v>
      </c>
      <c r="AB934" s="31">
        <f t="shared" si="28"/>
        <v>0</v>
      </c>
    </row>
    <row r="935" spans="1:28" s="36" customFormat="1" x14ac:dyDescent="0.35">
      <c r="A935" s="25" t="s">
        <v>174</v>
      </c>
      <c r="B935" s="26" t="s">
        <v>1405</v>
      </c>
      <c r="C935" s="27" t="s">
        <v>176</v>
      </c>
      <c r="D935" s="27" t="s">
        <v>1406</v>
      </c>
      <c r="E935" s="27" t="s">
        <v>36</v>
      </c>
      <c r="F935" s="27" t="s">
        <v>37</v>
      </c>
      <c r="G935" s="27" t="str">
        <f>Table228910[[#This Row],[District
Code]]</f>
        <v>66332</v>
      </c>
      <c r="H935" s="52" t="s">
        <v>1407</v>
      </c>
      <c r="I935" s="29" t="s">
        <v>6701</v>
      </c>
      <c r="J935" s="30">
        <v>50850</v>
      </c>
      <c r="K935" s="29" t="s">
        <v>6701</v>
      </c>
      <c r="L935" s="28">
        <v>12377</v>
      </c>
      <c r="M935" s="28">
        <v>12377</v>
      </c>
      <c r="N935" s="28">
        <v>0</v>
      </c>
      <c r="O935" s="28">
        <v>19458</v>
      </c>
      <c r="P935" s="28">
        <v>6638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31">
        <f t="shared" si="29"/>
        <v>50850</v>
      </c>
      <c r="AB935" s="31">
        <f t="shared" si="28"/>
        <v>0</v>
      </c>
    </row>
    <row r="936" spans="1:28" s="36" customFormat="1" x14ac:dyDescent="0.35">
      <c r="A936" s="25" t="s">
        <v>174</v>
      </c>
      <c r="B936" s="26" t="s">
        <v>1408</v>
      </c>
      <c r="C936" s="27" t="s">
        <v>176</v>
      </c>
      <c r="D936" s="27" t="s">
        <v>1409</v>
      </c>
      <c r="E936" s="27" t="s">
        <v>36</v>
      </c>
      <c r="F936" s="27" t="s">
        <v>37</v>
      </c>
      <c r="G936" s="27" t="str">
        <f>Table228910[[#This Row],[District
Code]]</f>
        <v>66340</v>
      </c>
      <c r="H936" s="52" t="s">
        <v>1410</v>
      </c>
      <c r="I936" s="29" t="s">
        <v>6701</v>
      </c>
      <c r="J936" s="30">
        <v>10000</v>
      </c>
      <c r="K936" s="29" t="s">
        <v>6701</v>
      </c>
      <c r="L936" s="28">
        <v>0</v>
      </c>
      <c r="M936" s="28">
        <v>0</v>
      </c>
      <c r="N936" s="28">
        <v>0</v>
      </c>
      <c r="O936" s="28">
        <v>2500</v>
      </c>
      <c r="P936" s="28">
        <v>2500</v>
      </c>
      <c r="Q936" s="28">
        <v>0</v>
      </c>
      <c r="R936" s="28">
        <v>2328</v>
      </c>
      <c r="S936" s="28">
        <v>2672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31">
        <f t="shared" si="29"/>
        <v>10000</v>
      </c>
      <c r="AB936" s="31">
        <f t="shared" si="28"/>
        <v>0</v>
      </c>
    </row>
    <row r="937" spans="1:28" s="36" customFormat="1" x14ac:dyDescent="0.35">
      <c r="A937" s="25" t="s">
        <v>174</v>
      </c>
      <c r="B937" s="35" t="s">
        <v>1411</v>
      </c>
      <c r="C937" s="33" t="s">
        <v>176</v>
      </c>
      <c r="D937" s="33" t="s">
        <v>1412</v>
      </c>
      <c r="E937" s="33" t="s">
        <v>36</v>
      </c>
      <c r="F937" s="3" t="s">
        <v>37</v>
      </c>
      <c r="G937" s="27" t="str">
        <f>Table228910[[#This Row],[District
Code]]</f>
        <v>66357</v>
      </c>
      <c r="H937" s="53" t="s">
        <v>1413</v>
      </c>
      <c r="I937" s="29" t="s">
        <v>6701</v>
      </c>
      <c r="J937" s="30">
        <v>23178</v>
      </c>
      <c r="K937" s="29" t="s">
        <v>6701</v>
      </c>
      <c r="L937" s="28">
        <v>0</v>
      </c>
      <c r="M937" s="28">
        <v>0</v>
      </c>
      <c r="N937" s="28">
        <v>0</v>
      </c>
      <c r="O937" s="28">
        <v>5795</v>
      </c>
      <c r="P937" s="28">
        <v>0</v>
      </c>
      <c r="Q937" s="28">
        <v>17383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31">
        <f t="shared" si="29"/>
        <v>23178</v>
      </c>
      <c r="AB937" s="31">
        <f t="shared" si="28"/>
        <v>0</v>
      </c>
    </row>
    <row r="938" spans="1:28" s="36" customFormat="1" x14ac:dyDescent="0.35">
      <c r="A938" s="25" t="s">
        <v>174</v>
      </c>
      <c r="B938" s="26" t="s">
        <v>1414</v>
      </c>
      <c r="C938" s="27" t="s">
        <v>176</v>
      </c>
      <c r="D938" s="27" t="s">
        <v>1415</v>
      </c>
      <c r="E938" s="27" t="s">
        <v>36</v>
      </c>
      <c r="F938" s="27" t="s">
        <v>37</v>
      </c>
      <c r="G938" s="27" t="str">
        <f>Table228910[[#This Row],[District
Code]]</f>
        <v>66373</v>
      </c>
      <c r="H938" s="52" t="s">
        <v>1416</v>
      </c>
      <c r="I938" s="29" t="s">
        <v>6701</v>
      </c>
      <c r="J938" s="30">
        <v>11182</v>
      </c>
      <c r="K938" s="29" t="s">
        <v>6701</v>
      </c>
      <c r="L938" s="28">
        <v>2722</v>
      </c>
      <c r="M938" s="28">
        <v>0</v>
      </c>
      <c r="N938" s="28">
        <v>0</v>
      </c>
      <c r="O938" s="28">
        <v>0</v>
      </c>
      <c r="P938" s="28">
        <v>0</v>
      </c>
      <c r="Q938" s="28">
        <v>8460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8">
        <v>0</v>
      </c>
      <c r="Z938" s="28">
        <v>0</v>
      </c>
      <c r="AA938" s="31">
        <f t="shared" si="29"/>
        <v>11182</v>
      </c>
      <c r="AB938" s="31">
        <f t="shared" si="28"/>
        <v>0</v>
      </c>
    </row>
    <row r="939" spans="1:28" s="36" customFormat="1" x14ac:dyDescent="0.35">
      <c r="A939" s="25" t="s">
        <v>174</v>
      </c>
      <c r="B939" s="26" t="s">
        <v>1417</v>
      </c>
      <c r="C939" s="27" t="s">
        <v>176</v>
      </c>
      <c r="D939" s="27" t="s">
        <v>1418</v>
      </c>
      <c r="E939" s="27" t="s">
        <v>36</v>
      </c>
      <c r="F939" s="27" t="s">
        <v>37</v>
      </c>
      <c r="G939" s="27" t="str">
        <f>Table228910[[#This Row],[District
Code]]</f>
        <v>66407</v>
      </c>
      <c r="H939" s="52" t="s">
        <v>1419</v>
      </c>
      <c r="I939" s="29" t="s">
        <v>6700</v>
      </c>
      <c r="J939" s="30">
        <v>0</v>
      </c>
      <c r="K939" s="29" t="s">
        <v>6708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31">
        <f t="shared" si="29"/>
        <v>0</v>
      </c>
      <c r="AB939" s="31">
        <f t="shared" si="28"/>
        <v>0</v>
      </c>
    </row>
    <row r="940" spans="1:28" s="36" customFormat="1" x14ac:dyDescent="0.35">
      <c r="A940" s="25" t="s">
        <v>174</v>
      </c>
      <c r="B940" s="26" t="s">
        <v>1420</v>
      </c>
      <c r="C940" s="27" t="s">
        <v>176</v>
      </c>
      <c r="D940" s="27" t="s">
        <v>1421</v>
      </c>
      <c r="E940" s="27" t="s">
        <v>36</v>
      </c>
      <c r="F940" s="27" t="s">
        <v>37</v>
      </c>
      <c r="G940" s="27" t="str">
        <f>Table228910[[#This Row],[District
Code]]</f>
        <v>66415</v>
      </c>
      <c r="H940" s="52" t="s">
        <v>1422</v>
      </c>
      <c r="I940" s="29" t="s">
        <v>6701</v>
      </c>
      <c r="J940" s="30">
        <v>10000</v>
      </c>
      <c r="K940" s="29" t="s">
        <v>6701</v>
      </c>
      <c r="L940" s="28">
        <v>0</v>
      </c>
      <c r="M940" s="28">
        <v>0</v>
      </c>
      <c r="N940" s="28">
        <v>0</v>
      </c>
      <c r="O940" s="28">
        <v>2500</v>
      </c>
      <c r="P940" s="28">
        <v>0</v>
      </c>
      <c r="Q940" s="28">
        <v>7500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31">
        <f t="shared" si="29"/>
        <v>10000</v>
      </c>
      <c r="AB940" s="31">
        <f t="shared" si="28"/>
        <v>0</v>
      </c>
    </row>
    <row r="941" spans="1:28" s="36" customFormat="1" x14ac:dyDescent="0.35">
      <c r="A941" s="25" t="s">
        <v>174</v>
      </c>
      <c r="B941" s="26" t="s">
        <v>3138</v>
      </c>
      <c r="C941" s="27" t="s">
        <v>176</v>
      </c>
      <c r="D941" s="27" t="s">
        <v>3139</v>
      </c>
      <c r="E941" s="27" t="s">
        <v>36</v>
      </c>
      <c r="F941" s="27" t="s">
        <v>37</v>
      </c>
      <c r="G941" s="27" t="str">
        <f>Table228910[[#This Row],[District
Code]]</f>
        <v>76877</v>
      </c>
      <c r="H941" s="52" t="s">
        <v>3140</v>
      </c>
      <c r="I941" s="29" t="s">
        <v>6701</v>
      </c>
      <c r="J941" s="30">
        <v>15946</v>
      </c>
      <c r="K941" s="29" t="s">
        <v>6701</v>
      </c>
      <c r="L941" s="28">
        <v>3881</v>
      </c>
      <c r="M941" s="28">
        <v>0</v>
      </c>
      <c r="N941" s="28">
        <v>0</v>
      </c>
      <c r="O941" s="28">
        <v>1831</v>
      </c>
      <c r="P941" s="28">
        <v>5036</v>
      </c>
      <c r="Q941" s="28">
        <v>1745</v>
      </c>
      <c r="R941" s="28">
        <v>3453</v>
      </c>
      <c r="S941" s="28">
        <v>0</v>
      </c>
      <c r="T941" s="28">
        <v>0</v>
      </c>
      <c r="U941" s="28">
        <v>0</v>
      </c>
      <c r="V941" s="28">
        <v>0</v>
      </c>
      <c r="W941" s="28">
        <v>0</v>
      </c>
      <c r="X941" s="28">
        <v>0</v>
      </c>
      <c r="Y941" s="28">
        <v>0</v>
      </c>
      <c r="Z941" s="28">
        <v>0</v>
      </c>
      <c r="AA941" s="31">
        <f t="shared" si="29"/>
        <v>15946</v>
      </c>
      <c r="AB941" s="31">
        <f t="shared" si="28"/>
        <v>0</v>
      </c>
    </row>
    <row r="942" spans="1:28" s="36" customFormat="1" x14ac:dyDescent="0.35">
      <c r="A942" s="25" t="s">
        <v>174</v>
      </c>
      <c r="B942" s="26" t="s">
        <v>4466</v>
      </c>
      <c r="C942" s="27" t="s">
        <v>176</v>
      </c>
      <c r="D942" s="27" t="s">
        <v>177</v>
      </c>
      <c r="E942" s="27" t="s">
        <v>4467</v>
      </c>
      <c r="F942" s="27" t="s">
        <v>4468</v>
      </c>
      <c r="G942" s="27" t="str">
        <f>"C"&amp;Table228910[[#This Row],[Direct
Funded
Charter School
Number]]</f>
        <v>C0869</v>
      </c>
      <c r="H942" s="52" t="s">
        <v>4469</v>
      </c>
      <c r="I942" s="29" t="s">
        <v>6701</v>
      </c>
      <c r="J942" s="30">
        <v>10000</v>
      </c>
      <c r="K942" s="29" t="s">
        <v>6708</v>
      </c>
      <c r="L942" s="28">
        <v>2500</v>
      </c>
      <c r="M942" s="28">
        <v>2500</v>
      </c>
      <c r="N942" s="28">
        <v>2500</v>
      </c>
      <c r="O942" s="28">
        <v>2500</v>
      </c>
      <c r="P942" s="28">
        <v>0</v>
      </c>
      <c r="Q942" s="28">
        <v>0</v>
      </c>
      <c r="R942" s="28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28">
        <v>0</v>
      </c>
      <c r="AA942" s="31">
        <f t="shared" si="29"/>
        <v>10000</v>
      </c>
      <c r="AB942" s="31">
        <f t="shared" si="28"/>
        <v>0</v>
      </c>
    </row>
    <row r="943" spans="1:28" s="36" customFormat="1" x14ac:dyDescent="0.35">
      <c r="A943" s="25" t="s">
        <v>174</v>
      </c>
      <c r="B943" s="35" t="s">
        <v>4602</v>
      </c>
      <c r="C943" s="33" t="s">
        <v>176</v>
      </c>
      <c r="D943" s="33" t="s">
        <v>177</v>
      </c>
      <c r="E943" s="33" t="s">
        <v>4603</v>
      </c>
      <c r="F943" s="3" t="s">
        <v>4604</v>
      </c>
      <c r="G943" s="27" t="str">
        <f>"C"&amp;Table228910[[#This Row],[Direct
Funded
Charter School
Number]]</f>
        <v>C0947</v>
      </c>
      <c r="H943" s="53" t="s">
        <v>4605</v>
      </c>
      <c r="I943" s="29" t="s">
        <v>6700</v>
      </c>
      <c r="J943" s="30">
        <v>0</v>
      </c>
      <c r="K943" s="29" t="s">
        <v>6708</v>
      </c>
      <c r="L943" s="28">
        <v>0</v>
      </c>
      <c r="M943" s="28">
        <v>0</v>
      </c>
      <c r="N943" s="28">
        <v>0</v>
      </c>
      <c r="O943" s="28">
        <v>0</v>
      </c>
      <c r="P943" s="28">
        <v>0</v>
      </c>
      <c r="Q943" s="28">
        <v>0</v>
      </c>
      <c r="R943" s="28">
        <v>0</v>
      </c>
      <c r="S943" s="28">
        <v>0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0</v>
      </c>
      <c r="Z943" s="28">
        <v>0</v>
      </c>
      <c r="AA943" s="31">
        <f t="shared" si="29"/>
        <v>0</v>
      </c>
      <c r="AB943" s="31">
        <f t="shared" si="28"/>
        <v>0</v>
      </c>
    </row>
    <row r="944" spans="1:28" s="36" customFormat="1" x14ac:dyDescent="0.35">
      <c r="A944" s="25" t="s">
        <v>174</v>
      </c>
      <c r="B944" s="26" t="s">
        <v>5375</v>
      </c>
      <c r="C944" s="27" t="s">
        <v>176</v>
      </c>
      <c r="D944" s="27" t="s">
        <v>1412</v>
      </c>
      <c r="E944" s="27" t="s">
        <v>5376</v>
      </c>
      <c r="F944" s="27" t="s">
        <v>5377</v>
      </c>
      <c r="G944" s="27" t="str">
        <f>"C"&amp;Table228910[[#This Row],[Direct
Funded
Charter School
Number]]</f>
        <v>C1336</v>
      </c>
      <c r="H944" s="52" t="s">
        <v>5378</v>
      </c>
      <c r="I944" s="29" t="s">
        <v>6701</v>
      </c>
      <c r="J944" s="30">
        <v>0</v>
      </c>
      <c r="K944" s="29" t="s">
        <v>6701</v>
      </c>
      <c r="L944" s="28">
        <v>0</v>
      </c>
      <c r="M944" s="28">
        <v>0</v>
      </c>
      <c r="N944" s="28">
        <v>0</v>
      </c>
      <c r="O944" s="28">
        <v>0</v>
      </c>
      <c r="P944" s="28">
        <v>0</v>
      </c>
      <c r="Q944" s="28">
        <v>0</v>
      </c>
      <c r="R944" s="28">
        <v>0</v>
      </c>
      <c r="S944" s="28">
        <v>0</v>
      </c>
      <c r="T944" s="28">
        <v>0</v>
      </c>
      <c r="U944" s="28">
        <v>0</v>
      </c>
      <c r="V944" s="28">
        <v>0</v>
      </c>
      <c r="W944" s="28">
        <v>0</v>
      </c>
      <c r="X944" s="28">
        <v>0</v>
      </c>
      <c r="Y944" s="28">
        <v>0</v>
      </c>
      <c r="Z944" s="28">
        <v>0</v>
      </c>
      <c r="AA944" s="31">
        <f t="shared" si="29"/>
        <v>0</v>
      </c>
      <c r="AB944" s="31">
        <f t="shared" si="28"/>
        <v>0</v>
      </c>
    </row>
    <row r="945" spans="1:28" s="36" customFormat="1" x14ac:dyDescent="0.35">
      <c r="A945" s="25" t="s">
        <v>174</v>
      </c>
      <c r="B945" s="26" t="s">
        <v>6042</v>
      </c>
      <c r="C945" s="27" t="s">
        <v>176</v>
      </c>
      <c r="D945" s="27" t="s">
        <v>177</v>
      </c>
      <c r="E945" s="27" t="s">
        <v>6043</v>
      </c>
      <c r="F945" s="27" t="s">
        <v>6044</v>
      </c>
      <c r="G945" s="27" t="str">
        <f>"C"&amp;Table228910[[#This Row],[Direct
Funded
Charter School
Number]]</f>
        <v>C1680</v>
      </c>
      <c r="H945" s="52" t="s">
        <v>6045</v>
      </c>
      <c r="I945" s="29" t="s">
        <v>6700</v>
      </c>
      <c r="J945" s="30">
        <v>0</v>
      </c>
      <c r="K945" s="29" t="s">
        <v>6708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31">
        <f t="shared" si="29"/>
        <v>0</v>
      </c>
      <c r="AB945" s="31">
        <f t="shared" si="28"/>
        <v>0</v>
      </c>
    </row>
    <row r="946" spans="1:28" s="36" customFormat="1" x14ac:dyDescent="0.35">
      <c r="A946" s="25" t="s">
        <v>174</v>
      </c>
      <c r="B946" s="26" t="s">
        <v>3424</v>
      </c>
      <c r="C946" s="27" t="s">
        <v>176</v>
      </c>
      <c r="D946" s="27" t="s">
        <v>177</v>
      </c>
      <c r="E946" s="27" t="s">
        <v>3425</v>
      </c>
      <c r="F946" s="27" t="s">
        <v>3426</v>
      </c>
      <c r="G946" s="27" t="str">
        <f>"C"&amp;Table228910[[#This Row],[Direct
Funded
Charter School
Number]]</f>
        <v>C0255</v>
      </c>
      <c r="H946" s="52" t="s">
        <v>3427</v>
      </c>
      <c r="I946" s="29" t="s">
        <v>6700</v>
      </c>
      <c r="J946" s="30">
        <v>0</v>
      </c>
      <c r="K946" s="29" t="s">
        <v>6708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0</v>
      </c>
      <c r="X946" s="28">
        <v>0</v>
      </c>
      <c r="Y946" s="28">
        <v>0</v>
      </c>
      <c r="Z946" s="28">
        <v>0</v>
      </c>
      <c r="AA946" s="31">
        <f t="shared" si="29"/>
        <v>0</v>
      </c>
      <c r="AB946" s="31">
        <f t="shared" si="28"/>
        <v>0</v>
      </c>
    </row>
    <row r="947" spans="1:28" s="36" customFormat="1" x14ac:dyDescent="0.35">
      <c r="A947" s="25" t="s">
        <v>179</v>
      </c>
      <c r="B947" s="26" t="s">
        <v>180</v>
      </c>
      <c r="C947" s="27" t="s">
        <v>181</v>
      </c>
      <c r="D947" s="27" t="s">
        <v>182</v>
      </c>
      <c r="E947" s="27" t="s">
        <v>36</v>
      </c>
      <c r="F947" s="27" t="s">
        <v>37</v>
      </c>
      <c r="G947" s="27" t="str">
        <f>Table228910[[#This Row],[District
Code]]</f>
        <v>10306</v>
      </c>
      <c r="H947" s="52" t="s">
        <v>183</v>
      </c>
      <c r="I947" s="29" t="s">
        <v>6701</v>
      </c>
      <c r="J947" s="30">
        <v>210721</v>
      </c>
      <c r="K947" s="29" t="s">
        <v>6701</v>
      </c>
      <c r="L947" s="28">
        <v>51289</v>
      </c>
      <c r="M947" s="28">
        <v>51289</v>
      </c>
      <c r="N947" s="28">
        <v>0</v>
      </c>
      <c r="O947" s="28">
        <v>52680</v>
      </c>
      <c r="P947" s="28">
        <v>52680</v>
      </c>
      <c r="Q947" s="28">
        <v>2783</v>
      </c>
      <c r="R947" s="28">
        <v>0</v>
      </c>
      <c r="S947" s="28">
        <v>0</v>
      </c>
      <c r="T947" s="28">
        <v>0</v>
      </c>
      <c r="U947" s="28">
        <v>0</v>
      </c>
      <c r="V947" s="28">
        <v>0</v>
      </c>
      <c r="W947" s="28">
        <v>0</v>
      </c>
      <c r="X947" s="28">
        <v>0</v>
      </c>
      <c r="Y947" s="28">
        <v>0</v>
      </c>
      <c r="Z947" s="28">
        <v>0</v>
      </c>
      <c r="AA947" s="31">
        <f t="shared" si="29"/>
        <v>210721</v>
      </c>
      <c r="AB947" s="31">
        <f t="shared" si="28"/>
        <v>0</v>
      </c>
    </row>
    <row r="948" spans="1:28" s="36" customFormat="1" x14ac:dyDescent="0.35">
      <c r="A948" s="25" t="s">
        <v>179</v>
      </c>
      <c r="B948" s="32" t="s">
        <v>1423</v>
      </c>
      <c r="C948" s="33" t="s">
        <v>181</v>
      </c>
      <c r="D948" s="33" t="s">
        <v>1424</v>
      </c>
      <c r="E948" s="33" t="s">
        <v>36</v>
      </c>
      <c r="F948" s="3" t="s">
        <v>37</v>
      </c>
      <c r="G948" s="27" t="str">
        <f>Table228910[[#This Row],[District
Code]]</f>
        <v>66423</v>
      </c>
      <c r="H948" s="53" t="s">
        <v>1425</v>
      </c>
      <c r="I948" s="29" t="s">
        <v>6701</v>
      </c>
      <c r="J948" s="30">
        <v>423887</v>
      </c>
      <c r="K948" s="29" t="s">
        <v>6701</v>
      </c>
      <c r="L948" s="34">
        <v>103172</v>
      </c>
      <c r="M948" s="28">
        <v>103172</v>
      </c>
      <c r="N948" s="28">
        <v>103172</v>
      </c>
      <c r="O948" s="28">
        <v>105972</v>
      </c>
      <c r="P948" s="28">
        <v>8399</v>
      </c>
      <c r="Q948" s="28">
        <v>0</v>
      </c>
      <c r="R948" s="28">
        <v>0</v>
      </c>
      <c r="S948" s="28">
        <v>0</v>
      </c>
      <c r="T948" s="28">
        <v>0</v>
      </c>
      <c r="U948" s="28">
        <v>0</v>
      </c>
      <c r="V948" s="28">
        <v>0</v>
      </c>
      <c r="W948" s="28">
        <v>0</v>
      </c>
      <c r="X948" s="28">
        <v>0</v>
      </c>
      <c r="Y948" s="28">
        <v>0</v>
      </c>
      <c r="Z948" s="34">
        <v>0</v>
      </c>
      <c r="AA948" s="31">
        <f t="shared" si="29"/>
        <v>423887</v>
      </c>
      <c r="AB948" s="31">
        <f t="shared" si="28"/>
        <v>0</v>
      </c>
    </row>
    <row r="949" spans="1:28" s="36" customFormat="1" x14ac:dyDescent="0.35">
      <c r="A949" s="25" t="s">
        <v>179</v>
      </c>
      <c r="B949" s="32" t="s">
        <v>1426</v>
      </c>
      <c r="C949" s="33" t="s">
        <v>181</v>
      </c>
      <c r="D949" s="33" t="s">
        <v>1427</v>
      </c>
      <c r="E949" s="33" t="s">
        <v>36</v>
      </c>
      <c r="F949" s="3" t="s">
        <v>37</v>
      </c>
      <c r="G949" s="27" t="str">
        <f>Table228910[[#This Row],[District
Code]]</f>
        <v>66431</v>
      </c>
      <c r="H949" s="53" t="s">
        <v>1428</v>
      </c>
      <c r="I949" s="29" t="s">
        <v>6701</v>
      </c>
      <c r="J949" s="30">
        <v>594536</v>
      </c>
      <c r="K949" s="29" t="s">
        <v>6701</v>
      </c>
      <c r="L949" s="34">
        <v>144707</v>
      </c>
      <c r="M949" s="28">
        <v>144707</v>
      </c>
      <c r="N949" s="28">
        <v>69821</v>
      </c>
      <c r="O949" s="28">
        <v>0</v>
      </c>
      <c r="P949" s="28">
        <v>98338</v>
      </c>
      <c r="Q949" s="28">
        <v>122601</v>
      </c>
      <c r="R949" s="28">
        <v>14362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34">
        <v>0</v>
      </c>
      <c r="AA949" s="31">
        <f t="shared" si="29"/>
        <v>594536</v>
      </c>
      <c r="AB949" s="31">
        <f t="shared" si="28"/>
        <v>0</v>
      </c>
    </row>
    <row r="950" spans="1:28" s="36" customFormat="1" x14ac:dyDescent="0.35">
      <c r="A950" s="25" t="s">
        <v>179</v>
      </c>
      <c r="B950" s="32" t="s">
        <v>1429</v>
      </c>
      <c r="C950" s="33" t="s">
        <v>181</v>
      </c>
      <c r="D950" s="33" t="s">
        <v>1430</v>
      </c>
      <c r="E950" s="33" t="s">
        <v>36</v>
      </c>
      <c r="F950" s="3" t="s">
        <v>37</v>
      </c>
      <c r="G950" s="27" t="str">
        <f>Table228910[[#This Row],[District
Code]]</f>
        <v>66449</v>
      </c>
      <c r="H950" s="53" t="s">
        <v>1431</v>
      </c>
      <c r="I950" s="29" t="s">
        <v>6701</v>
      </c>
      <c r="J950" s="30">
        <v>27466</v>
      </c>
      <c r="K950" s="29" t="s">
        <v>6701</v>
      </c>
      <c r="L950" s="34">
        <v>6685</v>
      </c>
      <c r="M950" s="28">
        <v>6685</v>
      </c>
      <c r="N950" s="28">
        <v>3315</v>
      </c>
      <c r="O950" s="28">
        <v>1333</v>
      </c>
      <c r="P950" s="28">
        <v>0</v>
      </c>
      <c r="Q950" s="28">
        <v>0</v>
      </c>
      <c r="R950" s="28">
        <v>0</v>
      </c>
      <c r="S950" s="28">
        <v>9448</v>
      </c>
      <c r="T950" s="28">
        <v>0</v>
      </c>
      <c r="U950" s="28">
        <v>0</v>
      </c>
      <c r="V950" s="28">
        <v>0</v>
      </c>
      <c r="W950" s="28">
        <v>0</v>
      </c>
      <c r="X950" s="28">
        <v>0</v>
      </c>
      <c r="Y950" s="28">
        <v>0</v>
      </c>
      <c r="Z950" s="34">
        <v>0</v>
      </c>
      <c r="AA950" s="31">
        <f t="shared" si="29"/>
        <v>27466</v>
      </c>
      <c r="AB950" s="31">
        <f t="shared" si="28"/>
        <v>0</v>
      </c>
    </row>
    <row r="951" spans="1:28" s="36" customFormat="1" x14ac:dyDescent="0.35">
      <c r="A951" s="25" t="s">
        <v>179</v>
      </c>
      <c r="B951" s="26" t="s">
        <v>1432</v>
      </c>
      <c r="C951" s="27" t="s">
        <v>181</v>
      </c>
      <c r="D951" s="27" t="s">
        <v>1433</v>
      </c>
      <c r="E951" s="27" t="s">
        <v>36</v>
      </c>
      <c r="F951" s="27" t="s">
        <v>37</v>
      </c>
      <c r="G951" s="27" t="str">
        <f>Table228910[[#This Row],[District
Code]]</f>
        <v>66456</v>
      </c>
      <c r="H951" s="52" t="s">
        <v>1434</v>
      </c>
      <c r="I951" s="29" t="s">
        <v>6701</v>
      </c>
      <c r="J951" s="30">
        <v>94005</v>
      </c>
      <c r="K951" s="29" t="s">
        <v>6701</v>
      </c>
      <c r="L951" s="28">
        <v>22880</v>
      </c>
      <c r="M951" s="28">
        <v>22880</v>
      </c>
      <c r="N951" s="28">
        <v>0</v>
      </c>
      <c r="O951" s="28">
        <v>0</v>
      </c>
      <c r="P951" s="28">
        <v>3052</v>
      </c>
      <c r="Q951" s="28">
        <v>45193</v>
      </c>
      <c r="R951" s="28">
        <v>0</v>
      </c>
      <c r="S951" s="28">
        <v>0</v>
      </c>
      <c r="T951" s="28">
        <v>0</v>
      </c>
      <c r="U951" s="28">
        <v>0</v>
      </c>
      <c r="V951" s="28">
        <v>0</v>
      </c>
      <c r="W951" s="28">
        <v>0</v>
      </c>
      <c r="X951" s="28">
        <v>0</v>
      </c>
      <c r="Y951" s="28">
        <v>0</v>
      </c>
      <c r="Z951" s="28">
        <v>0</v>
      </c>
      <c r="AA951" s="31">
        <f t="shared" si="29"/>
        <v>94005</v>
      </c>
      <c r="AB951" s="31">
        <f t="shared" si="28"/>
        <v>0</v>
      </c>
    </row>
    <row r="952" spans="1:28" s="36" customFormat="1" x14ac:dyDescent="0.35">
      <c r="A952" s="25" t="s">
        <v>179</v>
      </c>
      <c r="B952" s="26" t="s">
        <v>1435</v>
      </c>
      <c r="C952" s="27" t="s">
        <v>181</v>
      </c>
      <c r="D952" s="27" t="s">
        <v>1436</v>
      </c>
      <c r="E952" s="27" t="s">
        <v>36</v>
      </c>
      <c r="F952" s="27" t="s">
        <v>37</v>
      </c>
      <c r="G952" s="27" t="str">
        <f>Table228910[[#This Row],[District
Code]]</f>
        <v>66464</v>
      </c>
      <c r="H952" s="52" t="s">
        <v>1437</v>
      </c>
      <c r="I952" s="29" t="s">
        <v>6701</v>
      </c>
      <c r="J952" s="30">
        <v>326935</v>
      </c>
      <c r="K952" s="29" t="s">
        <v>6701</v>
      </c>
      <c r="L952" s="28">
        <v>79575</v>
      </c>
      <c r="M952" s="28">
        <v>79575</v>
      </c>
      <c r="N952" s="28">
        <v>0</v>
      </c>
      <c r="O952" s="28">
        <v>0</v>
      </c>
      <c r="P952" s="28">
        <v>83496</v>
      </c>
      <c r="Q952" s="28">
        <v>0</v>
      </c>
      <c r="R952" s="28">
        <v>84289</v>
      </c>
      <c r="S952" s="28">
        <v>0</v>
      </c>
      <c r="T952" s="28">
        <v>0</v>
      </c>
      <c r="U952" s="28">
        <v>0</v>
      </c>
      <c r="V952" s="28">
        <v>0</v>
      </c>
      <c r="W952" s="28">
        <v>0</v>
      </c>
      <c r="X952" s="28">
        <v>0</v>
      </c>
      <c r="Y952" s="28">
        <v>0</v>
      </c>
      <c r="Z952" s="28">
        <v>0</v>
      </c>
      <c r="AA952" s="31">
        <f t="shared" si="29"/>
        <v>326935</v>
      </c>
      <c r="AB952" s="31">
        <f t="shared" si="28"/>
        <v>0</v>
      </c>
    </row>
    <row r="953" spans="1:28" s="36" customFormat="1" x14ac:dyDescent="0.35">
      <c r="A953" s="25" t="s">
        <v>179</v>
      </c>
      <c r="B953" s="26" t="s">
        <v>1438</v>
      </c>
      <c r="C953" s="27" t="s">
        <v>181</v>
      </c>
      <c r="D953" s="27" t="s">
        <v>1439</v>
      </c>
      <c r="E953" s="27" t="s">
        <v>36</v>
      </c>
      <c r="F953" s="27" t="s">
        <v>37</v>
      </c>
      <c r="G953" s="27" t="str">
        <f>Table228910[[#This Row],[District
Code]]</f>
        <v>66472</v>
      </c>
      <c r="H953" s="52" t="s">
        <v>1440</v>
      </c>
      <c r="I953" s="29" t="s">
        <v>6701</v>
      </c>
      <c r="J953" s="30">
        <v>58328</v>
      </c>
      <c r="K953" s="29" t="s">
        <v>6701</v>
      </c>
      <c r="L953" s="28">
        <v>14197</v>
      </c>
      <c r="M953" s="28">
        <v>14197</v>
      </c>
      <c r="N953" s="28">
        <v>0</v>
      </c>
      <c r="O953" s="28">
        <v>3645</v>
      </c>
      <c r="P953" s="28">
        <v>26289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31">
        <f t="shared" si="29"/>
        <v>58328</v>
      </c>
      <c r="AB953" s="31">
        <f t="shared" si="28"/>
        <v>0</v>
      </c>
    </row>
    <row r="954" spans="1:28" s="36" customFormat="1" x14ac:dyDescent="0.35">
      <c r="A954" s="25" t="s">
        <v>179</v>
      </c>
      <c r="B954" s="26" t="s">
        <v>1441</v>
      </c>
      <c r="C954" s="27" t="s">
        <v>181</v>
      </c>
      <c r="D954" s="27" t="s">
        <v>1442</v>
      </c>
      <c r="E954" s="27" t="s">
        <v>36</v>
      </c>
      <c r="F954" s="27" t="s">
        <v>37</v>
      </c>
      <c r="G954" s="27" t="str">
        <f>Table228910[[#This Row],[District
Code]]</f>
        <v>66480</v>
      </c>
      <c r="H954" s="52" t="s">
        <v>1443</v>
      </c>
      <c r="I954" s="29" t="s">
        <v>6701</v>
      </c>
      <c r="J954" s="30">
        <v>20790</v>
      </c>
      <c r="K954" s="29" t="s">
        <v>6701</v>
      </c>
      <c r="L954" s="28">
        <v>5060</v>
      </c>
      <c r="M954" s="28">
        <v>0</v>
      </c>
      <c r="N954" s="28">
        <v>0</v>
      </c>
      <c r="O954" s="28">
        <v>15730</v>
      </c>
      <c r="P954" s="28">
        <v>0</v>
      </c>
      <c r="Q954" s="28">
        <v>0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0</v>
      </c>
      <c r="X954" s="28">
        <v>0</v>
      </c>
      <c r="Y954" s="28">
        <v>0</v>
      </c>
      <c r="Z954" s="28">
        <v>0</v>
      </c>
      <c r="AA954" s="31">
        <f t="shared" si="29"/>
        <v>20790</v>
      </c>
      <c r="AB954" s="31">
        <f t="shared" si="28"/>
        <v>0</v>
      </c>
    </row>
    <row r="955" spans="1:28" s="36" customFormat="1" x14ac:dyDescent="0.35">
      <c r="A955" s="25" t="s">
        <v>179</v>
      </c>
      <c r="B955" s="26" t="s">
        <v>1444</v>
      </c>
      <c r="C955" s="27" t="s">
        <v>181</v>
      </c>
      <c r="D955" s="27" t="s">
        <v>1445</v>
      </c>
      <c r="E955" s="27" t="s">
        <v>36</v>
      </c>
      <c r="F955" s="27" t="s">
        <v>37</v>
      </c>
      <c r="G955" s="27" t="str">
        <f>Table228910[[#This Row],[District
Code]]</f>
        <v>66498</v>
      </c>
      <c r="H955" s="52" t="s">
        <v>1446</v>
      </c>
      <c r="I955" s="29" t="s">
        <v>6701</v>
      </c>
      <c r="J955" s="30">
        <v>27846</v>
      </c>
      <c r="K955" s="29" t="s">
        <v>6701</v>
      </c>
      <c r="L955" s="28">
        <v>0</v>
      </c>
      <c r="M955" s="28">
        <v>0</v>
      </c>
      <c r="N955" s="28">
        <v>0</v>
      </c>
      <c r="O955" s="28">
        <v>6962</v>
      </c>
      <c r="P955" s="28">
        <v>0</v>
      </c>
      <c r="Q955" s="28">
        <v>0</v>
      </c>
      <c r="R955" s="28">
        <v>0</v>
      </c>
      <c r="S955" s="28">
        <v>0</v>
      </c>
      <c r="T955" s="28">
        <v>20884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31">
        <f t="shared" si="29"/>
        <v>27846</v>
      </c>
      <c r="AB955" s="31">
        <f t="shared" si="28"/>
        <v>0</v>
      </c>
    </row>
    <row r="956" spans="1:28" s="36" customFormat="1" x14ac:dyDescent="0.35">
      <c r="A956" s="25" t="s">
        <v>179</v>
      </c>
      <c r="B956" s="26" t="s">
        <v>1447</v>
      </c>
      <c r="C956" s="27" t="s">
        <v>181</v>
      </c>
      <c r="D956" s="27" t="s">
        <v>1448</v>
      </c>
      <c r="E956" s="27" t="s">
        <v>36</v>
      </c>
      <c r="F956" s="27" t="s">
        <v>37</v>
      </c>
      <c r="G956" s="27" t="str">
        <f>Table228910[[#This Row],[District
Code]]</f>
        <v>66506</v>
      </c>
      <c r="H956" s="52" t="s">
        <v>1449</v>
      </c>
      <c r="I956" s="29" t="s">
        <v>6701</v>
      </c>
      <c r="J956" s="30">
        <v>173231</v>
      </c>
      <c r="K956" s="29" t="s">
        <v>6701</v>
      </c>
      <c r="L956" s="28">
        <v>42164</v>
      </c>
      <c r="M956" s="28">
        <v>42164</v>
      </c>
      <c r="N956" s="28">
        <v>1982</v>
      </c>
      <c r="O956" s="28">
        <v>8946</v>
      </c>
      <c r="P956" s="28">
        <v>77975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31">
        <f t="shared" si="29"/>
        <v>173231</v>
      </c>
      <c r="AB956" s="31">
        <f t="shared" si="28"/>
        <v>0</v>
      </c>
    </row>
    <row r="957" spans="1:28" s="42" customFormat="1" x14ac:dyDescent="0.35">
      <c r="A957" s="25" t="s">
        <v>179</v>
      </c>
      <c r="B957" s="26" t="s">
        <v>1450</v>
      </c>
      <c r="C957" s="27" t="s">
        <v>181</v>
      </c>
      <c r="D957" s="27" t="s">
        <v>1451</v>
      </c>
      <c r="E957" s="27" t="s">
        <v>36</v>
      </c>
      <c r="F957" s="27" t="s">
        <v>37</v>
      </c>
      <c r="G957" s="27" t="str">
        <f>Table228910[[#This Row],[District
Code]]</f>
        <v>66514</v>
      </c>
      <c r="H957" s="52" t="s">
        <v>1452</v>
      </c>
      <c r="I957" s="29" t="s">
        <v>6701</v>
      </c>
      <c r="J957" s="30">
        <v>187325</v>
      </c>
      <c r="K957" s="29" t="s">
        <v>6701</v>
      </c>
      <c r="L957" s="28">
        <v>45594</v>
      </c>
      <c r="M957" s="28">
        <v>45594</v>
      </c>
      <c r="N957" s="28">
        <v>0</v>
      </c>
      <c r="O957" s="28">
        <v>0</v>
      </c>
      <c r="P957" s="28">
        <v>0</v>
      </c>
      <c r="Q957" s="28">
        <v>0</v>
      </c>
      <c r="R957" s="28">
        <v>0</v>
      </c>
      <c r="S957" s="28">
        <v>89925</v>
      </c>
      <c r="T957" s="28">
        <v>6212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31">
        <f t="shared" si="29"/>
        <v>187325</v>
      </c>
      <c r="AB957" s="31">
        <f t="shared" si="28"/>
        <v>0</v>
      </c>
    </row>
    <row r="958" spans="1:28" s="36" customFormat="1" x14ac:dyDescent="0.35">
      <c r="A958" s="25" t="s">
        <v>179</v>
      </c>
      <c r="B958" s="26" t="s">
        <v>1453</v>
      </c>
      <c r="C958" s="27" t="s">
        <v>181</v>
      </c>
      <c r="D958" s="27" t="s">
        <v>1454</v>
      </c>
      <c r="E958" s="27" t="s">
        <v>36</v>
      </c>
      <c r="F958" s="27" t="s">
        <v>37</v>
      </c>
      <c r="G958" s="27" t="str">
        <f>Table228910[[#This Row],[District
Code]]</f>
        <v>66522</v>
      </c>
      <c r="H958" s="52" t="s">
        <v>1455</v>
      </c>
      <c r="I958" s="29" t="s">
        <v>6701</v>
      </c>
      <c r="J958" s="30">
        <v>1030425</v>
      </c>
      <c r="K958" s="29" t="s">
        <v>6701</v>
      </c>
      <c r="L958" s="28">
        <v>250800</v>
      </c>
      <c r="M958" s="28">
        <v>250800</v>
      </c>
      <c r="N958" s="28">
        <v>0</v>
      </c>
      <c r="O958" s="28">
        <v>170380</v>
      </c>
      <c r="P958" s="28">
        <v>356598</v>
      </c>
      <c r="Q958" s="28">
        <v>0</v>
      </c>
      <c r="R958" s="28">
        <v>1847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31">
        <f t="shared" si="29"/>
        <v>1030425</v>
      </c>
      <c r="AB958" s="31">
        <f t="shared" si="28"/>
        <v>0</v>
      </c>
    </row>
    <row r="959" spans="1:28" s="36" customFormat="1" x14ac:dyDescent="0.35">
      <c r="A959" s="25" t="s">
        <v>179</v>
      </c>
      <c r="B959" s="26" t="s">
        <v>1456</v>
      </c>
      <c r="C959" s="27" t="s">
        <v>181</v>
      </c>
      <c r="D959" s="27" t="s">
        <v>1457</v>
      </c>
      <c r="E959" s="27" t="s">
        <v>36</v>
      </c>
      <c r="F959" s="27" t="s">
        <v>37</v>
      </c>
      <c r="G959" s="27" t="str">
        <f>Table228910[[#This Row],[District
Code]]</f>
        <v>66530</v>
      </c>
      <c r="H959" s="52" t="s">
        <v>1458</v>
      </c>
      <c r="I959" s="29" t="s">
        <v>6701</v>
      </c>
      <c r="J959" s="30">
        <v>29800</v>
      </c>
      <c r="K959" s="29" t="s">
        <v>6701</v>
      </c>
      <c r="L959" s="28">
        <v>7253</v>
      </c>
      <c r="M959" s="28">
        <v>21760</v>
      </c>
      <c r="N959" s="28">
        <v>0</v>
      </c>
      <c r="O959" s="28">
        <v>787</v>
      </c>
      <c r="P959" s="28">
        <v>0</v>
      </c>
      <c r="Q959" s="28">
        <v>0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31">
        <f t="shared" si="29"/>
        <v>29800</v>
      </c>
      <c r="AB959" s="31">
        <f t="shared" si="28"/>
        <v>0</v>
      </c>
    </row>
    <row r="960" spans="1:28" s="36" customFormat="1" x14ac:dyDescent="0.35">
      <c r="A960" s="25" t="s">
        <v>179</v>
      </c>
      <c r="B960" s="26" t="s">
        <v>1459</v>
      </c>
      <c r="C960" s="27" t="s">
        <v>181</v>
      </c>
      <c r="D960" s="27" t="s">
        <v>1460</v>
      </c>
      <c r="E960" s="27" t="s">
        <v>36</v>
      </c>
      <c r="F960" s="27" t="s">
        <v>37</v>
      </c>
      <c r="G960" s="27" t="str">
        <f>Table228910[[#This Row],[District
Code]]</f>
        <v>66548</v>
      </c>
      <c r="H960" s="52" t="s">
        <v>1461</v>
      </c>
      <c r="I960" s="29" t="s">
        <v>6701</v>
      </c>
      <c r="J960" s="30">
        <v>147853</v>
      </c>
      <c r="K960" s="29" t="s">
        <v>6701</v>
      </c>
      <c r="L960" s="28">
        <v>35987</v>
      </c>
      <c r="M960" s="28">
        <v>35987</v>
      </c>
      <c r="N960" s="28">
        <v>0</v>
      </c>
      <c r="O960" s="28">
        <v>75879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0</v>
      </c>
      <c r="V960" s="28">
        <v>0</v>
      </c>
      <c r="W960" s="28">
        <v>0</v>
      </c>
      <c r="X960" s="28">
        <v>0</v>
      </c>
      <c r="Y960" s="28">
        <v>0</v>
      </c>
      <c r="Z960" s="28">
        <v>0</v>
      </c>
      <c r="AA960" s="31">
        <f t="shared" si="29"/>
        <v>147853</v>
      </c>
      <c r="AB960" s="31">
        <f t="shared" si="28"/>
        <v>0</v>
      </c>
    </row>
    <row r="961" spans="1:28" s="36" customFormat="1" x14ac:dyDescent="0.35">
      <c r="A961" s="25" t="s">
        <v>179</v>
      </c>
      <c r="B961" s="26" t="s">
        <v>1462</v>
      </c>
      <c r="C961" s="27" t="s">
        <v>181</v>
      </c>
      <c r="D961" s="27" t="s">
        <v>1463</v>
      </c>
      <c r="E961" s="27" t="s">
        <v>36</v>
      </c>
      <c r="F961" s="27" t="s">
        <v>37</v>
      </c>
      <c r="G961" s="27" t="str">
        <f>Table228910[[#This Row],[District
Code]]</f>
        <v>66555</v>
      </c>
      <c r="H961" s="52" t="s">
        <v>1464</v>
      </c>
      <c r="I961" s="29" t="s">
        <v>6701</v>
      </c>
      <c r="J961" s="30">
        <v>13950</v>
      </c>
      <c r="K961" s="29" t="s">
        <v>6701</v>
      </c>
      <c r="L961" s="28">
        <v>3396</v>
      </c>
      <c r="M961" s="28">
        <v>3396</v>
      </c>
      <c r="N961" s="28">
        <v>0</v>
      </c>
      <c r="O961" s="28">
        <v>0</v>
      </c>
      <c r="P961" s="28">
        <v>3488</v>
      </c>
      <c r="Q961" s="28">
        <v>3670</v>
      </c>
      <c r="R961" s="28">
        <v>0</v>
      </c>
      <c r="S961" s="28">
        <v>0</v>
      </c>
      <c r="T961" s="28">
        <v>0</v>
      </c>
      <c r="U961" s="28">
        <v>0</v>
      </c>
      <c r="V961" s="28">
        <v>0</v>
      </c>
      <c r="W961" s="28">
        <v>0</v>
      </c>
      <c r="X961" s="28">
        <v>0</v>
      </c>
      <c r="Y961" s="28">
        <v>0</v>
      </c>
      <c r="Z961" s="28">
        <v>0</v>
      </c>
      <c r="AA961" s="31">
        <f t="shared" si="29"/>
        <v>13950</v>
      </c>
      <c r="AB961" s="31">
        <f t="shared" si="28"/>
        <v>0</v>
      </c>
    </row>
    <row r="962" spans="1:28" s="36" customFormat="1" x14ac:dyDescent="0.35">
      <c r="A962" s="25" t="s">
        <v>179</v>
      </c>
      <c r="B962" s="26" t="s">
        <v>1465</v>
      </c>
      <c r="C962" s="27" t="s">
        <v>181</v>
      </c>
      <c r="D962" s="27" t="s">
        <v>1466</v>
      </c>
      <c r="E962" s="27" t="s">
        <v>36</v>
      </c>
      <c r="F962" s="27" t="s">
        <v>37</v>
      </c>
      <c r="G962" s="27" t="str">
        <f>Table228910[[#This Row],[District
Code]]</f>
        <v>66563</v>
      </c>
      <c r="H962" s="52" t="s">
        <v>1467</v>
      </c>
      <c r="I962" s="29" t="s">
        <v>6701</v>
      </c>
      <c r="J962" s="30">
        <v>85063</v>
      </c>
      <c r="K962" s="29" t="s">
        <v>6701</v>
      </c>
      <c r="L962" s="28">
        <v>20704</v>
      </c>
      <c r="M962" s="28">
        <v>20704</v>
      </c>
      <c r="N962" s="28">
        <v>41407</v>
      </c>
      <c r="O962" s="28">
        <v>0</v>
      </c>
      <c r="P962" s="28">
        <v>0</v>
      </c>
      <c r="Q962" s="28">
        <v>2248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31">
        <f t="shared" si="29"/>
        <v>85063</v>
      </c>
      <c r="AB962" s="31">
        <f t="shared" si="28"/>
        <v>0</v>
      </c>
    </row>
    <row r="963" spans="1:28" s="36" customFormat="1" x14ac:dyDescent="0.35">
      <c r="A963" s="25" t="s">
        <v>179</v>
      </c>
      <c r="B963" s="26" t="s">
        <v>1468</v>
      </c>
      <c r="C963" s="27" t="s">
        <v>181</v>
      </c>
      <c r="D963" s="27" t="s">
        <v>1469</v>
      </c>
      <c r="E963" s="27" t="s">
        <v>36</v>
      </c>
      <c r="F963" s="27" t="s">
        <v>37</v>
      </c>
      <c r="G963" s="27" t="str">
        <f>Table228910[[#This Row],[District
Code]]</f>
        <v>66589</v>
      </c>
      <c r="H963" s="52" t="s">
        <v>1470</v>
      </c>
      <c r="I963" s="29" t="s">
        <v>6701</v>
      </c>
      <c r="J963" s="30">
        <v>137134</v>
      </c>
      <c r="K963" s="29" t="s">
        <v>6701</v>
      </c>
      <c r="L963" s="28">
        <v>33378</v>
      </c>
      <c r="M963" s="28">
        <v>33378</v>
      </c>
      <c r="N963" s="28">
        <v>0</v>
      </c>
      <c r="O963" s="28">
        <v>70378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31">
        <f t="shared" si="29"/>
        <v>137134</v>
      </c>
      <c r="AB963" s="31">
        <f t="shared" si="28"/>
        <v>0</v>
      </c>
    </row>
    <row r="964" spans="1:28" s="36" customFormat="1" x14ac:dyDescent="0.35">
      <c r="A964" s="25" t="s">
        <v>179</v>
      </c>
      <c r="B964" s="26" t="s">
        <v>1471</v>
      </c>
      <c r="C964" s="27" t="s">
        <v>181</v>
      </c>
      <c r="D964" s="27" t="s">
        <v>1472</v>
      </c>
      <c r="E964" s="27" t="s">
        <v>36</v>
      </c>
      <c r="F964" s="27" t="s">
        <v>37</v>
      </c>
      <c r="G964" s="27" t="str">
        <f>Table228910[[#This Row],[District
Code]]</f>
        <v>66597</v>
      </c>
      <c r="H964" s="52" t="s">
        <v>1473</v>
      </c>
      <c r="I964" s="29" t="s">
        <v>6701</v>
      </c>
      <c r="J964" s="30">
        <v>270728</v>
      </c>
      <c r="K964" s="29" t="s">
        <v>6701</v>
      </c>
      <c r="L964" s="28">
        <v>65894</v>
      </c>
      <c r="M964" s="28">
        <v>65894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62563</v>
      </c>
      <c r="T964" s="28">
        <v>66485</v>
      </c>
      <c r="U964" s="28">
        <v>9892</v>
      </c>
      <c r="V964" s="28">
        <v>0</v>
      </c>
      <c r="W964" s="28">
        <v>0</v>
      </c>
      <c r="X964" s="28">
        <v>0</v>
      </c>
      <c r="Y964" s="28">
        <v>0</v>
      </c>
      <c r="Z964" s="28">
        <v>0</v>
      </c>
      <c r="AA964" s="31">
        <f t="shared" si="29"/>
        <v>270728</v>
      </c>
      <c r="AB964" s="31">
        <f t="shared" si="28"/>
        <v>0</v>
      </c>
    </row>
    <row r="965" spans="1:28" s="36" customFormat="1" x14ac:dyDescent="0.35">
      <c r="A965" s="25" t="s">
        <v>179</v>
      </c>
      <c r="B965" s="26" t="s">
        <v>1474</v>
      </c>
      <c r="C965" s="27" t="s">
        <v>181</v>
      </c>
      <c r="D965" s="27" t="s">
        <v>1475</v>
      </c>
      <c r="E965" s="27" t="s">
        <v>36</v>
      </c>
      <c r="F965" s="27" t="s">
        <v>37</v>
      </c>
      <c r="G965" s="27" t="str">
        <f>Table228910[[#This Row],[District
Code]]</f>
        <v>66613</v>
      </c>
      <c r="H965" s="52" t="s">
        <v>1476</v>
      </c>
      <c r="I965" s="29" t="s">
        <v>6701</v>
      </c>
      <c r="J965" s="30">
        <v>109598</v>
      </c>
      <c r="K965" s="29" t="s">
        <v>6701</v>
      </c>
      <c r="L965" s="28">
        <v>26676</v>
      </c>
      <c r="M965" s="28">
        <v>26676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31721</v>
      </c>
      <c r="U965" s="28">
        <v>24525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31">
        <f t="shared" si="29"/>
        <v>109598</v>
      </c>
      <c r="AB965" s="31">
        <f t="shared" si="28"/>
        <v>0</v>
      </c>
    </row>
    <row r="966" spans="1:28" s="36" customFormat="1" x14ac:dyDescent="0.35">
      <c r="A966" s="25" t="s">
        <v>179</v>
      </c>
      <c r="B966" s="26" t="s">
        <v>1477</v>
      </c>
      <c r="C966" s="27" t="s">
        <v>181</v>
      </c>
      <c r="D966" s="27" t="s">
        <v>1478</v>
      </c>
      <c r="E966" s="27" t="s">
        <v>36</v>
      </c>
      <c r="F966" s="27" t="s">
        <v>37</v>
      </c>
      <c r="G966" s="27" t="str">
        <f>Table228910[[#This Row],[District
Code]]</f>
        <v>66621</v>
      </c>
      <c r="H966" s="52" t="s">
        <v>1479</v>
      </c>
      <c r="I966" s="29" t="s">
        <v>6701</v>
      </c>
      <c r="J966" s="30">
        <v>378170</v>
      </c>
      <c r="K966" s="29" t="s">
        <v>6701</v>
      </c>
      <c r="L966" s="28">
        <v>92045</v>
      </c>
      <c r="M966" s="28">
        <v>92045</v>
      </c>
      <c r="N966" s="28">
        <v>0</v>
      </c>
      <c r="O966" s="28">
        <v>0</v>
      </c>
      <c r="P966" s="28">
        <v>157696</v>
      </c>
      <c r="Q966" s="28">
        <v>36384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31">
        <f t="shared" si="29"/>
        <v>378170</v>
      </c>
      <c r="AB966" s="31">
        <f t="shared" si="28"/>
        <v>0</v>
      </c>
    </row>
    <row r="967" spans="1:28" s="36" customFormat="1" x14ac:dyDescent="0.35">
      <c r="A967" s="25" t="s">
        <v>179</v>
      </c>
      <c r="B967" s="26" t="s">
        <v>1480</v>
      </c>
      <c r="C967" s="27" t="s">
        <v>181</v>
      </c>
      <c r="D967" s="27" t="s">
        <v>1481</v>
      </c>
      <c r="E967" s="27" t="s">
        <v>36</v>
      </c>
      <c r="F967" s="27" t="s">
        <v>37</v>
      </c>
      <c r="G967" s="27" t="str">
        <f>Table228910[[#This Row],[District
Code]]</f>
        <v>66647</v>
      </c>
      <c r="H967" s="52" t="s">
        <v>1482</v>
      </c>
      <c r="I967" s="29" t="s">
        <v>6701</v>
      </c>
      <c r="J967" s="30">
        <v>201323</v>
      </c>
      <c r="K967" s="29" t="s">
        <v>6701</v>
      </c>
      <c r="L967" s="28">
        <v>49001</v>
      </c>
      <c r="M967" s="28">
        <v>49082</v>
      </c>
      <c r="N967" s="28">
        <v>16556</v>
      </c>
      <c r="O967" s="28">
        <v>0</v>
      </c>
      <c r="P967" s="28">
        <v>86684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0</v>
      </c>
      <c r="Z967" s="28">
        <v>0</v>
      </c>
      <c r="AA967" s="31">
        <f t="shared" si="29"/>
        <v>201323</v>
      </c>
      <c r="AB967" s="31">
        <f t="shared" si="28"/>
        <v>0</v>
      </c>
    </row>
    <row r="968" spans="1:28" s="36" customFormat="1" x14ac:dyDescent="0.35">
      <c r="A968" s="25" t="s">
        <v>179</v>
      </c>
      <c r="B968" s="26" t="s">
        <v>1483</v>
      </c>
      <c r="C968" s="27" t="s">
        <v>181</v>
      </c>
      <c r="D968" s="27" t="s">
        <v>1484</v>
      </c>
      <c r="E968" s="27" t="s">
        <v>36</v>
      </c>
      <c r="F968" s="27" t="s">
        <v>37</v>
      </c>
      <c r="G968" s="27" t="str">
        <f>Table228910[[#This Row],[District
Code]]</f>
        <v>66670</v>
      </c>
      <c r="H968" s="52" t="s">
        <v>1485</v>
      </c>
      <c r="I968" s="29" t="s">
        <v>6701</v>
      </c>
      <c r="J968" s="30">
        <v>1284934</v>
      </c>
      <c r="K968" s="29" t="s">
        <v>6701</v>
      </c>
      <c r="L968" s="28">
        <v>312747</v>
      </c>
      <c r="M968" s="28">
        <v>314697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410325</v>
      </c>
      <c r="U968" s="28">
        <v>247165</v>
      </c>
      <c r="V968" s="28">
        <v>0</v>
      </c>
      <c r="W968" s="28">
        <v>0</v>
      </c>
      <c r="X968" s="28">
        <v>0</v>
      </c>
      <c r="Y968" s="28">
        <v>0</v>
      </c>
      <c r="Z968" s="28">
        <v>0</v>
      </c>
      <c r="AA968" s="31">
        <f t="shared" si="29"/>
        <v>1284934</v>
      </c>
      <c r="AB968" s="31">
        <f t="shared" si="28"/>
        <v>0</v>
      </c>
    </row>
    <row r="969" spans="1:28" s="36" customFormat="1" x14ac:dyDescent="0.35">
      <c r="A969" s="25" t="s">
        <v>179</v>
      </c>
      <c r="B969" s="26" t="s">
        <v>1486</v>
      </c>
      <c r="C969" s="27" t="s">
        <v>181</v>
      </c>
      <c r="D969" s="27" t="s">
        <v>1487</v>
      </c>
      <c r="E969" s="27" t="s">
        <v>36</v>
      </c>
      <c r="F969" s="27" t="s">
        <v>37</v>
      </c>
      <c r="G969" s="27" t="str">
        <f>Table228910[[#This Row],[District
Code]]</f>
        <v>66696</v>
      </c>
      <c r="H969" s="52" t="s">
        <v>1488</v>
      </c>
      <c r="I969" s="29" t="s">
        <v>6701</v>
      </c>
      <c r="J969" s="30">
        <v>34834</v>
      </c>
      <c r="K969" s="29" t="s">
        <v>6701</v>
      </c>
      <c r="L969" s="28">
        <v>8479</v>
      </c>
      <c r="M969" s="28">
        <v>8479</v>
      </c>
      <c r="N969" s="28">
        <v>0</v>
      </c>
      <c r="O969" s="28">
        <v>17876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31">
        <f t="shared" si="29"/>
        <v>34834</v>
      </c>
      <c r="AB969" s="31">
        <f t="shared" si="28"/>
        <v>0</v>
      </c>
    </row>
    <row r="970" spans="1:28" s="36" customFormat="1" x14ac:dyDescent="0.35">
      <c r="A970" s="25" t="s">
        <v>179</v>
      </c>
      <c r="B970" s="26" t="s">
        <v>1489</v>
      </c>
      <c r="C970" s="27" t="s">
        <v>181</v>
      </c>
      <c r="D970" s="27" t="s">
        <v>1490</v>
      </c>
      <c r="E970" s="27" t="s">
        <v>36</v>
      </c>
      <c r="F970" s="27" t="s">
        <v>37</v>
      </c>
      <c r="G970" s="27" t="str">
        <f>Table228910[[#This Row],[District
Code]]</f>
        <v>66746</v>
      </c>
      <c r="H970" s="52" t="s">
        <v>1491</v>
      </c>
      <c r="I970" s="29" t="s">
        <v>6701</v>
      </c>
      <c r="J970" s="30">
        <v>172218</v>
      </c>
      <c r="K970" s="29" t="s">
        <v>6701</v>
      </c>
      <c r="L970" s="28">
        <v>41917</v>
      </c>
      <c r="M970" s="28">
        <v>0</v>
      </c>
      <c r="N970" s="28">
        <v>0</v>
      </c>
      <c r="O970" s="28">
        <v>1138</v>
      </c>
      <c r="P970" s="28">
        <v>103006</v>
      </c>
      <c r="Q970" s="28">
        <v>7929</v>
      </c>
      <c r="R970" s="28">
        <v>1138</v>
      </c>
      <c r="S970" s="28">
        <v>0</v>
      </c>
      <c r="T970" s="28">
        <v>17090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31">
        <f t="shared" si="29"/>
        <v>172218</v>
      </c>
      <c r="AB970" s="31">
        <f t="shared" si="28"/>
        <v>0</v>
      </c>
    </row>
    <row r="971" spans="1:28" s="36" customFormat="1" x14ac:dyDescent="0.35">
      <c r="A971" s="25" t="s">
        <v>179</v>
      </c>
      <c r="B971" s="26" t="s">
        <v>2821</v>
      </c>
      <c r="C971" s="27" t="s">
        <v>181</v>
      </c>
      <c r="D971" s="27" t="s">
        <v>2822</v>
      </c>
      <c r="E971" s="27" t="s">
        <v>36</v>
      </c>
      <c r="F971" s="27" t="s">
        <v>37</v>
      </c>
      <c r="G971" s="27" t="str">
        <f>Table228910[[#This Row],[District
Code]]</f>
        <v>73635</v>
      </c>
      <c r="H971" s="52" t="s">
        <v>2823</v>
      </c>
      <c r="I971" s="29" t="s">
        <v>6701</v>
      </c>
      <c r="J971" s="30">
        <v>188137</v>
      </c>
      <c r="K971" s="29" t="s">
        <v>6701</v>
      </c>
      <c r="L971" s="28">
        <v>45792</v>
      </c>
      <c r="M971" s="28">
        <v>45792</v>
      </c>
      <c r="N971" s="28">
        <v>0</v>
      </c>
      <c r="O971" s="28">
        <v>47034</v>
      </c>
      <c r="P971" s="28">
        <v>47034</v>
      </c>
      <c r="Q971" s="28">
        <v>0</v>
      </c>
      <c r="R971" s="28">
        <v>2485</v>
      </c>
      <c r="S971" s="28">
        <v>0</v>
      </c>
      <c r="T971" s="28">
        <v>0</v>
      </c>
      <c r="U971" s="28">
        <v>0</v>
      </c>
      <c r="V971" s="28">
        <v>0</v>
      </c>
      <c r="W971" s="28">
        <v>0</v>
      </c>
      <c r="X971" s="28">
        <v>0</v>
      </c>
      <c r="Y971" s="28">
        <v>0</v>
      </c>
      <c r="Z971" s="28">
        <v>0</v>
      </c>
      <c r="AA971" s="31">
        <f t="shared" si="29"/>
        <v>188137</v>
      </c>
      <c r="AB971" s="31">
        <f t="shared" si="28"/>
        <v>0</v>
      </c>
    </row>
    <row r="972" spans="1:28" s="36" customFormat="1" x14ac:dyDescent="0.35">
      <c r="A972" s="25" t="s">
        <v>179</v>
      </c>
      <c r="B972" s="26" t="s">
        <v>2824</v>
      </c>
      <c r="C972" s="27" t="s">
        <v>181</v>
      </c>
      <c r="D972" s="27" t="s">
        <v>2825</v>
      </c>
      <c r="E972" s="27" t="s">
        <v>36</v>
      </c>
      <c r="F972" s="27" t="s">
        <v>37</v>
      </c>
      <c r="G972" s="27" t="str">
        <f>Table228910[[#This Row],[District
Code]]</f>
        <v>73643</v>
      </c>
      <c r="H972" s="52" t="s">
        <v>2826</v>
      </c>
      <c r="I972" s="29" t="s">
        <v>6701</v>
      </c>
      <c r="J972" s="30">
        <v>214510</v>
      </c>
      <c r="K972" s="29" t="s">
        <v>6701</v>
      </c>
      <c r="L972" s="28">
        <v>52211</v>
      </c>
      <c r="M972" s="28">
        <v>52211</v>
      </c>
      <c r="N972" s="28">
        <v>0</v>
      </c>
      <c r="O972" s="28">
        <v>0</v>
      </c>
      <c r="P972" s="28">
        <v>0</v>
      </c>
      <c r="Q972" s="28">
        <v>0</v>
      </c>
      <c r="R972" s="28">
        <v>0</v>
      </c>
      <c r="S972" s="28">
        <v>43150</v>
      </c>
      <c r="T972" s="28">
        <v>0</v>
      </c>
      <c r="U972" s="28">
        <v>44986</v>
      </c>
      <c r="V972" s="28">
        <v>21952</v>
      </c>
      <c r="W972" s="28">
        <v>0</v>
      </c>
      <c r="X972" s="28">
        <v>0</v>
      </c>
      <c r="Y972" s="28">
        <v>0</v>
      </c>
      <c r="Z972" s="28">
        <v>0</v>
      </c>
      <c r="AA972" s="31">
        <f t="shared" si="29"/>
        <v>214510</v>
      </c>
      <c r="AB972" s="31">
        <f t="shared" ref="AB972:AB1035" si="30">J972-AA972</f>
        <v>0</v>
      </c>
    </row>
    <row r="973" spans="1:28" s="36" customFormat="1" x14ac:dyDescent="0.35">
      <c r="A973" s="25" t="s">
        <v>179</v>
      </c>
      <c r="B973" s="26" t="s">
        <v>2827</v>
      </c>
      <c r="C973" s="27" t="s">
        <v>181</v>
      </c>
      <c r="D973" s="27" t="s">
        <v>2828</v>
      </c>
      <c r="E973" s="27" t="s">
        <v>36</v>
      </c>
      <c r="F973" s="27" t="s">
        <v>37</v>
      </c>
      <c r="G973" s="27" t="str">
        <f>Table228910[[#This Row],[District
Code]]</f>
        <v>73650</v>
      </c>
      <c r="H973" s="52" t="s">
        <v>2829</v>
      </c>
      <c r="I973" s="29" t="s">
        <v>6701</v>
      </c>
      <c r="J973" s="30">
        <v>157268</v>
      </c>
      <c r="K973" s="29" t="s">
        <v>6701</v>
      </c>
      <c r="L973" s="28">
        <v>38278</v>
      </c>
      <c r="M973" s="28">
        <v>38278</v>
      </c>
      <c r="N973" s="28">
        <v>0</v>
      </c>
      <c r="O973" s="28">
        <v>0</v>
      </c>
      <c r="P973" s="28">
        <v>0</v>
      </c>
      <c r="Q973" s="28">
        <v>15304</v>
      </c>
      <c r="R973" s="28">
        <v>65408</v>
      </c>
      <c r="S973" s="28">
        <v>0</v>
      </c>
      <c r="T973" s="28">
        <v>0</v>
      </c>
      <c r="U973" s="28">
        <v>0</v>
      </c>
      <c r="V973" s="28">
        <v>0</v>
      </c>
      <c r="W973" s="28">
        <v>0</v>
      </c>
      <c r="X973" s="28">
        <v>0</v>
      </c>
      <c r="Y973" s="28">
        <v>0</v>
      </c>
      <c r="Z973" s="28">
        <v>0</v>
      </c>
      <c r="AA973" s="31">
        <f t="shared" ref="AA973:AA1036" si="31">SUM(L973:Z973)</f>
        <v>157268</v>
      </c>
      <c r="AB973" s="31">
        <f t="shared" si="30"/>
        <v>0</v>
      </c>
    </row>
    <row r="974" spans="1:28" s="36" customFormat="1" x14ac:dyDescent="0.35">
      <c r="A974" s="25" t="s">
        <v>179</v>
      </c>
      <c r="B974" s="26" t="s">
        <v>2890</v>
      </c>
      <c r="C974" s="27" t="s">
        <v>181</v>
      </c>
      <c r="D974" s="27" t="s">
        <v>2891</v>
      </c>
      <c r="E974" s="27" t="s">
        <v>36</v>
      </c>
      <c r="F974" s="27" t="s">
        <v>37</v>
      </c>
      <c r="G974" s="27" t="str">
        <f>Table228910[[#This Row],[District
Code]]</f>
        <v>73924</v>
      </c>
      <c r="H974" s="52" t="s">
        <v>2892</v>
      </c>
      <c r="I974" s="29" t="s">
        <v>6701</v>
      </c>
      <c r="J974" s="30">
        <v>25241</v>
      </c>
      <c r="K974" s="29" t="s">
        <v>6701</v>
      </c>
      <c r="L974" s="28">
        <v>6144</v>
      </c>
      <c r="M974" s="28">
        <v>6144</v>
      </c>
      <c r="N974" s="28">
        <v>0</v>
      </c>
      <c r="O974" s="28">
        <v>0</v>
      </c>
      <c r="P974" s="28">
        <v>12953</v>
      </c>
      <c r="Q974" s="28">
        <v>0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0</v>
      </c>
      <c r="X974" s="28">
        <v>0</v>
      </c>
      <c r="Y974" s="28">
        <v>0</v>
      </c>
      <c r="Z974" s="28">
        <v>0</v>
      </c>
      <c r="AA974" s="31">
        <f t="shared" si="31"/>
        <v>25241</v>
      </c>
      <c r="AB974" s="31">
        <f t="shared" si="30"/>
        <v>0</v>
      </c>
    </row>
    <row r="975" spans="1:28" s="36" customFormat="1" x14ac:dyDescent="0.35">
      <c r="A975" s="25" t="s">
        <v>179</v>
      </c>
      <c r="B975" s="26" t="s">
        <v>3902</v>
      </c>
      <c r="C975" s="27" t="s">
        <v>181</v>
      </c>
      <c r="D975" s="27" t="s">
        <v>1484</v>
      </c>
      <c r="E975" s="27" t="s">
        <v>3903</v>
      </c>
      <c r="F975" s="27" t="s">
        <v>3904</v>
      </c>
      <c r="G975" s="27" t="str">
        <f>"C"&amp;Table228910[[#This Row],[Direct
Funded
Charter School
Number]]</f>
        <v>C0578</v>
      </c>
      <c r="H975" s="52" t="s">
        <v>3905</v>
      </c>
      <c r="I975" s="29" t="s">
        <v>6701</v>
      </c>
      <c r="J975" s="30">
        <v>13114</v>
      </c>
      <c r="K975" s="29" t="s">
        <v>6701</v>
      </c>
      <c r="L975" s="28">
        <v>3192</v>
      </c>
      <c r="M975" s="28">
        <v>3192</v>
      </c>
      <c r="N975" s="28">
        <v>0</v>
      </c>
      <c r="O975" s="28">
        <v>0</v>
      </c>
      <c r="P975" s="28">
        <v>6730</v>
      </c>
      <c r="Q975" s="28">
        <v>0</v>
      </c>
      <c r="R975" s="28">
        <v>0</v>
      </c>
      <c r="S975" s="28">
        <v>0</v>
      </c>
      <c r="T975" s="28">
        <v>0</v>
      </c>
      <c r="U975" s="28">
        <v>0</v>
      </c>
      <c r="V975" s="28">
        <v>0</v>
      </c>
      <c r="W975" s="28">
        <v>0</v>
      </c>
      <c r="X975" s="28">
        <v>0</v>
      </c>
      <c r="Y975" s="28">
        <v>0</v>
      </c>
      <c r="Z975" s="28">
        <v>0</v>
      </c>
      <c r="AA975" s="31">
        <f t="shared" si="31"/>
        <v>13114</v>
      </c>
      <c r="AB975" s="31">
        <f t="shared" si="30"/>
        <v>0</v>
      </c>
    </row>
    <row r="976" spans="1:28" s="36" customFormat="1" x14ac:dyDescent="0.35">
      <c r="A976" s="25" t="s">
        <v>179</v>
      </c>
      <c r="B976" s="35" t="s">
        <v>3994</v>
      </c>
      <c r="C976" s="33" t="s">
        <v>181</v>
      </c>
      <c r="D976" s="33" t="s">
        <v>1484</v>
      </c>
      <c r="E976" s="33" t="s">
        <v>3995</v>
      </c>
      <c r="F976" s="3" t="s">
        <v>3996</v>
      </c>
      <c r="G976" s="27" t="str">
        <f>"C"&amp;Table228910[[#This Row],[Direct
Funded
Charter School
Number]]</f>
        <v>C0632</v>
      </c>
      <c r="H976" s="53" t="s">
        <v>3997</v>
      </c>
      <c r="I976" s="29" t="s">
        <v>6701</v>
      </c>
      <c r="J976" s="30">
        <v>11405</v>
      </c>
      <c r="K976" s="29" t="s">
        <v>6701</v>
      </c>
      <c r="L976" s="28">
        <v>0</v>
      </c>
      <c r="M976" s="28">
        <v>0</v>
      </c>
      <c r="N976" s="28">
        <v>11103</v>
      </c>
      <c r="O976" s="28">
        <v>302</v>
      </c>
      <c r="P976" s="28">
        <v>0</v>
      </c>
      <c r="Q976" s="28">
        <v>0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0</v>
      </c>
      <c r="X976" s="28">
        <v>0</v>
      </c>
      <c r="Y976" s="28">
        <v>0</v>
      </c>
      <c r="Z976" s="28">
        <v>0</v>
      </c>
      <c r="AA976" s="31">
        <f t="shared" si="31"/>
        <v>11405</v>
      </c>
      <c r="AB976" s="31">
        <f t="shared" si="30"/>
        <v>0</v>
      </c>
    </row>
    <row r="977" spans="1:28" s="36" customFormat="1" x14ac:dyDescent="0.35">
      <c r="A977" s="25" t="s">
        <v>179</v>
      </c>
      <c r="B977" s="26" t="s">
        <v>4058</v>
      </c>
      <c r="C977" s="27" t="s">
        <v>181</v>
      </c>
      <c r="D977" s="27" t="s">
        <v>1436</v>
      </c>
      <c r="E977" s="27" t="s">
        <v>4059</v>
      </c>
      <c r="F977" s="27" t="s">
        <v>4060</v>
      </c>
      <c r="G977" s="27" t="str">
        <f>"C"&amp;Table228910[[#This Row],[Direct
Funded
Charter School
Number]]</f>
        <v>C0664</v>
      </c>
      <c r="H977" s="52" t="s">
        <v>4061</v>
      </c>
      <c r="I977" s="29" t="s">
        <v>6701</v>
      </c>
      <c r="J977" s="30">
        <v>31613</v>
      </c>
      <c r="K977" s="29" t="s">
        <v>6701</v>
      </c>
      <c r="L977" s="28">
        <v>7695</v>
      </c>
      <c r="M977" s="28">
        <v>0</v>
      </c>
      <c r="N977" s="28">
        <v>0</v>
      </c>
      <c r="O977" s="28">
        <v>208</v>
      </c>
      <c r="P977" s="28">
        <v>23710</v>
      </c>
      <c r="Q977" s="28">
        <v>0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31">
        <f t="shared" si="31"/>
        <v>31613</v>
      </c>
      <c r="AB977" s="31">
        <f t="shared" si="30"/>
        <v>0</v>
      </c>
    </row>
    <row r="978" spans="1:28" s="36" customFormat="1" x14ac:dyDescent="0.35">
      <c r="A978" s="25" t="s">
        <v>179</v>
      </c>
      <c r="B978" s="26" t="s">
        <v>4130</v>
      </c>
      <c r="C978" s="27" t="s">
        <v>181</v>
      </c>
      <c r="D978" s="27" t="s">
        <v>1484</v>
      </c>
      <c r="E978" s="27" t="s">
        <v>4131</v>
      </c>
      <c r="F978" s="27" t="s">
        <v>4132</v>
      </c>
      <c r="G978" s="27" t="str">
        <f>"C"&amp;Table228910[[#This Row],[Direct
Funded
Charter School
Number]]</f>
        <v>C0701</v>
      </c>
      <c r="H978" s="52" t="s">
        <v>4133</v>
      </c>
      <c r="I978" s="29" t="s">
        <v>6701</v>
      </c>
      <c r="J978" s="30">
        <v>10195</v>
      </c>
      <c r="K978" s="29" t="s">
        <v>6701</v>
      </c>
      <c r="L978" s="28">
        <v>2500</v>
      </c>
      <c r="M978" s="28">
        <v>2500</v>
      </c>
      <c r="N978" s="28">
        <v>0</v>
      </c>
      <c r="O978" s="28">
        <v>0</v>
      </c>
      <c r="P978" s="28">
        <v>5195</v>
      </c>
      <c r="Q978" s="28">
        <v>0</v>
      </c>
      <c r="R978" s="28">
        <v>0</v>
      </c>
      <c r="S978" s="28">
        <v>0</v>
      </c>
      <c r="T978" s="28">
        <v>0</v>
      </c>
      <c r="U978" s="28">
        <v>0</v>
      </c>
      <c r="V978" s="28">
        <v>0</v>
      </c>
      <c r="W978" s="28">
        <v>0</v>
      </c>
      <c r="X978" s="28">
        <v>0</v>
      </c>
      <c r="Y978" s="28">
        <v>0</v>
      </c>
      <c r="Z978" s="28">
        <v>0</v>
      </c>
      <c r="AA978" s="31">
        <f t="shared" si="31"/>
        <v>10195</v>
      </c>
      <c r="AB978" s="31">
        <f t="shared" si="30"/>
        <v>0</v>
      </c>
    </row>
    <row r="979" spans="1:28" s="36" customFormat="1" x14ac:dyDescent="0.35">
      <c r="A979" s="25" t="s">
        <v>179</v>
      </c>
      <c r="B979" s="26" t="s">
        <v>5223</v>
      </c>
      <c r="C979" s="27" t="s">
        <v>181</v>
      </c>
      <c r="D979" s="27" t="s">
        <v>1436</v>
      </c>
      <c r="E979" s="27" t="s">
        <v>5224</v>
      </c>
      <c r="F979" s="27" t="s">
        <v>5225</v>
      </c>
      <c r="G979" s="27" t="str">
        <f>"C"&amp;Table228910[[#This Row],[Direct
Funded
Charter School
Number]]</f>
        <v>C1274</v>
      </c>
      <c r="H979" s="52" t="s">
        <v>5226</v>
      </c>
      <c r="I979" s="29" t="s">
        <v>6700</v>
      </c>
      <c r="J979" s="30">
        <v>0</v>
      </c>
      <c r="K979" s="29" t="s">
        <v>6708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31">
        <f t="shared" si="31"/>
        <v>0</v>
      </c>
      <c r="AB979" s="31">
        <f t="shared" si="30"/>
        <v>0</v>
      </c>
    </row>
    <row r="980" spans="1:28" s="36" customFormat="1" x14ac:dyDescent="0.35">
      <c r="A980" s="25" t="s">
        <v>179</v>
      </c>
      <c r="B980" s="26" t="s">
        <v>5351</v>
      </c>
      <c r="C980" s="27" t="s">
        <v>181</v>
      </c>
      <c r="D980" s="27" t="s">
        <v>1436</v>
      </c>
      <c r="E980" s="27" t="s">
        <v>5352</v>
      </c>
      <c r="F980" s="27" t="s">
        <v>5353</v>
      </c>
      <c r="G980" s="27" t="str">
        <f>"C"&amp;Table228910[[#This Row],[Direct
Funded
Charter School
Number]]</f>
        <v>C1324</v>
      </c>
      <c r="H980" s="52" t="s">
        <v>5354</v>
      </c>
      <c r="I980" s="29" t="s">
        <v>6700</v>
      </c>
      <c r="J980" s="30">
        <v>0</v>
      </c>
      <c r="K980" s="29" t="s">
        <v>6701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31">
        <f t="shared" si="31"/>
        <v>0</v>
      </c>
      <c r="AB980" s="31">
        <f t="shared" si="30"/>
        <v>0</v>
      </c>
    </row>
    <row r="981" spans="1:28" s="36" customFormat="1" x14ac:dyDescent="0.35">
      <c r="A981" s="25" t="s">
        <v>179</v>
      </c>
      <c r="B981" s="26" t="s">
        <v>5523</v>
      </c>
      <c r="C981" s="27" t="s">
        <v>181</v>
      </c>
      <c r="D981" s="27" t="s">
        <v>182</v>
      </c>
      <c r="E981" s="27" t="s">
        <v>5524</v>
      </c>
      <c r="F981" s="27" t="s">
        <v>5525</v>
      </c>
      <c r="G981" s="27" t="str">
        <f>"C"&amp;Table228910[[#This Row],[Direct
Funded
Charter School
Number]]</f>
        <v>C1419</v>
      </c>
      <c r="H981" s="52" t="s">
        <v>5526</v>
      </c>
      <c r="I981" s="29" t="s">
        <v>6701</v>
      </c>
      <c r="J981" s="30">
        <v>10000</v>
      </c>
      <c r="K981" s="29" t="s">
        <v>6701</v>
      </c>
      <c r="L981" s="28">
        <v>2500</v>
      </c>
      <c r="M981" s="28">
        <v>2500</v>
      </c>
      <c r="N981" s="28">
        <v>0</v>
      </c>
      <c r="O981" s="28">
        <v>0</v>
      </c>
      <c r="P981" s="28">
        <v>5000</v>
      </c>
      <c r="Q981" s="28">
        <v>0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0</v>
      </c>
      <c r="X981" s="28">
        <v>0</v>
      </c>
      <c r="Y981" s="28">
        <v>0</v>
      </c>
      <c r="Z981" s="28">
        <v>0</v>
      </c>
      <c r="AA981" s="31">
        <f t="shared" si="31"/>
        <v>10000</v>
      </c>
      <c r="AB981" s="31">
        <f t="shared" si="30"/>
        <v>0</v>
      </c>
    </row>
    <row r="982" spans="1:28" s="36" customFormat="1" x14ac:dyDescent="0.35">
      <c r="A982" s="25" t="s">
        <v>179</v>
      </c>
      <c r="B982" s="35" t="s">
        <v>6062</v>
      </c>
      <c r="C982" s="33" t="s">
        <v>181</v>
      </c>
      <c r="D982" s="33" t="s">
        <v>6063</v>
      </c>
      <c r="E982" s="33" t="s">
        <v>6064</v>
      </c>
      <c r="F982" s="3" t="s">
        <v>6065</v>
      </c>
      <c r="G982" s="27" t="str">
        <f>"C"&amp;Table228910[[#This Row],[Direct
Funded
Charter School
Number]]</f>
        <v>C1686</v>
      </c>
      <c r="H982" s="53" t="s">
        <v>6066</v>
      </c>
      <c r="I982" s="29" t="s">
        <v>6701</v>
      </c>
      <c r="J982" s="30">
        <v>15369</v>
      </c>
      <c r="K982" s="29" t="s">
        <v>6701</v>
      </c>
      <c r="L982" s="28">
        <v>3741</v>
      </c>
      <c r="M982" s="28">
        <v>3741</v>
      </c>
      <c r="N982" s="28">
        <v>6459</v>
      </c>
      <c r="O982" s="28">
        <v>1428</v>
      </c>
      <c r="P982" s="28">
        <v>0</v>
      </c>
      <c r="Q982" s="28">
        <v>0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31">
        <f t="shared" si="31"/>
        <v>15369</v>
      </c>
      <c r="AB982" s="31">
        <f t="shared" si="30"/>
        <v>0</v>
      </c>
    </row>
    <row r="983" spans="1:28" s="36" customFormat="1" x14ac:dyDescent="0.35">
      <c r="A983" s="25" t="s">
        <v>179</v>
      </c>
      <c r="B983" s="26" t="s">
        <v>6100</v>
      </c>
      <c r="C983" s="27" t="s">
        <v>181</v>
      </c>
      <c r="D983" s="27" t="s">
        <v>1424</v>
      </c>
      <c r="E983" s="27" t="s">
        <v>6101</v>
      </c>
      <c r="F983" s="27" t="s">
        <v>6102</v>
      </c>
      <c r="G983" s="27" t="str">
        <f>"C"&amp;Table228910[[#This Row],[Direct
Funded
Charter School
Number]]</f>
        <v>C1701</v>
      </c>
      <c r="H983" s="52" t="s">
        <v>6103</v>
      </c>
      <c r="I983" s="29" t="s">
        <v>6701</v>
      </c>
      <c r="J983" s="30">
        <v>10000</v>
      </c>
      <c r="K983" s="29" t="s">
        <v>6701</v>
      </c>
      <c r="L983" s="28">
        <v>2500</v>
      </c>
      <c r="M983" s="28">
        <v>2500</v>
      </c>
      <c r="N983" s="28">
        <v>2500</v>
      </c>
      <c r="O983" s="28">
        <v>2500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31">
        <f t="shared" si="31"/>
        <v>10000</v>
      </c>
      <c r="AB983" s="31">
        <f t="shared" si="30"/>
        <v>0</v>
      </c>
    </row>
    <row r="984" spans="1:28" s="36" customFormat="1" x14ac:dyDescent="0.35">
      <c r="A984" s="25" t="s">
        <v>179</v>
      </c>
      <c r="B984" s="26" t="s">
        <v>6245</v>
      </c>
      <c r="C984" s="27" t="s">
        <v>181</v>
      </c>
      <c r="D984" s="27" t="s">
        <v>182</v>
      </c>
      <c r="E984" s="27" t="s">
        <v>6246</v>
      </c>
      <c r="F984" s="27" t="s">
        <v>6247</v>
      </c>
      <c r="G984" s="27" t="str">
        <f>"C"&amp;Table228910[[#This Row],[Direct
Funded
Charter School
Number]]</f>
        <v>C1752</v>
      </c>
      <c r="H984" s="52" t="s">
        <v>6248</v>
      </c>
      <c r="I984" s="29" t="s">
        <v>6701</v>
      </c>
      <c r="J984" s="30">
        <v>10000</v>
      </c>
      <c r="K984" s="29" t="s">
        <v>6701</v>
      </c>
      <c r="L984" s="28">
        <v>2500</v>
      </c>
      <c r="M984" s="28">
        <v>2500</v>
      </c>
      <c r="N984" s="28">
        <v>0</v>
      </c>
      <c r="O984" s="28">
        <v>0</v>
      </c>
      <c r="P984" s="28">
        <v>0</v>
      </c>
      <c r="Q984" s="28">
        <v>2500</v>
      </c>
      <c r="R984" s="28">
        <v>2500</v>
      </c>
      <c r="S984" s="28">
        <v>0</v>
      </c>
      <c r="T984" s="28">
        <v>0</v>
      </c>
      <c r="U984" s="28">
        <v>0</v>
      </c>
      <c r="V984" s="28">
        <v>0</v>
      </c>
      <c r="W984" s="28">
        <v>0</v>
      </c>
      <c r="X984" s="28">
        <v>0</v>
      </c>
      <c r="Y984" s="28">
        <v>0</v>
      </c>
      <c r="Z984" s="28">
        <v>0</v>
      </c>
      <c r="AA984" s="31">
        <f t="shared" si="31"/>
        <v>10000</v>
      </c>
      <c r="AB984" s="31">
        <f t="shared" si="30"/>
        <v>0</v>
      </c>
    </row>
    <row r="985" spans="1:28" s="36" customFormat="1" x14ac:dyDescent="0.35">
      <c r="A985" s="25" t="s">
        <v>179</v>
      </c>
      <c r="B985" s="26" t="s">
        <v>6323</v>
      </c>
      <c r="C985" s="27" t="s">
        <v>181</v>
      </c>
      <c r="D985" s="27" t="s">
        <v>182</v>
      </c>
      <c r="E985" s="27" t="s">
        <v>6324</v>
      </c>
      <c r="F985" s="27" t="s">
        <v>6325</v>
      </c>
      <c r="G985" s="27" t="str">
        <f>"C"&amp;Table228910[[#This Row],[Direct
Funded
Charter School
Number]]</f>
        <v>C1784</v>
      </c>
      <c r="H985" s="52" t="s">
        <v>6326</v>
      </c>
      <c r="I985" s="29" t="s">
        <v>6700</v>
      </c>
      <c r="J985" s="30">
        <v>0</v>
      </c>
      <c r="K985" s="29" t="s">
        <v>6701</v>
      </c>
      <c r="L985" s="28">
        <v>0</v>
      </c>
      <c r="M985" s="28">
        <v>0</v>
      </c>
      <c r="N985" s="28">
        <v>0</v>
      </c>
      <c r="O985" s="28">
        <v>0</v>
      </c>
      <c r="P985" s="28">
        <v>0</v>
      </c>
      <c r="Q985" s="28">
        <v>0</v>
      </c>
      <c r="R985" s="28">
        <v>0</v>
      </c>
      <c r="S985" s="28">
        <v>0</v>
      </c>
      <c r="T985" s="28">
        <v>0</v>
      </c>
      <c r="U985" s="28">
        <v>0</v>
      </c>
      <c r="V985" s="28">
        <v>0</v>
      </c>
      <c r="W985" s="28">
        <v>0</v>
      </c>
      <c r="X985" s="28">
        <v>0</v>
      </c>
      <c r="Y985" s="28">
        <v>0</v>
      </c>
      <c r="Z985" s="28">
        <v>0</v>
      </c>
      <c r="AA985" s="31">
        <f t="shared" si="31"/>
        <v>0</v>
      </c>
      <c r="AB985" s="31">
        <f t="shared" si="30"/>
        <v>0</v>
      </c>
    </row>
    <row r="986" spans="1:28" s="36" customFormat="1" x14ac:dyDescent="0.35">
      <c r="A986" s="25" t="s">
        <v>179</v>
      </c>
      <c r="B986" s="26" t="s">
        <v>6381</v>
      </c>
      <c r="C986" s="27" t="s">
        <v>181</v>
      </c>
      <c r="D986" s="27" t="s">
        <v>182</v>
      </c>
      <c r="E986" s="27" t="s">
        <v>6382</v>
      </c>
      <c r="F986" s="27" t="s">
        <v>6383</v>
      </c>
      <c r="G986" s="27" t="str">
        <f>"C"&amp;Table228910[[#This Row],[Direct
Funded
Charter School
Number]]</f>
        <v>C1800</v>
      </c>
      <c r="H986" s="52" t="s">
        <v>6384</v>
      </c>
      <c r="I986" s="29" t="s">
        <v>6701</v>
      </c>
      <c r="J986" s="30">
        <v>10000</v>
      </c>
      <c r="K986" s="29" t="s">
        <v>6701</v>
      </c>
      <c r="L986" s="28">
        <v>2500</v>
      </c>
      <c r="M986" s="28">
        <v>0</v>
      </c>
      <c r="N986" s="28">
        <v>2500</v>
      </c>
      <c r="O986" s="28">
        <v>2500</v>
      </c>
      <c r="P986" s="28">
        <v>2500</v>
      </c>
      <c r="Q986" s="28">
        <v>0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31">
        <f t="shared" si="31"/>
        <v>10000</v>
      </c>
      <c r="AB986" s="31">
        <f t="shared" si="30"/>
        <v>0</v>
      </c>
    </row>
    <row r="987" spans="1:28" s="36" customFormat="1" x14ac:dyDescent="0.35">
      <c r="A987" s="25" t="s">
        <v>179</v>
      </c>
      <c r="B987" s="26" t="s">
        <v>6373</v>
      </c>
      <c r="C987" s="27" t="s">
        <v>181</v>
      </c>
      <c r="D987" s="27" t="s">
        <v>182</v>
      </c>
      <c r="E987" s="27" t="s">
        <v>6374</v>
      </c>
      <c r="F987" s="27" t="s">
        <v>6375</v>
      </c>
      <c r="G987" s="27" t="str">
        <f>"C"&amp;Table228910[[#This Row],[Direct
Funded
Charter School
Number]]</f>
        <v>C1798</v>
      </c>
      <c r="H987" s="52" t="s">
        <v>6376</v>
      </c>
      <c r="I987" s="29" t="s">
        <v>6701</v>
      </c>
      <c r="J987" s="30">
        <v>10000</v>
      </c>
      <c r="K987" s="29" t="s">
        <v>6701</v>
      </c>
      <c r="L987" s="28">
        <v>2500</v>
      </c>
      <c r="M987" s="28">
        <v>6185</v>
      </c>
      <c r="N987" s="28">
        <v>1315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31">
        <f t="shared" si="31"/>
        <v>10000</v>
      </c>
      <c r="AB987" s="31">
        <f t="shared" si="30"/>
        <v>0</v>
      </c>
    </row>
    <row r="988" spans="1:28" s="36" customFormat="1" x14ac:dyDescent="0.35">
      <c r="A988" s="25" t="s">
        <v>179</v>
      </c>
      <c r="B988" s="26" t="s">
        <v>6377</v>
      </c>
      <c r="C988" s="27" t="s">
        <v>181</v>
      </c>
      <c r="D988" s="27" t="s">
        <v>182</v>
      </c>
      <c r="E988" s="27" t="s">
        <v>6378</v>
      </c>
      <c r="F988" s="27" t="s">
        <v>6379</v>
      </c>
      <c r="G988" s="27" t="str">
        <f>"C"&amp;Table228910[[#This Row],[Direct
Funded
Charter School
Number]]</f>
        <v>C1799</v>
      </c>
      <c r="H988" s="52" t="s">
        <v>6380</v>
      </c>
      <c r="I988" s="29" t="s">
        <v>6701</v>
      </c>
      <c r="J988" s="30">
        <v>0</v>
      </c>
      <c r="K988" s="29" t="s">
        <v>6701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0</v>
      </c>
      <c r="X988" s="28">
        <v>0</v>
      </c>
      <c r="Y988" s="28">
        <v>0</v>
      </c>
      <c r="Z988" s="28">
        <v>0</v>
      </c>
      <c r="AA988" s="31">
        <f t="shared" si="31"/>
        <v>0</v>
      </c>
      <c r="AB988" s="31">
        <f t="shared" si="30"/>
        <v>0</v>
      </c>
    </row>
    <row r="989" spans="1:28" s="36" customFormat="1" x14ac:dyDescent="0.35">
      <c r="A989" s="25" t="s">
        <v>179</v>
      </c>
      <c r="B989" s="26" t="s">
        <v>6417</v>
      </c>
      <c r="C989" s="27" t="s">
        <v>181</v>
      </c>
      <c r="D989" s="27" t="s">
        <v>1457</v>
      </c>
      <c r="E989" s="27" t="s">
        <v>6418</v>
      </c>
      <c r="F989" s="27" t="s">
        <v>6419</v>
      </c>
      <c r="G989" s="27" t="str">
        <f>"C"&amp;Table228910[[#This Row],[Direct
Funded
Charter School
Number]]</f>
        <v>C1812</v>
      </c>
      <c r="H989" s="52" t="s">
        <v>6420</v>
      </c>
      <c r="I989" s="29" t="s">
        <v>6700</v>
      </c>
      <c r="J989" s="30">
        <v>0</v>
      </c>
      <c r="K989" s="29" t="s">
        <v>6708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0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0</v>
      </c>
      <c r="X989" s="28">
        <v>0</v>
      </c>
      <c r="Y989" s="28">
        <v>0</v>
      </c>
      <c r="Z989" s="28">
        <v>0</v>
      </c>
      <c r="AA989" s="31">
        <f t="shared" si="31"/>
        <v>0</v>
      </c>
      <c r="AB989" s="31">
        <f t="shared" si="30"/>
        <v>0</v>
      </c>
    </row>
    <row r="990" spans="1:28" s="36" customFormat="1" x14ac:dyDescent="0.35">
      <c r="A990" s="25" t="s">
        <v>179</v>
      </c>
      <c r="B990" s="26" t="s">
        <v>6406</v>
      </c>
      <c r="C990" s="27" t="s">
        <v>181</v>
      </c>
      <c r="D990" s="27" t="s">
        <v>182</v>
      </c>
      <c r="E990" s="27" t="s">
        <v>6407</v>
      </c>
      <c r="F990" s="27" t="s">
        <v>6408</v>
      </c>
      <c r="G990" s="27" t="str">
        <f>"C"&amp;Table228910[[#This Row],[Direct
Funded
Charter School
Number]]</f>
        <v>C1807</v>
      </c>
      <c r="H990" s="52" t="s">
        <v>5929</v>
      </c>
      <c r="I990" s="29" t="s">
        <v>6701</v>
      </c>
      <c r="J990" s="30">
        <v>10000</v>
      </c>
      <c r="K990" s="29" t="s">
        <v>6708</v>
      </c>
      <c r="L990" s="28">
        <v>2500</v>
      </c>
      <c r="M990" s="28">
        <v>2500</v>
      </c>
      <c r="N990" s="28">
        <v>0</v>
      </c>
      <c r="O990" s="28">
        <v>2500</v>
      </c>
      <c r="P990" s="28">
        <v>2500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</v>
      </c>
      <c r="X990" s="28">
        <v>0</v>
      </c>
      <c r="Y990" s="28">
        <v>0</v>
      </c>
      <c r="Z990" s="28">
        <v>0</v>
      </c>
      <c r="AA990" s="31">
        <f t="shared" si="31"/>
        <v>10000</v>
      </c>
      <c r="AB990" s="31">
        <f t="shared" si="30"/>
        <v>0</v>
      </c>
    </row>
    <row r="991" spans="1:28" s="36" customFormat="1" x14ac:dyDescent="0.35">
      <c r="A991" s="25" t="s">
        <v>179</v>
      </c>
      <c r="B991" s="26" t="s">
        <v>6409</v>
      </c>
      <c r="C991" s="27" t="s">
        <v>181</v>
      </c>
      <c r="D991" s="27" t="s">
        <v>182</v>
      </c>
      <c r="E991" s="27" t="s">
        <v>6410</v>
      </c>
      <c r="F991" s="27" t="s">
        <v>6411</v>
      </c>
      <c r="G991" s="27" t="str">
        <f>"C"&amp;Table228910[[#This Row],[Direct
Funded
Charter School
Number]]</f>
        <v>C1808</v>
      </c>
      <c r="H991" s="52" t="s">
        <v>6412</v>
      </c>
      <c r="I991" s="29" t="s">
        <v>6701</v>
      </c>
      <c r="J991" s="30">
        <v>10000</v>
      </c>
      <c r="K991" s="29" t="s">
        <v>6701</v>
      </c>
      <c r="L991" s="28">
        <v>2500</v>
      </c>
      <c r="M991" s="28">
        <v>2889</v>
      </c>
      <c r="N991" s="28">
        <v>3565</v>
      </c>
      <c r="O991" s="28">
        <v>1046</v>
      </c>
      <c r="P991" s="28">
        <v>0</v>
      </c>
      <c r="Q991" s="28">
        <v>0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31">
        <f t="shared" si="31"/>
        <v>10000</v>
      </c>
      <c r="AB991" s="31">
        <f t="shared" si="30"/>
        <v>0</v>
      </c>
    </row>
    <row r="992" spans="1:28" s="36" customFormat="1" x14ac:dyDescent="0.35">
      <c r="A992" s="25" t="s">
        <v>179</v>
      </c>
      <c r="B992" s="26" t="s">
        <v>6465</v>
      </c>
      <c r="C992" s="27" t="s">
        <v>181</v>
      </c>
      <c r="D992" s="27" t="s">
        <v>182</v>
      </c>
      <c r="E992" s="27" t="s">
        <v>6466</v>
      </c>
      <c r="F992" s="27" t="s">
        <v>6467</v>
      </c>
      <c r="G992" s="27" t="str">
        <f>"C"&amp;Table228910[[#This Row],[Direct
Funded
Charter School
Number]]</f>
        <v>C1833</v>
      </c>
      <c r="H992" s="52" t="s">
        <v>6468</v>
      </c>
      <c r="I992" s="29" t="s">
        <v>6700</v>
      </c>
      <c r="J992" s="30">
        <v>0</v>
      </c>
      <c r="K992" s="29" t="s">
        <v>6708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0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31">
        <f t="shared" si="31"/>
        <v>0</v>
      </c>
      <c r="AB992" s="31">
        <f t="shared" si="30"/>
        <v>0</v>
      </c>
    </row>
    <row r="993" spans="1:28" s="36" customFormat="1" x14ac:dyDescent="0.35">
      <c r="A993" s="25" t="s">
        <v>179</v>
      </c>
      <c r="B993" s="26" t="s">
        <v>6457</v>
      </c>
      <c r="C993" s="27" t="s">
        <v>181</v>
      </c>
      <c r="D993" s="27" t="s">
        <v>182</v>
      </c>
      <c r="E993" s="27" t="s">
        <v>6458</v>
      </c>
      <c r="F993" s="27" t="s">
        <v>6459</v>
      </c>
      <c r="G993" s="27" t="str">
        <f>"C"&amp;Table228910[[#This Row],[Direct
Funded
Charter School
Number]]</f>
        <v>C1831</v>
      </c>
      <c r="H993" s="52" t="s">
        <v>6460</v>
      </c>
      <c r="I993" s="29" t="s">
        <v>6701</v>
      </c>
      <c r="J993" s="30">
        <v>10000</v>
      </c>
      <c r="K993" s="29" t="s">
        <v>6708</v>
      </c>
      <c r="L993" s="28">
        <v>2500</v>
      </c>
      <c r="M993" s="28">
        <v>2500</v>
      </c>
      <c r="N993" s="28">
        <v>2500</v>
      </c>
      <c r="O993" s="28">
        <v>2500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31">
        <f t="shared" si="31"/>
        <v>10000</v>
      </c>
      <c r="AB993" s="31">
        <f t="shared" si="30"/>
        <v>0</v>
      </c>
    </row>
    <row r="994" spans="1:28" s="36" customFormat="1" x14ac:dyDescent="0.35">
      <c r="A994" s="25" t="s">
        <v>179</v>
      </c>
      <c r="B994" s="26" t="s">
        <v>3484</v>
      </c>
      <c r="C994" s="27" t="s">
        <v>181</v>
      </c>
      <c r="D994" s="27" t="s">
        <v>1484</v>
      </c>
      <c r="E994" s="27" t="s">
        <v>3485</v>
      </c>
      <c r="F994" s="27" t="s">
        <v>3486</v>
      </c>
      <c r="G994" s="27" t="str">
        <f>"C"&amp;Table228910[[#This Row],[Direct
Funded
Charter School
Number]]</f>
        <v>C0290</v>
      </c>
      <c r="H994" s="52" t="s">
        <v>3487</v>
      </c>
      <c r="I994" s="29" t="s">
        <v>6701</v>
      </c>
      <c r="J994" s="30">
        <v>10000</v>
      </c>
      <c r="K994" s="29" t="s">
        <v>6701</v>
      </c>
      <c r="L994" s="28">
        <v>2500</v>
      </c>
      <c r="M994" s="28">
        <v>5000</v>
      </c>
      <c r="N994" s="28">
        <v>2500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0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31">
        <f t="shared" si="31"/>
        <v>10000</v>
      </c>
      <c r="AB994" s="31">
        <f t="shared" si="30"/>
        <v>0</v>
      </c>
    </row>
    <row r="995" spans="1:28" s="36" customFormat="1" x14ac:dyDescent="0.35">
      <c r="A995" s="25" t="s">
        <v>179</v>
      </c>
      <c r="B995" s="26" t="s">
        <v>3232</v>
      </c>
      <c r="C995" s="27" t="s">
        <v>181</v>
      </c>
      <c r="D995" s="27" t="s">
        <v>1478</v>
      </c>
      <c r="E995" s="27" t="s">
        <v>3233</v>
      </c>
      <c r="F995" s="27" t="s">
        <v>3234</v>
      </c>
      <c r="G995" s="27" t="str">
        <f>"C"&amp;Table228910[[#This Row],[Direct
Funded
Charter School
Number]]</f>
        <v>C0066</v>
      </c>
      <c r="H995" s="52" t="s">
        <v>3235</v>
      </c>
      <c r="I995" s="29" t="s">
        <v>6701</v>
      </c>
      <c r="J995" s="30">
        <v>14710</v>
      </c>
      <c r="K995" s="29" t="s">
        <v>6701</v>
      </c>
      <c r="L995" s="28">
        <v>3580</v>
      </c>
      <c r="M995" s="28">
        <v>3580</v>
      </c>
      <c r="N995" s="28">
        <v>3580</v>
      </c>
      <c r="O995" s="28">
        <v>0</v>
      </c>
      <c r="P995" s="28">
        <v>3970</v>
      </c>
      <c r="Q995" s="28">
        <v>0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31">
        <f t="shared" si="31"/>
        <v>14710</v>
      </c>
      <c r="AB995" s="31">
        <f t="shared" si="30"/>
        <v>0</v>
      </c>
    </row>
    <row r="996" spans="1:28" s="36" customFormat="1" x14ac:dyDescent="0.35">
      <c r="A996" s="25" t="s">
        <v>179</v>
      </c>
      <c r="B996" s="26" t="s">
        <v>3492</v>
      </c>
      <c r="C996" s="27" t="s">
        <v>181</v>
      </c>
      <c r="D996" s="27" t="s">
        <v>1436</v>
      </c>
      <c r="E996" s="27" t="s">
        <v>3493</v>
      </c>
      <c r="F996" s="27" t="s">
        <v>3494</v>
      </c>
      <c r="G996" s="27" t="str">
        <f>"C"&amp;Table228910[[#This Row],[Direct
Funded
Charter School
Number]]</f>
        <v>C0294</v>
      </c>
      <c r="H996" s="52" t="s">
        <v>3495</v>
      </c>
      <c r="I996" s="29" t="s">
        <v>6701</v>
      </c>
      <c r="J996" s="30">
        <v>0</v>
      </c>
      <c r="K996" s="29" t="s">
        <v>6701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0</v>
      </c>
      <c r="R996" s="28">
        <v>0</v>
      </c>
      <c r="S996" s="28">
        <v>0</v>
      </c>
      <c r="T996" s="28">
        <v>0</v>
      </c>
      <c r="U996" s="28">
        <v>0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31">
        <f t="shared" si="31"/>
        <v>0</v>
      </c>
      <c r="AB996" s="31">
        <f t="shared" si="30"/>
        <v>0</v>
      </c>
    </row>
    <row r="997" spans="1:28" s="36" customFormat="1" x14ac:dyDescent="0.35">
      <c r="A997" s="25" t="s">
        <v>179</v>
      </c>
      <c r="B997" s="35" t="s">
        <v>3576</v>
      </c>
      <c r="C997" s="33" t="s">
        <v>181</v>
      </c>
      <c r="D997" s="33" t="s">
        <v>1484</v>
      </c>
      <c r="E997" s="33" t="s">
        <v>3577</v>
      </c>
      <c r="F997" s="3" t="s">
        <v>3578</v>
      </c>
      <c r="G997" s="27" t="str">
        <f>"C"&amp;Table228910[[#This Row],[Direct
Funded
Charter School
Number]]</f>
        <v>C0365</v>
      </c>
      <c r="H997" s="53" t="s">
        <v>3579</v>
      </c>
      <c r="I997" s="29" t="s">
        <v>6701</v>
      </c>
      <c r="J997" s="30">
        <v>18583</v>
      </c>
      <c r="K997" s="29" t="s">
        <v>6701</v>
      </c>
      <c r="L997" s="28">
        <v>4523</v>
      </c>
      <c r="M997" s="28">
        <v>4523</v>
      </c>
      <c r="N997" s="28">
        <v>0</v>
      </c>
      <c r="O997" s="28">
        <v>0</v>
      </c>
      <c r="P997" s="28">
        <v>9537</v>
      </c>
      <c r="Q997" s="28">
        <v>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31">
        <f t="shared" si="31"/>
        <v>18583</v>
      </c>
      <c r="AB997" s="31">
        <f t="shared" si="30"/>
        <v>0</v>
      </c>
    </row>
    <row r="998" spans="1:28" s="36" customFormat="1" x14ac:dyDescent="0.35">
      <c r="A998" s="25" t="s">
        <v>179</v>
      </c>
      <c r="B998" s="26" t="s">
        <v>3693</v>
      </c>
      <c r="C998" s="27" t="s">
        <v>181</v>
      </c>
      <c r="D998" s="27" t="s">
        <v>1436</v>
      </c>
      <c r="E998" s="27" t="s">
        <v>3694</v>
      </c>
      <c r="F998" s="27" t="s">
        <v>3695</v>
      </c>
      <c r="G998" s="27" t="str">
        <f>"C"&amp;Table228910[[#This Row],[Direct
Funded
Charter School
Number]]</f>
        <v>C0463</v>
      </c>
      <c r="H998" s="52" t="s">
        <v>3696</v>
      </c>
      <c r="I998" s="29" t="s">
        <v>6700</v>
      </c>
      <c r="J998" s="30">
        <v>0</v>
      </c>
      <c r="K998" s="29" t="s">
        <v>6708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0</v>
      </c>
      <c r="X998" s="28">
        <v>0</v>
      </c>
      <c r="Y998" s="28">
        <v>0</v>
      </c>
      <c r="Z998" s="28">
        <v>0</v>
      </c>
      <c r="AA998" s="31">
        <f t="shared" si="31"/>
        <v>0</v>
      </c>
      <c r="AB998" s="31">
        <f t="shared" si="30"/>
        <v>0</v>
      </c>
    </row>
    <row r="999" spans="1:28" s="36" customFormat="1" x14ac:dyDescent="0.35">
      <c r="A999" s="25" t="s">
        <v>184</v>
      </c>
      <c r="B999" s="26" t="s">
        <v>185</v>
      </c>
      <c r="C999" s="27" t="s">
        <v>186</v>
      </c>
      <c r="D999" s="27" t="s">
        <v>187</v>
      </c>
      <c r="E999" s="27" t="s">
        <v>36</v>
      </c>
      <c r="F999" s="27" t="s">
        <v>37</v>
      </c>
      <c r="G999" s="27" t="str">
        <f>Table228910[[#This Row],[District
Code]]</f>
        <v>10314</v>
      </c>
      <c r="H999" s="52" t="s">
        <v>188</v>
      </c>
      <c r="I999" s="29" t="s">
        <v>6701</v>
      </c>
      <c r="J999" s="30">
        <v>62878</v>
      </c>
      <c r="K999" s="29" t="s">
        <v>6701</v>
      </c>
      <c r="L999" s="28">
        <v>15304</v>
      </c>
      <c r="M999" s="28">
        <v>15304</v>
      </c>
      <c r="N999" s="28">
        <v>15304</v>
      </c>
      <c r="O999" s="28">
        <v>15720</v>
      </c>
      <c r="P999" s="28">
        <v>416</v>
      </c>
      <c r="Q999" s="28">
        <v>0</v>
      </c>
      <c r="R999" s="28">
        <v>830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31">
        <f t="shared" si="31"/>
        <v>62878</v>
      </c>
      <c r="AB999" s="31">
        <f t="shared" si="30"/>
        <v>0</v>
      </c>
    </row>
    <row r="1000" spans="1:28" s="36" customFormat="1" x14ac:dyDescent="0.35">
      <c r="A1000" s="25" t="s">
        <v>184</v>
      </c>
      <c r="B1000" s="26" t="s">
        <v>1492</v>
      </c>
      <c r="C1000" s="27" t="s">
        <v>186</v>
      </c>
      <c r="D1000" s="27" t="s">
        <v>1493</v>
      </c>
      <c r="E1000" s="27" t="s">
        <v>36</v>
      </c>
      <c r="F1000" s="27" t="s">
        <v>37</v>
      </c>
      <c r="G1000" s="27" t="str">
        <f>Table228910[[#This Row],[District
Code]]</f>
        <v>66761</v>
      </c>
      <c r="H1000" s="52" t="s">
        <v>1494</v>
      </c>
      <c r="I1000" s="29" t="s">
        <v>6701</v>
      </c>
      <c r="J1000" s="30">
        <v>10000</v>
      </c>
      <c r="K1000" s="29" t="s">
        <v>6701</v>
      </c>
      <c r="L1000" s="28">
        <v>2500</v>
      </c>
      <c r="M1000" s="28">
        <v>0</v>
      </c>
      <c r="N1000" s="28">
        <v>0</v>
      </c>
      <c r="O1000" s="28">
        <v>0</v>
      </c>
      <c r="P1000" s="28">
        <v>0</v>
      </c>
      <c r="Q1000" s="28">
        <v>7500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</v>
      </c>
      <c r="X1000" s="28">
        <v>0</v>
      </c>
      <c r="Y1000" s="28">
        <v>0</v>
      </c>
      <c r="Z1000" s="28">
        <v>0</v>
      </c>
      <c r="AA1000" s="31">
        <f t="shared" si="31"/>
        <v>10000</v>
      </c>
      <c r="AB1000" s="31">
        <f t="shared" si="30"/>
        <v>0</v>
      </c>
    </row>
    <row r="1001" spans="1:28" s="36" customFormat="1" x14ac:dyDescent="0.35">
      <c r="A1001" s="25" t="s">
        <v>184</v>
      </c>
      <c r="B1001" s="26" t="s">
        <v>1495</v>
      </c>
      <c r="C1001" s="27" t="s">
        <v>186</v>
      </c>
      <c r="D1001" s="27" t="s">
        <v>1496</v>
      </c>
      <c r="E1001" s="27" t="s">
        <v>36</v>
      </c>
      <c r="F1001" s="27" t="s">
        <v>37</v>
      </c>
      <c r="G1001" s="27" t="str">
        <f>Table228910[[#This Row],[District
Code]]</f>
        <v>66779</v>
      </c>
      <c r="H1001" s="52" t="s">
        <v>1497</v>
      </c>
      <c r="I1001" s="29" t="s">
        <v>6701</v>
      </c>
      <c r="J1001" s="30">
        <v>10000</v>
      </c>
      <c r="K1001" s="29" t="s">
        <v>6701</v>
      </c>
      <c r="L1001" s="28">
        <v>0</v>
      </c>
      <c r="M1001" s="28">
        <v>0</v>
      </c>
      <c r="N1001" s="28">
        <v>0</v>
      </c>
      <c r="O1001" s="28">
        <v>2500</v>
      </c>
      <c r="P1001" s="28">
        <v>0</v>
      </c>
      <c r="Q1001" s="28">
        <v>0</v>
      </c>
      <c r="R1001" s="28">
        <v>0</v>
      </c>
      <c r="S1001" s="28">
        <v>7500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31">
        <f t="shared" si="31"/>
        <v>10000</v>
      </c>
      <c r="AB1001" s="31">
        <f t="shared" si="30"/>
        <v>0</v>
      </c>
    </row>
    <row r="1002" spans="1:28" s="36" customFormat="1" x14ac:dyDescent="0.35">
      <c r="A1002" s="25" t="s">
        <v>184</v>
      </c>
      <c r="B1002" s="26" t="s">
        <v>1498</v>
      </c>
      <c r="C1002" s="27" t="s">
        <v>186</v>
      </c>
      <c r="D1002" s="27" t="s">
        <v>1499</v>
      </c>
      <c r="E1002" s="27" t="s">
        <v>36</v>
      </c>
      <c r="F1002" s="27" t="s">
        <v>37</v>
      </c>
      <c r="G1002" s="27" t="str">
        <f>Table228910[[#This Row],[District
Code]]</f>
        <v>66787</v>
      </c>
      <c r="H1002" s="52" t="s">
        <v>1500</v>
      </c>
      <c r="I1002" s="29" t="s">
        <v>6701</v>
      </c>
      <c r="J1002" s="30">
        <v>24894</v>
      </c>
      <c r="K1002" s="29" t="s">
        <v>6701</v>
      </c>
      <c r="L1002" s="28">
        <v>6059</v>
      </c>
      <c r="M1002" s="28">
        <v>6059</v>
      </c>
      <c r="N1002" s="28">
        <v>0</v>
      </c>
      <c r="O1002" s="28">
        <v>6224</v>
      </c>
      <c r="P1002" s="28">
        <v>0</v>
      </c>
      <c r="Q1002" s="28">
        <v>0</v>
      </c>
      <c r="R1002" s="28">
        <v>6552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31">
        <f t="shared" si="31"/>
        <v>24894</v>
      </c>
      <c r="AB1002" s="31">
        <f t="shared" si="30"/>
        <v>0</v>
      </c>
    </row>
    <row r="1003" spans="1:28" s="36" customFormat="1" x14ac:dyDescent="0.35">
      <c r="A1003" s="25" t="s">
        <v>184</v>
      </c>
      <c r="B1003" s="26" t="s">
        <v>1501</v>
      </c>
      <c r="C1003" s="27" t="s">
        <v>186</v>
      </c>
      <c r="D1003" s="27" t="s">
        <v>1502</v>
      </c>
      <c r="E1003" s="27" t="s">
        <v>36</v>
      </c>
      <c r="F1003" s="27" t="s">
        <v>37</v>
      </c>
      <c r="G1003" s="27" t="str">
        <f>Table228910[[#This Row],[District
Code]]</f>
        <v>66795</v>
      </c>
      <c r="H1003" s="52" t="s">
        <v>1503</v>
      </c>
      <c r="I1003" s="29" t="s">
        <v>6701</v>
      </c>
      <c r="J1003" s="30">
        <v>10000</v>
      </c>
      <c r="K1003" s="29" t="s">
        <v>6701</v>
      </c>
      <c r="L1003" s="28">
        <v>2500</v>
      </c>
      <c r="M1003" s="28">
        <v>2500</v>
      </c>
      <c r="N1003" s="28">
        <v>0</v>
      </c>
      <c r="O1003" s="28">
        <v>0</v>
      </c>
      <c r="P1003" s="28">
        <v>5000</v>
      </c>
      <c r="Q1003" s="28">
        <v>0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31">
        <f t="shared" si="31"/>
        <v>10000</v>
      </c>
      <c r="AB1003" s="31">
        <f t="shared" si="30"/>
        <v>0</v>
      </c>
    </row>
    <row r="1004" spans="1:28" s="36" customFormat="1" x14ac:dyDescent="0.35">
      <c r="A1004" s="25" t="s">
        <v>184</v>
      </c>
      <c r="B1004" s="26" t="s">
        <v>1504</v>
      </c>
      <c r="C1004" s="27" t="s">
        <v>186</v>
      </c>
      <c r="D1004" s="27" t="s">
        <v>1505</v>
      </c>
      <c r="E1004" s="27" t="s">
        <v>36</v>
      </c>
      <c r="F1004" s="27" t="s">
        <v>37</v>
      </c>
      <c r="G1004" s="27" t="str">
        <f>Table228910[[#This Row],[District
Code]]</f>
        <v>66803</v>
      </c>
      <c r="H1004" s="52" t="s">
        <v>1506</v>
      </c>
      <c r="I1004" s="29" t="s">
        <v>6701</v>
      </c>
      <c r="J1004" s="30">
        <v>46946</v>
      </c>
      <c r="K1004" s="29" t="s">
        <v>6701</v>
      </c>
      <c r="L1004" s="28">
        <v>0</v>
      </c>
      <c r="M1004" s="28">
        <v>11426</v>
      </c>
      <c r="N1004" s="28">
        <v>0</v>
      </c>
      <c r="O1004" s="28">
        <v>311</v>
      </c>
      <c r="P1004" s="28">
        <v>0</v>
      </c>
      <c r="Q1004" s="28">
        <v>35209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</v>
      </c>
      <c r="X1004" s="28">
        <v>0</v>
      </c>
      <c r="Y1004" s="28">
        <v>0</v>
      </c>
      <c r="Z1004" s="28">
        <v>0</v>
      </c>
      <c r="AA1004" s="31">
        <f t="shared" si="31"/>
        <v>46946</v>
      </c>
      <c r="AB1004" s="31">
        <f t="shared" si="30"/>
        <v>0</v>
      </c>
    </row>
    <row r="1005" spans="1:28" s="36" customFormat="1" x14ac:dyDescent="0.35">
      <c r="A1005" s="25" t="s">
        <v>184</v>
      </c>
      <c r="B1005" s="26" t="s">
        <v>1507</v>
      </c>
      <c r="C1005" s="27" t="s">
        <v>186</v>
      </c>
      <c r="D1005" s="27" t="s">
        <v>1508</v>
      </c>
      <c r="E1005" s="27" t="s">
        <v>36</v>
      </c>
      <c r="F1005" s="27" t="s">
        <v>37</v>
      </c>
      <c r="G1005" s="27" t="str">
        <f>Table228910[[#This Row],[District
Code]]</f>
        <v>66829</v>
      </c>
      <c r="H1005" s="52" t="s">
        <v>1509</v>
      </c>
      <c r="I1005" s="29" t="s">
        <v>6701</v>
      </c>
      <c r="J1005" s="30">
        <v>10748</v>
      </c>
      <c r="K1005" s="29" t="s">
        <v>6701</v>
      </c>
      <c r="L1005" s="28">
        <v>2616</v>
      </c>
      <c r="M1005" s="28">
        <v>2616</v>
      </c>
      <c r="N1005" s="28">
        <v>0</v>
      </c>
      <c r="O1005" s="28">
        <v>0</v>
      </c>
      <c r="P1005" s="28">
        <v>0</v>
      </c>
      <c r="Q1005" s="28">
        <v>2566</v>
      </c>
      <c r="R1005" s="28">
        <v>2950</v>
      </c>
      <c r="S1005" s="28">
        <v>0</v>
      </c>
      <c r="T1005" s="28">
        <v>0</v>
      </c>
      <c r="U1005" s="28">
        <v>0</v>
      </c>
      <c r="V1005" s="28">
        <v>0</v>
      </c>
      <c r="W1005" s="28">
        <v>0</v>
      </c>
      <c r="X1005" s="28">
        <v>0</v>
      </c>
      <c r="Y1005" s="28">
        <v>0</v>
      </c>
      <c r="Z1005" s="28">
        <v>0</v>
      </c>
      <c r="AA1005" s="31">
        <f t="shared" si="31"/>
        <v>10748</v>
      </c>
      <c r="AB1005" s="31">
        <f t="shared" si="30"/>
        <v>0</v>
      </c>
    </row>
    <row r="1006" spans="1:28" s="36" customFormat="1" x14ac:dyDescent="0.35">
      <c r="A1006" s="25" t="s">
        <v>184</v>
      </c>
      <c r="B1006" s="26" t="s">
        <v>1510</v>
      </c>
      <c r="C1006" s="27" t="s">
        <v>186</v>
      </c>
      <c r="D1006" s="27" t="s">
        <v>1511</v>
      </c>
      <c r="E1006" s="27" t="s">
        <v>36</v>
      </c>
      <c r="F1006" s="27" t="s">
        <v>37</v>
      </c>
      <c r="G1006" s="27" t="str">
        <f>Table228910[[#This Row],[District
Code]]</f>
        <v>66837</v>
      </c>
      <c r="H1006" s="52" t="s">
        <v>1512</v>
      </c>
      <c r="I1006" s="29" t="s">
        <v>6701</v>
      </c>
      <c r="J1006" s="30">
        <v>10000</v>
      </c>
      <c r="K1006" s="29" t="s">
        <v>6701</v>
      </c>
      <c r="L1006" s="28">
        <v>0</v>
      </c>
      <c r="M1006" s="28">
        <v>0</v>
      </c>
      <c r="N1006" s="28">
        <v>0</v>
      </c>
      <c r="O1006" s="28">
        <v>2500</v>
      </c>
      <c r="P1006" s="28">
        <v>0</v>
      </c>
      <c r="Q1006" s="28">
        <v>7500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31">
        <f t="shared" si="31"/>
        <v>10000</v>
      </c>
      <c r="AB1006" s="31">
        <f t="shared" si="30"/>
        <v>0</v>
      </c>
    </row>
    <row r="1007" spans="1:28" s="36" customFormat="1" x14ac:dyDescent="0.35">
      <c r="A1007" s="25" t="s">
        <v>184</v>
      </c>
      <c r="B1007" s="26" t="s">
        <v>1513</v>
      </c>
      <c r="C1007" s="27" t="s">
        <v>186</v>
      </c>
      <c r="D1007" s="27" t="s">
        <v>1514</v>
      </c>
      <c r="E1007" s="27" t="s">
        <v>36</v>
      </c>
      <c r="F1007" s="27" t="s">
        <v>37</v>
      </c>
      <c r="G1007" s="27" t="str">
        <f>Table228910[[#This Row],[District
Code]]</f>
        <v>66845</v>
      </c>
      <c r="H1007" s="52" t="s">
        <v>1515</v>
      </c>
      <c r="I1007" s="29" t="s">
        <v>6701</v>
      </c>
      <c r="J1007" s="30">
        <v>10000</v>
      </c>
      <c r="K1007" s="29" t="s">
        <v>6701</v>
      </c>
      <c r="L1007" s="28">
        <v>0</v>
      </c>
      <c r="M1007" s="28">
        <v>0</v>
      </c>
      <c r="N1007" s="28">
        <v>0</v>
      </c>
      <c r="O1007" s="28">
        <v>2500</v>
      </c>
      <c r="P1007" s="28">
        <v>0</v>
      </c>
      <c r="Q1007" s="28">
        <v>0</v>
      </c>
      <c r="R1007" s="28">
        <v>2500</v>
      </c>
      <c r="S1007" s="28">
        <v>0</v>
      </c>
      <c r="T1007" s="28">
        <v>0</v>
      </c>
      <c r="U1007" s="28">
        <v>3939</v>
      </c>
      <c r="V1007" s="28">
        <v>1061</v>
      </c>
      <c r="W1007" s="28">
        <v>0</v>
      </c>
      <c r="X1007" s="28">
        <v>0</v>
      </c>
      <c r="Y1007" s="28">
        <v>0</v>
      </c>
      <c r="Z1007" s="28">
        <v>0</v>
      </c>
      <c r="AA1007" s="31">
        <f t="shared" si="31"/>
        <v>10000</v>
      </c>
      <c r="AB1007" s="31">
        <f t="shared" si="30"/>
        <v>0</v>
      </c>
    </row>
    <row r="1008" spans="1:28" s="36" customFormat="1" x14ac:dyDescent="0.35">
      <c r="A1008" s="25" t="s">
        <v>184</v>
      </c>
      <c r="B1008" s="26" t="s">
        <v>1516</v>
      </c>
      <c r="C1008" s="27" t="s">
        <v>186</v>
      </c>
      <c r="D1008" s="27" t="s">
        <v>1517</v>
      </c>
      <c r="E1008" s="27" t="s">
        <v>36</v>
      </c>
      <c r="F1008" s="27" t="s">
        <v>37</v>
      </c>
      <c r="G1008" s="27" t="str">
        <f>Table228910[[#This Row],[District
Code]]</f>
        <v>66852</v>
      </c>
      <c r="H1008" s="52" t="s">
        <v>1518</v>
      </c>
      <c r="I1008" s="29" t="s">
        <v>6701</v>
      </c>
      <c r="J1008" s="30">
        <v>10000</v>
      </c>
      <c r="K1008" s="29" t="s">
        <v>6701</v>
      </c>
      <c r="L1008" s="28">
        <v>2500</v>
      </c>
      <c r="M1008" s="28">
        <v>2290</v>
      </c>
      <c r="N1008" s="28">
        <v>0</v>
      </c>
      <c r="O1008" s="28">
        <v>210</v>
      </c>
      <c r="P1008" s="28">
        <v>210</v>
      </c>
      <c r="Q1008" s="28">
        <v>2500</v>
      </c>
      <c r="R1008" s="28">
        <v>2290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31">
        <f t="shared" si="31"/>
        <v>10000</v>
      </c>
      <c r="AB1008" s="31">
        <f t="shared" si="30"/>
        <v>0</v>
      </c>
    </row>
    <row r="1009" spans="1:28" s="36" customFormat="1" x14ac:dyDescent="0.35">
      <c r="A1009" s="25" t="s">
        <v>184</v>
      </c>
      <c r="B1009" s="26" t="s">
        <v>1519</v>
      </c>
      <c r="C1009" s="27" t="s">
        <v>186</v>
      </c>
      <c r="D1009" s="27" t="s">
        <v>1520</v>
      </c>
      <c r="E1009" s="27" t="s">
        <v>36</v>
      </c>
      <c r="F1009" s="27" t="s">
        <v>37</v>
      </c>
      <c r="G1009" s="27" t="str">
        <f>Table228910[[#This Row],[District
Code]]</f>
        <v>66886</v>
      </c>
      <c r="H1009" s="52" t="s">
        <v>1521</v>
      </c>
      <c r="I1009" s="29" t="s">
        <v>6701</v>
      </c>
      <c r="J1009" s="30">
        <v>10000</v>
      </c>
      <c r="K1009" s="29" t="s">
        <v>6701</v>
      </c>
      <c r="L1009" s="28">
        <v>2500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2500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2500</v>
      </c>
      <c r="Y1009" s="28">
        <v>2500</v>
      </c>
      <c r="Z1009" s="28">
        <v>0</v>
      </c>
      <c r="AA1009" s="31">
        <f t="shared" si="31"/>
        <v>10000</v>
      </c>
      <c r="AB1009" s="31">
        <f t="shared" si="30"/>
        <v>0</v>
      </c>
    </row>
    <row r="1010" spans="1:28" s="36" customFormat="1" x14ac:dyDescent="0.35">
      <c r="A1010" s="25" t="s">
        <v>184</v>
      </c>
      <c r="B1010" s="26" t="s">
        <v>1522</v>
      </c>
      <c r="C1010" s="27" t="s">
        <v>186</v>
      </c>
      <c r="D1010" s="27" t="s">
        <v>1523</v>
      </c>
      <c r="E1010" s="27" t="s">
        <v>36</v>
      </c>
      <c r="F1010" s="27" t="s">
        <v>37</v>
      </c>
      <c r="G1010" s="27" t="str">
        <f>Table228910[[#This Row],[District
Code]]</f>
        <v>66894</v>
      </c>
      <c r="H1010" s="52" t="s">
        <v>1524</v>
      </c>
      <c r="I1010" s="29" t="s">
        <v>6701</v>
      </c>
      <c r="J1010" s="30">
        <v>22527</v>
      </c>
      <c r="K1010" s="29" t="s">
        <v>6701</v>
      </c>
      <c r="L1010" s="28">
        <v>0</v>
      </c>
      <c r="M1010" s="28">
        <v>0</v>
      </c>
      <c r="N1010" s="28">
        <v>0</v>
      </c>
      <c r="O1010" s="28">
        <v>5632</v>
      </c>
      <c r="P1010" s="28">
        <v>5632</v>
      </c>
      <c r="Q1010" s="28">
        <v>0</v>
      </c>
      <c r="R1010" s="28">
        <v>0</v>
      </c>
      <c r="S1010" s="28">
        <v>0</v>
      </c>
      <c r="T1010" s="28">
        <v>11263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31">
        <f t="shared" si="31"/>
        <v>22527</v>
      </c>
      <c r="AB1010" s="31">
        <f t="shared" si="30"/>
        <v>0</v>
      </c>
    </row>
    <row r="1011" spans="1:28" s="36" customFormat="1" x14ac:dyDescent="0.35">
      <c r="A1011" s="25" t="s">
        <v>184</v>
      </c>
      <c r="B1011" s="26" t="s">
        <v>1525</v>
      </c>
      <c r="C1011" s="27" t="s">
        <v>186</v>
      </c>
      <c r="D1011" s="27" t="s">
        <v>1526</v>
      </c>
      <c r="E1011" s="27" t="s">
        <v>36</v>
      </c>
      <c r="F1011" s="27" t="s">
        <v>37</v>
      </c>
      <c r="G1011" s="27" t="str">
        <f>Table228910[[#This Row],[District
Code]]</f>
        <v>66910</v>
      </c>
      <c r="H1011" s="52" t="s">
        <v>1527</v>
      </c>
      <c r="I1011" s="29" t="s">
        <v>6701</v>
      </c>
      <c r="J1011" s="30">
        <v>56511</v>
      </c>
      <c r="K1011" s="29" t="s">
        <v>6701</v>
      </c>
      <c r="L1011" s="28">
        <v>13755</v>
      </c>
      <c r="M1011" s="28">
        <v>13755</v>
      </c>
      <c r="N1011" s="28">
        <v>13755</v>
      </c>
      <c r="O1011" s="28">
        <v>373</v>
      </c>
      <c r="P1011" s="28">
        <v>0</v>
      </c>
      <c r="Q1011" s="28">
        <v>14873</v>
      </c>
      <c r="R1011" s="28">
        <v>0</v>
      </c>
      <c r="S1011" s="28">
        <v>0</v>
      </c>
      <c r="T1011" s="28">
        <v>0</v>
      </c>
      <c r="U1011" s="28">
        <v>0</v>
      </c>
      <c r="V1011" s="28">
        <v>0</v>
      </c>
      <c r="W1011" s="28">
        <v>0</v>
      </c>
      <c r="X1011" s="28">
        <v>0</v>
      </c>
      <c r="Y1011" s="28">
        <v>0</v>
      </c>
      <c r="Z1011" s="28">
        <v>0</v>
      </c>
      <c r="AA1011" s="31">
        <f t="shared" si="31"/>
        <v>56511</v>
      </c>
      <c r="AB1011" s="31">
        <f t="shared" si="30"/>
        <v>0</v>
      </c>
    </row>
    <row r="1012" spans="1:28" s="36" customFormat="1" x14ac:dyDescent="0.35">
      <c r="A1012" s="25" t="s">
        <v>184</v>
      </c>
      <c r="B1012" s="26" t="s">
        <v>1528</v>
      </c>
      <c r="C1012" s="27" t="s">
        <v>186</v>
      </c>
      <c r="D1012" s="27" t="s">
        <v>1529</v>
      </c>
      <c r="E1012" s="27" t="s">
        <v>36</v>
      </c>
      <c r="F1012" s="27" t="s">
        <v>37</v>
      </c>
      <c r="G1012" s="27" t="str">
        <f>Table228910[[#This Row],[District
Code]]</f>
        <v>66928</v>
      </c>
      <c r="H1012" s="52" t="s">
        <v>1530</v>
      </c>
      <c r="I1012" s="29" t="s">
        <v>6701</v>
      </c>
      <c r="J1012" s="30">
        <v>45084</v>
      </c>
      <c r="K1012" s="29" t="s">
        <v>6701</v>
      </c>
      <c r="L1012" s="28">
        <v>10973</v>
      </c>
      <c r="M1012" s="28">
        <v>10973</v>
      </c>
      <c r="N1012" s="28">
        <v>0</v>
      </c>
      <c r="O1012" s="28">
        <v>0</v>
      </c>
      <c r="P1012" s="28">
        <v>0</v>
      </c>
      <c r="Q1012" s="28">
        <v>0</v>
      </c>
      <c r="R1012" s="28">
        <v>0</v>
      </c>
      <c r="S1012" s="28">
        <v>0</v>
      </c>
      <c r="T1012" s="28">
        <v>0</v>
      </c>
      <c r="U1012" s="28">
        <v>0</v>
      </c>
      <c r="V1012" s="28">
        <v>306</v>
      </c>
      <c r="W1012" s="28">
        <v>20980</v>
      </c>
      <c r="X1012" s="28">
        <v>0</v>
      </c>
      <c r="Y1012" s="28">
        <v>1852</v>
      </c>
      <c r="Z1012" s="28">
        <v>0</v>
      </c>
      <c r="AA1012" s="31">
        <f t="shared" si="31"/>
        <v>45084</v>
      </c>
      <c r="AB1012" s="31">
        <f t="shared" si="30"/>
        <v>0</v>
      </c>
    </row>
    <row r="1013" spans="1:28" s="36" customFormat="1" x14ac:dyDescent="0.35">
      <c r="A1013" s="25" t="s">
        <v>184</v>
      </c>
      <c r="B1013" s="26" t="s">
        <v>1531</v>
      </c>
      <c r="C1013" s="27" t="s">
        <v>186</v>
      </c>
      <c r="D1013" s="27" t="s">
        <v>1532</v>
      </c>
      <c r="E1013" s="27" t="s">
        <v>36</v>
      </c>
      <c r="F1013" s="27" t="s">
        <v>37</v>
      </c>
      <c r="G1013" s="27" t="str">
        <f>Table228910[[#This Row],[District
Code]]</f>
        <v>66944</v>
      </c>
      <c r="H1013" s="52" t="s">
        <v>1533</v>
      </c>
      <c r="I1013" s="29" t="s">
        <v>6701</v>
      </c>
      <c r="J1013" s="30">
        <v>17640</v>
      </c>
      <c r="K1013" s="29" t="s">
        <v>6701</v>
      </c>
      <c r="L1013" s="28">
        <v>4294</v>
      </c>
      <c r="M1013" s="28">
        <v>0</v>
      </c>
      <c r="N1013" s="28">
        <v>159</v>
      </c>
      <c r="O1013" s="28">
        <v>3828</v>
      </c>
      <c r="P1013" s="28">
        <v>9359</v>
      </c>
      <c r="Q1013" s="28">
        <v>0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0</v>
      </c>
      <c r="X1013" s="28">
        <v>0</v>
      </c>
      <c r="Y1013" s="28">
        <v>0</v>
      </c>
      <c r="Z1013" s="28">
        <v>0</v>
      </c>
      <c r="AA1013" s="31">
        <f t="shared" si="31"/>
        <v>17640</v>
      </c>
      <c r="AB1013" s="31">
        <f t="shared" si="30"/>
        <v>0</v>
      </c>
    </row>
    <row r="1014" spans="1:28" s="36" customFormat="1" x14ac:dyDescent="0.35">
      <c r="A1014" s="25" t="s">
        <v>184</v>
      </c>
      <c r="B1014" s="26" t="s">
        <v>1534</v>
      </c>
      <c r="C1014" s="27" t="s">
        <v>186</v>
      </c>
      <c r="D1014" s="27" t="s">
        <v>1535</v>
      </c>
      <c r="E1014" s="27" t="s">
        <v>36</v>
      </c>
      <c r="F1014" s="27" t="s">
        <v>37</v>
      </c>
      <c r="G1014" s="27" t="str">
        <f>Table228910[[#This Row],[District
Code]]</f>
        <v>66951</v>
      </c>
      <c r="H1014" s="52" t="s">
        <v>1536</v>
      </c>
      <c r="I1014" s="29" t="s">
        <v>6701</v>
      </c>
      <c r="J1014" s="30">
        <v>50156</v>
      </c>
      <c r="K1014" s="29" t="s">
        <v>6701</v>
      </c>
      <c r="L1014" s="28">
        <v>12208</v>
      </c>
      <c r="M1014" s="28">
        <v>12208</v>
      </c>
      <c r="N1014" s="28">
        <v>0</v>
      </c>
      <c r="O1014" s="28">
        <v>0</v>
      </c>
      <c r="P1014" s="28">
        <v>9625</v>
      </c>
      <c r="Q1014" s="28">
        <v>2933</v>
      </c>
      <c r="R1014" s="28">
        <v>1376</v>
      </c>
      <c r="S1014" s="28">
        <v>11231</v>
      </c>
      <c r="T1014" s="28">
        <v>575</v>
      </c>
      <c r="U1014" s="28">
        <v>0</v>
      </c>
      <c r="V1014" s="28">
        <v>0</v>
      </c>
      <c r="W1014" s="28">
        <v>0</v>
      </c>
      <c r="X1014" s="28">
        <v>0</v>
      </c>
      <c r="Y1014" s="28">
        <v>0</v>
      </c>
      <c r="Z1014" s="28">
        <v>0</v>
      </c>
      <c r="AA1014" s="31">
        <f t="shared" si="31"/>
        <v>50156</v>
      </c>
      <c r="AB1014" s="31">
        <f t="shared" si="30"/>
        <v>0</v>
      </c>
    </row>
    <row r="1015" spans="1:28" s="36" customFormat="1" x14ac:dyDescent="0.35">
      <c r="A1015" s="25" t="s">
        <v>184</v>
      </c>
      <c r="B1015" s="26" t="s">
        <v>2938</v>
      </c>
      <c r="C1015" s="27" t="s">
        <v>186</v>
      </c>
      <c r="D1015" s="27" t="s">
        <v>2939</v>
      </c>
      <c r="E1015" s="27" t="s">
        <v>36</v>
      </c>
      <c r="F1015" s="27" t="s">
        <v>37</v>
      </c>
      <c r="G1015" s="27" t="str">
        <f>Table228910[[#This Row],[District
Code]]</f>
        <v>75085</v>
      </c>
      <c r="H1015" s="52" t="s">
        <v>2940</v>
      </c>
      <c r="I1015" s="29" t="s">
        <v>6701</v>
      </c>
      <c r="J1015" s="30">
        <v>51183</v>
      </c>
      <c r="K1015" s="29" t="s">
        <v>6701</v>
      </c>
      <c r="L1015" s="28">
        <v>12458</v>
      </c>
      <c r="M1015" s="28">
        <v>12458</v>
      </c>
      <c r="N1015" s="28">
        <v>12458</v>
      </c>
      <c r="O1015" s="28">
        <v>338</v>
      </c>
      <c r="P1015" s="28">
        <v>12796</v>
      </c>
      <c r="Q1015" s="28">
        <v>675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0</v>
      </c>
      <c r="X1015" s="28">
        <v>0</v>
      </c>
      <c r="Y1015" s="28">
        <v>0</v>
      </c>
      <c r="Z1015" s="28">
        <v>0</v>
      </c>
      <c r="AA1015" s="31">
        <f t="shared" si="31"/>
        <v>51183</v>
      </c>
      <c r="AB1015" s="31">
        <f t="shared" si="30"/>
        <v>0</v>
      </c>
    </row>
    <row r="1016" spans="1:28" s="36" customFormat="1" x14ac:dyDescent="0.35">
      <c r="A1016" s="25" t="s">
        <v>184</v>
      </c>
      <c r="B1016" s="35" t="s">
        <v>4518</v>
      </c>
      <c r="C1016" s="33" t="s">
        <v>186</v>
      </c>
      <c r="D1016" s="33" t="s">
        <v>2939</v>
      </c>
      <c r="E1016" s="33" t="s">
        <v>4519</v>
      </c>
      <c r="F1016" s="3" t="s">
        <v>4520</v>
      </c>
      <c r="G1016" s="27" t="str">
        <f>"C"&amp;Table228910[[#This Row],[Direct
Funded
Charter School
Number]]</f>
        <v>C0900</v>
      </c>
      <c r="H1016" s="53" t="s">
        <v>4521</v>
      </c>
      <c r="I1016" s="29" t="s">
        <v>6700</v>
      </c>
      <c r="J1016" s="30">
        <v>0</v>
      </c>
      <c r="K1016" s="29" t="s">
        <v>6708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</v>
      </c>
      <c r="X1016" s="28">
        <v>0</v>
      </c>
      <c r="Y1016" s="28">
        <v>0</v>
      </c>
      <c r="Z1016" s="28">
        <v>0</v>
      </c>
      <c r="AA1016" s="31">
        <f t="shared" si="31"/>
        <v>0</v>
      </c>
      <c r="AB1016" s="31">
        <f t="shared" si="30"/>
        <v>0</v>
      </c>
    </row>
    <row r="1017" spans="1:28" s="36" customFormat="1" x14ac:dyDescent="0.35">
      <c r="A1017" s="25" t="s">
        <v>184</v>
      </c>
      <c r="B1017" s="26" t="s">
        <v>4770</v>
      </c>
      <c r="C1017" s="27" t="s">
        <v>186</v>
      </c>
      <c r="D1017" s="27" t="s">
        <v>2939</v>
      </c>
      <c r="E1017" s="27" t="s">
        <v>4771</v>
      </c>
      <c r="F1017" s="27" t="s">
        <v>4772</v>
      </c>
      <c r="G1017" s="27" t="str">
        <f>"C"&amp;Table228910[[#This Row],[Direct
Funded
Charter School
Number]]</f>
        <v>C1042</v>
      </c>
      <c r="H1017" s="52" t="s">
        <v>4773</v>
      </c>
      <c r="I1017" s="29" t="s">
        <v>6701</v>
      </c>
      <c r="J1017" s="30">
        <v>10000</v>
      </c>
      <c r="K1017" s="29" t="s">
        <v>6701</v>
      </c>
      <c r="L1017" s="28">
        <v>0</v>
      </c>
      <c r="M1017" s="28">
        <v>0</v>
      </c>
      <c r="N1017" s="28">
        <v>0</v>
      </c>
      <c r="O1017" s="28">
        <v>2500</v>
      </c>
      <c r="P1017" s="28">
        <v>0</v>
      </c>
      <c r="Q1017" s="28">
        <v>7500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0</v>
      </c>
      <c r="X1017" s="28">
        <v>0</v>
      </c>
      <c r="Y1017" s="28">
        <v>0</v>
      </c>
      <c r="Z1017" s="28">
        <v>0</v>
      </c>
      <c r="AA1017" s="31">
        <f t="shared" si="31"/>
        <v>10000</v>
      </c>
      <c r="AB1017" s="31">
        <f t="shared" si="30"/>
        <v>0</v>
      </c>
    </row>
    <row r="1018" spans="1:28" s="36" customFormat="1" x14ac:dyDescent="0.35">
      <c r="A1018" s="25" t="s">
        <v>184</v>
      </c>
      <c r="B1018" s="26" t="s">
        <v>4807</v>
      </c>
      <c r="C1018" s="27" t="s">
        <v>186</v>
      </c>
      <c r="D1018" s="27" t="s">
        <v>187</v>
      </c>
      <c r="E1018" s="27" t="s">
        <v>4808</v>
      </c>
      <c r="F1018" s="27" t="s">
        <v>4809</v>
      </c>
      <c r="G1018" s="27" t="str">
        <f>"C"&amp;Table228910[[#This Row],[Direct
Funded
Charter School
Number]]</f>
        <v>C1064</v>
      </c>
      <c r="H1018" s="52" t="s">
        <v>4810</v>
      </c>
      <c r="I1018" s="29" t="s">
        <v>6701</v>
      </c>
      <c r="J1018" s="30">
        <v>10000</v>
      </c>
      <c r="K1018" s="29" t="s">
        <v>6708</v>
      </c>
      <c r="L1018" s="28">
        <v>2500</v>
      </c>
      <c r="M1018" s="28">
        <v>2500</v>
      </c>
      <c r="N1018" s="28">
        <v>3980</v>
      </c>
      <c r="O1018" s="28">
        <v>1020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31">
        <f t="shared" si="31"/>
        <v>10000</v>
      </c>
      <c r="AB1018" s="31">
        <f t="shared" si="30"/>
        <v>0</v>
      </c>
    </row>
    <row r="1019" spans="1:28" s="36" customFormat="1" x14ac:dyDescent="0.35">
      <c r="A1019" s="25" t="s">
        <v>184</v>
      </c>
      <c r="B1019" s="26" t="s">
        <v>4827</v>
      </c>
      <c r="C1019" s="27" t="s">
        <v>186</v>
      </c>
      <c r="D1019" s="27" t="s">
        <v>2939</v>
      </c>
      <c r="E1019" s="27" t="s">
        <v>4828</v>
      </c>
      <c r="F1019" s="27" t="s">
        <v>4829</v>
      </c>
      <c r="G1019" s="27" t="str">
        <f>"C"&amp;Table228910[[#This Row],[Direct
Funded
Charter School
Number]]</f>
        <v>C1071</v>
      </c>
      <c r="H1019" s="52" t="s">
        <v>4830</v>
      </c>
      <c r="I1019" s="29" t="s">
        <v>6700</v>
      </c>
      <c r="J1019" s="30">
        <v>0</v>
      </c>
      <c r="K1019" s="29" t="s">
        <v>6708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0</v>
      </c>
      <c r="X1019" s="28">
        <v>0</v>
      </c>
      <c r="Y1019" s="28">
        <v>0</v>
      </c>
      <c r="Z1019" s="28">
        <v>0</v>
      </c>
      <c r="AA1019" s="31">
        <f t="shared" si="31"/>
        <v>0</v>
      </c>
      <c r="AB1019" s="31">
        <f t="shared" si="30"/>
        <v>0</v>
      </c>
    </row>
    <row r="1020" spans="1:28" s="36" customFormat="1" x14ac:dyDescent="0.35">
      <c r="A1020" s="25" t="s">
        <v>184</v>
      </c>
      <c r="B1020" s="26" t="s">
        <v>4903</v>
      </c>
      <c r="C1020" s="27" t="s">
        <v>186</v>
      </c>
      <c r="D1020" s="27" t="s">
        <v>1517</v>
      </c>
      <c r="E1020" s="27" t="s">
        <v>4904</v>
      </c>
      <c r="F1020" s="27" t="s">
        <v>4905</v>
      </c>
      <c r="G1020" s="27" t="str">
        <f>"C"&amp;Table228910[[#This Row],[Direct
Funded
Charter School
Number]]</f>
        <v>C1102</v>
      </c>
      <c r="H1020" s="52" t="s">
        <v>4906</v>
      </c>
      <c r="I1020" s="29" t="s">
        <v>6700</v>
      </c>
      <c r="J1020" s="30">
        <v>0</v>
      </c>
      <c r="K1020" s="29" t="s">
        <v>6708</v>
      </c>
      <c r="L1020" s="28">
        <v>0</v>
      </c>
      <c r="M1020" s="28">
        <v>0</v>
      </c>
      <c r="N1020" s="28">
        <v>0</v>
      </c>
      <c r="O1020" s="28">
        <v>0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0</v>
      </c>
      <c r="X1020" s="28">
        <v>0</v>
      </c>
      <c r="Y1020" s="28">
        <v>0</v>
      </c>
      <c r="Z1020" s="28">
        <v>0</v>
      </c>
      <c r="AA1020" s="31">
        <f t="shared" si="31"/>
        <v>0</v>
      </c>
      <c r="AB1020" s="31">
        <f t="shared" si="30"/>
        <v>0</v>
      </c>
    </row>
    <row r="1021" spans="1:28" s="36" customFormat="1" x14ac:dyDescent="0.35">
      <c r="A1021" s="25" t="s">
        <v>184</v>
      </c>
      <c r="B1021" s="26" t="s">
        <v>5023</v>
      </c>
      <c r="C1021" s="33" t="s">
        <v>186</v>
      </c>
      <c r="D1021" s="33" t="s">
        <v>1514</v>
      </c>
      <c r="E1021" s="33" t="s">
        <v>5024</v>
      </c>
      <c r="F1021" s="3" t="s">
        <v>5025</v>
      </c>
      <c r="G1021" s="27" t="str">
        <f>"C"&amp;Table228910[[#This Row],[Direct
Funded
Charter School
Number]]</f>
        <v>C1169</v>
      </c>
      <c r="H1021" s="53" t="s">
        <v>5026</v>
      </c>
      <c r="I1021" s="29" t="s">
        <v>6700</v>
      </c>
      <c r="J1021" s="30">
        <v>0</v>
      </c>
      <c r="K1021" s="29" t="s">
        <v>6708</v>
      </c>
      <c r="L1021" s="28">
        <v>0</v>
      </c>
      <c r="M1021" s="28">
        <v>0</v>
      </c>
      <c r="N1021" s="28">
        <v>0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31">
        <f t="shared" si="31"/>
        <v>0</v>
      </c>
      <c r="AB1021" s="31">
        <f t="shared" si="30"/>
        <v>0</v>
      </c>
    </row>
    <row r="1022" spans="1:28" s="36" customFormat="1" x14ac:dyDescent="0.35">
      <c r="A1022" s="25" t="s">
        <v>184</v>
      </c>
      <c r="B1022" s="26" t="s">
        <v>5031</v>
      </c>
      <c r="C1022" s="27" t="s">
        <v>186</v>
      </c>
      <c r="D1022" s="27" t="s">
        <v>1517</v>
      </c>
      <c r="E1022" s="27" t="s">
        <v>5032</v>
      </c>
      <c r="F1022" s="27" t="s">
        <v>5033</v>
      </c>
      <c r="G1022" s="27" t="str">
        <f>"C"&amp;Table228910[[#This Row],[Direct
Funded
Charter School
Number]]</f>
        <v>C1179</v>
      </c>
      <c r="H1022" s="52" t="s">
        <v>5034</v>
      </c>
      <c r="I1022" s="29" t="s">
        <v>6700</v>
      </c>
      <c r="J1022" s="30">
        <v>0</v>
      </c>
      <c r="K1022" s="29" t="s">
        <v>6708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31">
        <f t="shared" si="31"/>
        <v>0</v>
      </c>
      <c r="AB1022" s="31">
        <f t="shared" si="30"/>
        <v>0</v>
      </c>
    </row>
    <row r="1023" spans="1:28" s="36" customFormat="1" x14ac:dyDescent="0.35">
      <c r="A1023" s="25" t="s">
        <v>184</v>
      </c>
      <c r="B1023" s="26" t="s">
        <v>5035</v>
      </c>
      <c r="C1023" s="27" t="s">
        <v>186</v>
      </c>
      <c r="D1023" s="27" t="s">
        <v>1532</v>
      </c>
      <c r="E1023" s="27" t="s">
        <v>5036</v>
      </c>
      <c r="F1023" s="27" t="s">
        <v>5037</v>
      </c>
      <c r="G1023" s="27" t="str">
        <f>"C"&amp;Table228910[[#This Row],[Direct
Funded
Charter School
Number]]</f>
        <v>C1180</v>
      </c>
      <c r="H1023" s="52" t="s">
        <v>5038</v>
      </c>
      <c r="I1023" s="29" t="s">
        <v>6700</v>
      </c>
      <c r="J1023" s="30">
        <v>0</v>
      </c>
      <c r="K1023" s="29" t="s">
        <v>6708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31">
        <f t="shared" si="31"/>
        <v>0</v>
      </c>
      <c r="AB1023" s="31">
        <f t="shared" si="30"/>
        <v>0</v>
      </c>
    </row>
    <row r="1024" spans="1:28" s="36" customFormat="1" x14ac:dyDescent="0.35">
      <c r="A1024" s="25" t="s">
        <v>184</v>
      </c>
      <c r="B1024" s="26" t="s">
        <v>5686</v>
      </c>
      <c r="C1024" s="27" t="s">
        <v>186</v>
      </c>
      <c r="D1024" s="27" t="s">
        <v>1517</v>
      </c>
      <c r="E1024" s="27" t="s">
        <v>5687</v>
      </c>
      <c r="F1024" s="27" t="s">
        <v>5688</v>
      </c>
      <c r="G1024" s="27" t="str">
        <f>"C"&amp;Table228910[[#This Row],[Direct
Funded
Charter School
Number]]</f>
        <v>C1528</v>
      </c>
      <c r="H1024" s="52" t="s">
        <v>5689</v>
      </c>
      <c r="I1024" s="29" t="s">
        <v>6700</v>
      </c>
      <c r="J1024" s="30">
        <v>0</v>
      </c>
      <c r="K1024" s="29" t="s">
        <v>6708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0</v>
      </c>
      <c r="X1024" s="28">
        <v>0</v>
      </c>
      <c r="Y1024" s="28">
        <v>0</v>
      </c>
      <c r="Z1024" s="28">
        <v>0</v>
      </c>
      <c r="AA1024" s="31">
        <f t="shared" si="31"/>
        <v>0</v>
      </c>
      <c r="AB1024" s="31">
        <f t="shared" si="30"/>
        <v>0</v>
      </c>
    </row>
    <row r="1025" spans="1:28" s="36" customFormat="1" x14ac:dyDescent="0.35">
      <c r="A1025" s="25" t="s">
        <v>184</v>
      </c>
      <c r="B1025" s="26" t="s">
        <v>6136</v>
      </c>
      <c r="C1025" s="27" t="s">
        <v>186</v>
      </c>
      <c r="D1025" s="27" t="s">
        <v>1535</v>
      </c>
      <c r="E1025" s="27" t="s">
        <v>6137</v>
      </c>
      <c r="F1025" s="27" t="s">
        <v>6138</v>
      </c>
      <c r="G1025" s="27" t="str">
        <f>"C"&amp;Table228910[[#This Row],[Direct
Funded
Charter School
Number]]</f>
        <v>C1715</v>
      </c>
      <c r="H1025" s="52" t="s">
        <v>6139</v>
      </c>
      <c r="I1025" s="29" t="s">
        <v>6700</v>
      </c>
      <c r="J1025" s="30">
        <v>0</v>
      </c>
      <c r="K1025" s="29" t="s">
        <v>6708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31">
        <f t="shared" si="31"/>
        <v>0</v>
      </c>
      <c r="AB1025" s="31">
        <f t="shared" si="30"/>
        <v>0</v>
      </c>
    </row>
    <row r="1026" spans="1:28" s="36" customFormat="1" x14ac:dyDescent="0.35">
      <c r="A1026" s="25" t="s">
        <v>184</v>
      </c>
      <c r="B1026" s="26" t="s">
        <v>3160</v>
      </c>
      <c r="C1026" s="27" t="s">
        <v>186</v>
      </c>
      <c r="D1026" s="27" t="s">
        <v>1535</v>
      </c>
      <c r="E1026" s="27" t="s">
        <v>3161</v>
      </c>
      <c r="F1026" s="27" t="s">
        <v>3162</v>
      </c>
      <c r="G1026" s="27" t="str">
        <f>"C"&amp;Table228910[[#This Row],[Direct
Funded
Charter School
Number]]</f>
        <v>C0015</v>
      </c>
      <c r="H1026" s="52" t="s">
        <v>3163</v>
      </c>
      <c r="I1026" s="29" t="s">
        <v>6700</v>
      </c>
      <c r="J1026" s="30">
        <v>0</v>
      </c>
      <c r="K1026" s="29" t="s">
        <v>6708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</v>
      </c>
      <c r="X1026" s="28">
        <v>0</v>
      </c>
      <c r="Y1026" s="28">
        <v>0</v>
      </c>
      <c r="Z1026" s="28">
        <v>0</v>
      </c>
      <c r="AA1026" s="31">
        <f t="shared" si="31"/>
        <v>0</v>
      </c>
      <c r="AB1026" s="31">
        <f t="shared" si="30"/>
        <v>0</v>
      </c>
    </row>
    <row r="1027" spans="1:28" s="36" customFormat="1" x14ac:dyDescent="0.35">
      <c r="A1027" s="25" t="s">
        <v>184</v>
      </c>
      <c r="B1027" s="26" t="s">
        <v>3508</v>
      </c>
      <c r="C1027" s="27" t="s">
        <v>186</v>
      </c>
      <c r="D1027" s="27" t="s">
        <v>2939</v>
      </c>
      <c r="E1027" s="27" t="s">
        <v>3509</v>
      </c>
      <c r="F1027" s="27" t="s">
        <v>3510</v>
      </c>
      <c r="G1027" s="27" t="str">
        <f>"C"&amp;Table228910[[#This Row],[Direct
Funded
Charter School
Number]]</f>
        <v>C0308</v>
      </c>
      <c r="H1027" s="52" t="s">
        <v>3511</v>
      </c>
      <c r="I1027" s="29" t="s">
        <v>6700</v>
      </c>
      <c r="J1027" s="30">
        <v>0</v>
      </c>
      <c r="K1027" s="29" t="s">
        <v>6708</v>
      </c>
      <c r="L1027" s="28">
        <v>0</v>
      </c>
      <c r="M1027" s="28">
        <v>0</v>
      </c>
      <c r="N1027" s="28">
        <v>0</v>
      </c>
      <c r="O1027" s="28">
        <v>0</v>
      </c>
      <c r="P1027" s="28">
        <v>0</v>
      </c>
      <c r="Q1027" s="28">
        <v>0</v>
      </c>
      <c r="R1027" s="28">
        <v>0</v>
      </c>
      <c r="S1027" s="28">
        <v>0</v>
      </c>
      <c r="T1027" s="28">
        <v>0</v>
      </c>
      <c r="U1027" s="28">
        <v>0</v>
      </c>
      <c r="V1027" s="28">
        <v>0</v>
      </c>
      <c r="W1027" s="28">
        <v>0</v>
      </c>
      <c r="X1027" s="28">
        <v>0</v>
      </c>
      <c r="Y1027" s="28">
        <v>0</v>
      </c>
      <c r="Z1027" s="28">
        <v>0</v>
      </c>
      <c r="AA1027" s="31">
        <f t="shared" si="31"/>
        <v>0</v>
      </c>
      <c r="AB1027" s="31">
        <f t="shared" si="30"/>
        <v>0</v>
      </c>
    </row>
    <row r="1028" spans="1:28" s="36" customFormat="1" x14ac:dyDescent="0.35">
      <c r="A1028" s="25" t="s">
        <v>189</v>
      </c>
      <c r="B1028" s="26" t="s">
        <v>190</v>
      </c>
      <c r="C1028" s="27" t="s">
        <v>191</v>
      </c>
      <c r="D1028" s="27" t="s">
        <v>192</v>
      </c>
      <c r="E1028" s="27" t="s">
        <v>36</v>
      </c>
      <c r="F1028" s="27" t="s">
        <v>37</v>
      </c>
      <c r="G1028" s="27" t="str">
        <f>Table228910[[#This Row],[District
Code]]</f>
        <v>10322</v>
      </c>
      <c r="H1028" s="52" t="s">
        <v>193</v>
      </c>
      <c r="I1028" s="29" t="s">
        <v>6701</v>
      </c>
      <c r="J1028" s="30">
        <v>0</v>
      </c>
      <c r="K1028" s="29" t="s">
        <v>6708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0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31">
        <f t="shared" si="31"/>
        <v>0</v>
      </c>
      <c r="AB1028" s="31">
        <f t="shared" si="30"/>
        <v>0</v>
      </c>
    </row>
    <row r="1029" spans="1:28" s="36" customFormat="1" x14ac:dyDescent="0.35">
      <c r="A1029" s="25" t="s">
        <v>189</v>
      </c>
      <c r="B1029" s="26" t="s">
        <v>1537</v>
      </c>
      <c r="C1029" s="27" t="s">
        <v>191</v>
      </c>
      <c r="D1029" s="27" t="s">
        <v>1538</v>
      </c>
      <c r="E1029" s="27" t="s">
        <v>36</v>
      </c>
      <c r="F1029" s="27" t="s">
        <v>37</v>
      </c>
      <c r="G1029" s="27" t="str">
        <f>Table228910[[#This Row],[District
Code]]</f>
        <v>66969</v>
      </c>
      <c r="H1029" s="52" t="s">
        <v>1539</v>
      </c>
      <c r="I1029" s="29" t="s">
        <v>6701</v>
      </c>
      <c r="J1029" s="30">
        <v>31088</v>
      </c>
      <c r="K1029" s="29" t="s">
        <v>6701</v>
      </c>
      <c r="L1029" s="28">
        <v>7567</v>
      </c>
      <c r="M1029" s="28">
        <v>7567</v>
      </c>
      <c r="N1029" s="28">
        <v>0</v>
      </c>
      <c r="O1029" s="28">
        <v>0</v>
      </c>
      <c r="P1029" s="28">
        <v>7772</v>
      </c>
      <c r="Q1029" s="28">
        <v>4000</v>
      </c>
      <c r="R1029" s="28">
        <v>0</v>
      </c>
      <c r="S1029" s="28">
        <v>1012</v>
      </c>
      <c r="T1029" s="28">
        <v>0</v>
      </c>
      <c r="U1029" s="28">
        <v>0</v>
      </c>
      <c r="V1029" s="28">
        <v>3170</v>
      </c>
      <c r="W1029" s="28">
        <v>0</v>
      </c>
      <c r="X1029" s="28">
        <v>0</v>
      </c>
      <c r="Y1029" s="28">
        <v>0</v>
      </c>
      <c r="Z1029" s="28">
        <v>0</v>
      </c>
      <c r="AA1029" s="31">
        <f t="shared" si="31"/>
        <v>31088</v>
      </c>
      <c r="AB1029" s="31">
        <f t="shared" si="30"/>
        <v>0</v>
      </c>
    </row>
    <row r="1030" spans="1:28" s="36" customFormat="1" x14ac:dyDescent="0.35">
      <c r="A1030" s="25" t="s">
        <v>189</v>
      </c>
      <c r="B1030" s="26" t="s">
        <v>3336</v>
      </c>
      <c r="C1030" s="27" t="s">
        <v>191</v>
      </c>
      <c r="D1030" s="27" t="s">
        <v>1538</v>
      </c>
      <c r="E1030" s="27" t="s">
        <v>3337</v>
      </c>
      <c r="F1030" s="27" t="s">
        <v>3338</v>
      </c>
      <c r="G1030" s="27" t="str">
        <f>"C"&amp;Table228910[[#This Row],[Direct
Funded
Charter School
Number]]</f>
        <v>C0146</v>
      </c>
      <c r="H1030" s="52" t="s">
        <v>3339</v>
      </c>
      <c r="I1030" s="29" t="s">
        <v>6701</v>
      </c>
      <c r="J1030" s="30">
        <v>10000</v>
      </c>
      <c r="K1030" s="29" t="s">
        <v>6701</v>
      </c>
      <c r="L1030" s="28">
        <v>2500</v>
      </c>
      <c r="M1030" s="28">
        <v>2500</v>
      </c>
      <c r="N1030" s="28">
        <v>2500</v>
      </c>
      <c r="O1030" s="28">
        <v>0</v>
      </c>
      <c r="P1030" s="28">
        <v>2500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31">
        <f t="shared" si="31"/>
        <v>10000</v>
      </c>
      <c r="AB1030" s="31">
        <f t="shared" si="30"/>
        <v>0</v>
      </c>
    </row>
    <row r="1031" spans="1:28" s="36" customFormat="1" x14ac:dyDescent="0.35">
      <c r="A1031" s="25" t="s">
        <v>194</v>
      </c>
      <c r="B1031" s="26" t="s">
        <v>195</v>
      </c>
      <c r="C1031" s="27" t="s">
        <v>196</v>
      </c>
      <c r="D1031" s="27" t="s">
        <v>197</v>
      </c>
      <c r="E1031" s="27" t="s">
        <v>36</v>
      </c>
      <c r="F1031" s="27" t="s">
        <v>37</v>
      </c>
      <c r="G1031" s="27" t="str">
        <f>Table228910[[#This Row],[District
Code]]</f>
        <v>10330</v>
      </c>
      <c r="H1031" s="52" t="s">
        <v>198</v>
      </c>
      <c r="I1031" s="29" t="s">
        <v>6701</v>
      </c>
      <c r="J1031" s="30">
        <v>160930</v>
      </c>
      <c r="K1031" s="29" t="s">
        <v>6701</v>
      </c>
      <c r="L1031" s="28">
        <v>39170</v>
      </c>
      <c r="M1031" s="28">
        <v>39170</v>
      </c>
      <c r="N1031" s="28">
        <v>0</v>
      </c>
      <c r="O1031" s="28">
        <v>0</v>
      </c>
      <c r="P1031" s="28">
        <v>23873</v>
      </c>
      <c r="Q1031" s="28">
        <v>0</v>
      </c>
      <c r="R1031" s="28">
        <v>0</v>
      </c>
      <c r="S1031" s="28">
        <v>0</v>
      </c>
      <c r="T1031" s="28">
        <v>19461</v>
      </c>
      <c r="U1031" s="28">
        <v>37722</v>
      </c>
      <c r="V1031" s="28">
        <v>0</v>
      </c>
      <c r="W1031" s="28">
        <v>0</v>
      </c>
      <c r="X1031" s="28">
        <v>1534</v>
      </c>
      <c r="Y1031" s="28">
        <v>0</v>
      </c>
      <c r="Z1031" s="28">
        <v>0</v>
      </c>
      <c r="AA1031" s="31">
        <f t="shared" si="31"/>
        <v>160930</v>
      </c>
      <c r="AB1031" s="31">
        <f t="shared" si="30"/>
        <v>0</v>
      </c>
    </row>
    <row r="1032" spans="1:28" s="36" customFormat="1" x14ac:dyDescent="0.35">
      <c r="A1032" s="25" t="s">
        <v>194</v>
      </c>
      <c r="B1032" s="26" t="s">
        <v>1540</v>
      </c>
      <c r="C1032" s="27" t="s">
        <v>196</v>
      </c>
      <c r="D1032" s="27" t="s">
        <v>1541</v>
      </c>
      <c r="E1032" s="27" t="s">
        <v>36</v>
      </c>
      <c r="F1032" s="27" t="s">
        <v>37</v>
      </c>
      <c r="G1032" s="27" t="str">
        <f>Table228910[[#This Row],[District
Code]]</f>
        <v>66977</v>
      </c>
      <c r="H1032" s="52" t="s">
        <v>1542</v>
      </c>
      <c r="I1032" s="29" t="s">
        <v>6701</v>
      </c>
      <c r="J1032" s="30">
        <v>397218</v>
      </c>
      <c r="K1032" s="29" t="s">
        <v>6701</v>
      </c>
      <c r="L1032" s="28">
        <v>96681</v>
      </c>
      <c r="M1032" s="28">
        <v>96681</v>
      </c>
      <c r="N1032" s="28">
        <v>0</v>
      </c>
      <c r="O1032" s="28">
        <v>0</v>
      </c>
      <c r="P1032" s="28">
        <v>0</v>
      </c>
      <c r="Q1032" s="28">
        <v>0</v>
      </c>
      <c r="R1032" s="28">
        <v>13691</v>
      </c>
      <c r="S1032" s="28">
        <v>8716</v>
      </c>
      <c r="T1032" s="28">
        <v>9450</v>
      </c>
      <c r="U1032" s="28">
        <v>544</v>
      </c>
      <c r="V1032" s="28">
        <v>171455</v>
      </c>
      <c r="W1032" s="28">
        <v>0</v>
      </c>
      <c r="X1032" s="28">
        <v>0</v>
      </c>
      <c r="Y1032" s="28">
        <v>0</v>
      </c>
      <c r="Z1032" s="28">
        <v>0</v>
      </c>
      <c r="AA1032" s="31">
        <f t="shared" si="31"/>
        <v>397218</v>
      </c>
      <c r="AB1032" s="31">
        <f t="shared" si="30"/>
        <v>0</v>
      </c>
    </row>
    <row r="1033" spans="1:28" s="36" customFormat="1" x14ac:dyDescent="0.35">
      <c r="A1033" s="25" t="s">
        <v>194</v>
      </c>
      <c r="B1033" s="26" t="s">
        <v>1543</v>
      </c>
      <c r="C1033" s="27" t="s">
        <v>196</v>
      </c>
      <c r="D1033" s="27" t="s">
        <v>1544</v>
      </c>
      <c r="E1033" s="27" t="s">
        <v>36</v>
      </c>
      <c r="F1033" s="27" t="s">
        <v>37</v>
      </c>
      <c r="G1033" s="27" t="str">
        <f>Table228910[[#This Row],[District
Code]]</f>
        <v>66985</v>
      </c>
      <c r="H1033" s="52" t="s">
        <v>1545</v>
      </c>
      <c r="I1033" s="29" t="s">
        <v>6701</v>
      </c>
      <c r="J1033" s="30">
        <v>143228</v>
      </c>
      <c r="K1033" s="29" t="s">
        <v>6708</v>
      </c>
      <c r="L1033" s="28">
        <v>34861</v>
      </c>
      <c r="M1033" s="28">
        <v>34861</v>
      </c>
      <c r="N1033" s="28">
        <v>0</v>
      </c>
      <c r="O1033" s="28">
        <v>0</v>
      </c>
      <c r="P1033" s="28">
        <v>0</v>
      </c>
      <c r="Q1033" s="28">
        <v>0</v>
      </c>
      <c r="R1033" s="28">
        <v>0</v>
      </c>
      <c r="S1033" s="28">
        <v>8358</v>
      </c>
      <c r="T1033" s="28">
        <v>0</v>
      </c>
      <c r="U1033" s="28">
        <v>0</v>
      </c>
      <c r="V1033" s="28">
        <v>0</v>
      </c>
      <c r="W1033" s="28">
        <v>331</v>
      </c>
      <c r="X1033" s="28">
        <v>0</v>
      </c>
      <c r="Y1033" s="28">
        <v>0</v>
      </c>
      <c r="Z1033" s="28">
        <v>0</v>
      </c>
      <c r="AA1033" s="31">
        <f t="shared" si="31"/>
        <v>78411</v>
      </c>
      <c r="AB1033" s="31">
        <f t="shared" si="30"/>
        <v>64817</v>
      </c>
    </row>
    <row r="1034" spans="1:28" s="36" customFormat="1" x14ac:dyDescent="0.35">
      <c r="A1034" s="25" t="s">
        <v>194</v>
      </c>
      <c r="B1034" s="26" t="s">
        <v>1546</v>
      </c>
      <c r="C1034" s="27" t="s">
        <v>196</v>
      </c>
      <c r="D1034" s="27" t="s">
        <v>1547</v>
      </c>
      <c r="E1034" s="27" t="s">
        <v>36</v>
      </c>
      <c r="F1034" s="27" t="s">
        <v>37</v>
      </c>
      <c r="G1034" s="27" t="str">
        <f>Table228910[[#This Row],[District
Code]]</f>
        <v>66993</v>
      </c>
      <c r="H1034" s="52" t="s">
        <v>1548</v>
      </c>
      <c r="I1034" s="29" t="s">
        <v>6701</v>
      </c>
      <c r="J1034" s="30">
        <v>97294</v>
      </c>
      <c r="K1034" s="29" t="s">
        <v>6701</v>
      </c>
      <c r="L1034" s="28">
        <v>23681</v>
      </c>
      <c r="M1034" s="28">
        <v>23681</v>
      </c>
      <c r="N1034" s="28">
        <v>0</v>
      </c>
      <c r="O1034" s="28">
        <v>0</v>
      </c>
      <c r="P1034" s="28">
        <v>0</v>
      </c>
      <c r="Q1034" s="28">
        <v>49932</v>
      </c>
      <c r="R1034" s="28">
        <v>0</v>
      </c>
      <c r="S1034" s="28">
        <v>0</v>
      </c>
      <c r="T1034" s="28">
        <v>0</v>
      </c>
      <c r="U1034" s="28">
        <v>0</v>
      </c>
      <c r="V1034" s="28">
        <v>0</v>
      </c>
      <c r="W1034" s="28">
        <v>0</v>
      </c>
      <c r="X1034" s="28">
        <v>0</v>
      </c>
      <c r="Y1034" s="28">
        <v>0</v>
      </c>
      <c r="Z1034" s="28">
        <v>0</v>
      </c>
      <c r="AA1034" s="31">
        <f t="shared" si="31"/>
        <v>97294</v>
      </c>
      <c r="AB1034" s="31">
        <f t="shared" si="30"/>
        <v>0</v>
      </c>
    </row>
    <row r="1035" spans="1:28" s="36" customFormat="1" x14ac:dyDescent="0.35">
      <c r="A1035" s="25" t="s">
        <v>194</v>
      </c>
      <c r="B1035" s="26" t="s">
        <v>1549</v>
      </c>
      <c r="C1035" s="27" t="s">
        <v>196</v>
      </c>
      <c r="D1035" s="27" t="s">
        <v>1550</v>
      </c>
      <c r="E1035" s="27" t="s">
        <v>36</v>
      </c>
      <c r="F1035" s="27" t="s">
        <v>37</v>
      </c>
      <c r="G1035" s="27" t="str">
        <f>Table228910[[#This Row],[District
Code]]</f>
        <v>67033</v>
      </c>
      <c r="H1035" s="52" t="s">
        <v>1551</v>
      </c>
      <c r="I1035" s="29" t="s">
        <v>6701</v>
      </c>
      <c r="J1035" s="30">
        <v>593186</v>
      </c>
      <c r="K1035" s="29" t="s">
        <v>6701</v>
      </c>
      <c r="L1035" s="28">
        <v>144379</v>
      </c>
      <c r="M1035" s="28">
        <v>144379</v>
      </c>
      <c r="N1035" s="28">
        <v>0</v>
      </c>
      <c r="O1035" s="28">
        <v>47384</v>
      </c>
      <c r="P1035" s="28">
        <v>0</v>
      </c>
      <c r="Q1035" s="28">
        <v>0</v>
      </c>
      <c r="R1035" s="28">
        <v>0</v>
      </c>
      <c r="S1035" s="28">
        <v>0</v>
      </c>
      <c r="T1035" s="28">
        <v>257044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31">
        <f t="shared" si="31"/>
        <v>593186</v>
      </c>
      <c r="AB1035" s="31">
        <f t="shared" si="30"/>
        <v>0</v>
      </c>
    </row>
    <row r="1036" spans="1:28" s="36" customFormat="1" x14ac:dyDescent="0.35">
      <c r="A1036" s="25" t="s">
        <v>194</v>
      </c>
      <c r="B1036" s="26" t="s">
        <v>1552</v>
      </c>
      <c r="C1036" s="27" t="s">
        <v>196</v>
      </c>
      <c r="D1036" s="27" t="s">
        <v>1553</v>
      </c>
      <c r="E1036" s="27" t="s">
        <v>36</v>
      </c>
      <c r="F1036" s="27" t="s">
        <v>37</v>
      </c>
      <c r="G1036" s="27" t="str">
        <f>Table228910[[#This Row],[District
Code]]</f>
        <v>67041</v>
      </c>
      <c r="H1036" s="52" t="s">
        <v>1554</v>
      </c>
      <c r="I1036" s="29" t="s">
        <v>6701</v>
      </c>
      <c r="J1036" s="30">
        <v>10000</v>
      </c>
      <c r="K1036" s="29" t="s">
        <v>6708</v>
      </c>
      <c r="L1036" s="28">
        <v>2500</v>
      </c>
      <c r="M1036" s="28">
        <v>0</v>
      </c>
      <c r="N1036" s="28">
        <v>2500</v>
      </c>
      <c r="O1036" s="28">
        <v>2500</v>
      </c>
      <c r="P1036" s="28">
        <v>2500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31">
        <f t="shared" si="31"/>
        <v>10000</v>
      </c>
      <c r="AB1036" s="31">
        <f t="shared" ref="AB1036:AB1099" si="32">J1036-AA1036</f>
        <v>0</v>
      </c>
    </row>
    <row r="1037" spans="1:28" s="36" customFormat="1" x14ac:dyDescent="0.35">
      <c r="A1037" s="25" t="s">
        <v>194</v>
      </c>
      <c r="B1037" s="26" t="s">
        <v>1555</v>
      </c>
      <c r="C1037" s="27" t="s">
        <v>196</v>
      </c>
      <c r="D1037" s="27" t="s">
        <v>1556</v>
      </c>
      <c r="E1037" s="27" t="s">
        <v>36</v>
      </c>
      <c r="F1037" s="27" t="s">
        <v>37</v>
      </c>
      <c r="G1037" s="27" t="str">
        <f>Table228910[[#This Row],[District
Code]]</f>
        <v>67058</v>
      </c>
      <c r="H1037" s="52" t="s">
        <v>1557</v>
      </c>
      <c r="I1037" s="29" t="s">
        <v>6701</v>
      </c>
      <c r="J1037" s="30">
        <v>526429</v>
      </c>
      <c r="K1037" s="29" t="s">
        <v>6701</v>
      </c>
      <c r="L1037" s="28">
        <v>128130</v>
      </c>
      <c r="M1037" s="28">
        <v>128130</v>
      </c>
      <c r="N1037" s="28">
        <v>0</v>
      </c>
      <c r="O1037" s="28">
        <v>0</v>
      </c>
      <c r="P1037" s="28">
        <v>186642</v>
      </c>
      <c r="Q1037" s="28">
        <v>73903</v>
      </c>
      <c r="R1037" s="28">
        <v>9624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31">
        <f t="shared" ref="AA1037:AA1100" si="33">SUM(L1037:Z1037)</f>
        <v>526429</v>
      </c>
      <c r="AB1037" s="31">
        <f t="shared" si="32"/>
        <v>0</v>
      </c>
    </row>
    <row r="1038" spans="1:28" s="36" customFormat="1" x14ac:dyDescent="0.35">
      <c r="A1038" s="25" t="s">
        <v>194</v>
      </c>
      <c r="B1038" s="26" t="s">
        <v>1558</v>
      </c>
      <c r="C1038" s="27" t="s">
        <v>196</v>
      </c>
      <c r="D1038" s="27" t="s">
        <v>1559</v>
      </c>
      <c r="E1038" s="27" t="s">
        <v>36</v>
      </c>
      <c r="F1038" s="27" t="s">
        <v>37</v>
      </c>
      <c r="G1038" s="27" t="str">
        <f>Table228910[[#This Row],[District
Code]]</f>
        <v>67082</v>
      </c>
      <c r="H1038" s="52" t="s">
        <v>1560</v>
      </c>
      <c r="I1038" s="29" t="s">
        <v>6701</v>
      </c>
      <c r="J1038" s="30">
        <v>566264</v>
      </c>
      <c r="K1038" s="29" t="s">
        <v>6701</v>
      </c>
      <c r="L1038" s="28">
        <v>137826</v>
      </c>
      <c r="M1038" s="28">
        <v>137826</v>
      </c>
      <c r="N1038" s="28">
        <v>0</v>
      </c>
      <c r="O1038" s="28">
        <v>0</v>
      </c>
      <c r="P1038" s="28">
        <v>0</v>
      </c>
      <c r="Q1038" s="28">
        <v>0</v>
      </c>
      <c r="R1038" s="28">
        <v>0</v>
      </c>
      <c r="S1038" s="28">
        <v>101087</v>
      </c>
      <c r="T1038" s="28">
        <v>107880</v>
      </c>
      <c r="U1038" s="28">
        <v>0</v>
      </c>
      <c r="V1038" s="28">
        <v>81645</v>
      </c>
      <c r="W1038" s="28">
        <v>0</v>
      </c>
      <c r="X1038" s="28">
        <v>0</v>
      </c>
      <c r="Y1038" s="28">
        <v>0</v>
      </c>
      <c r="Z1038" s="28">
        <v>0</v>
      </c>
      <c r="AA1038" s="31">
        <f t="shared" si="33"/>
        <v>566264</v>
      </c>
      <c r="AB1038" s="31">
        <f t="shared" si="32"/>
        <v>0</v>
      </c>
    </row>
    <row r="1039" spans="1:28" s="36" customFormat="1" x14ac:dyDescent="0.35">
      <c r="A1039" s="25" t="s">
        <v>194</v>
      </c>
      <c r="B1039" s="26" t="s">
        <v>1561</v>
      </c>
      <c r="C1039" s="27" t="s">
        <v>196</v>
      </c>
      <c r="D1039" s="27" t="s">
        <v>1562</v>
      </c>
      <c r="E1039" s="27" t="s">
        <v>36</v>
      </c>
      <c r="F1039" s="27" t="s">
        <v>37</v>
      </c>
      <c r="G1039" s="27" t="str">
        <f>Table228910[[#This Row],[District
Code]]</f>
        <v>67090</v>
      </c>
      <c r="H1039" s="52" t="s">
        <v>1563</v>
      </c>
      <c r="I1039" s="29" t="s">
        <v>6701</v>
      </c>
      <c r="J1039" s="30">
        <v>393505</v>
      </c>
      <c r="K1039" s="29" t="s">
        <v>6701</v>
      </c>
      <c r="L1039" s="28">
        <v>95777</v>
      </c>
      <c r="M1039" s="28">
        <v>95777</v>
      </c>
      <c r="N1039" s="28">
        <v>0</v>
      </c>
      <c r="O1039" s="28">
        <v>0</v>
      </c>
      <c r="P1039" s="28">
        <v>0</v>
      </c>
      <c r="Q1039" s="28">
        <v>0</v>
      </c>
      <c r="R1039" s="28">
        <v>0</v>
      </c>
      <c r="S1039" s="28">
        <v>62816</v>
      </c>
      <c r="T1039" s="28">
        <v>119301</v>
      </c>
      <c r="U1039" s="28">
        <v>19834</v>
      </c>
      <c r="V1039" s="28">
        <v>0</v>
      </c>
      <c r="W1039" s="28">
        <v>0</v>
      </c>
      <c r="X1039" s="28">
        <v>0</v>
      </c>
      <c r="Y1039" s="28">
        <v>0</v>
      </c>
      <c r="Z1039" s="28">
        <v>0</v>
      </c>
      <c r="AA1039" s="31">
        <f t="shared" si="33"/>
        <v>393505</v>
      </c>
      <c r="AB1039" s="31">
        <f t="shared" si="32"/>
        <v>0</v>
      </c>
    </row>
    <row r="1040" spans="1:28" s="36" customFormat="1" x14ac:dyDescent="0.35">
      <c r="A1040" s="25" t="s">
        <v>194</v>
      </c>
      <c r="B1040" s="26" t="s">
        <v>1564</v>
      </c>
      <c r="C1040" s="27" t="s">
        <v>196</v>
      </c>
      <c r="D1040" s="27" t="s">
        <v>1565</v>
      </c>
      <c r="E1040" s="27" t="s">
        <v>36</v>
      </c>
      <c r="F1040" s="27" t="s">
        <v>37</v>
      </c>
      <c r="G1040" s="27" t="str">
        <f>Table228910[[#This Row],[District
Code]]</f>
        <v>67116</v>
      </c>
      <c r="H1040" s="52" t="s">
        <v>1566</v>
      </c>
      <c r="I1040" s="29" t="s">
        <v>6701</v>
      </c>
      <c r="J1040" s="30">
        <v>97401</v>
      </c>
      <c r="K1040" s="29" t="s">
        <v>6701</v>
      </c>
      <c r="L1040" s="28">
        <v>23707</v>
      </c>
      <c r="M1040" s="28">
        <v>0</v>
      </c>
      <c r="N1040" s="28">
        <v>0</v>
      </c>
      <c r="O1040" s="28">
        <v>0</v>
      </c>
      <c r="P1040" s="28">
        <v>73694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0</v>
      </c>
      <c r="X1040" s="28">
        <v>0</v>
      </c>
      <c r="Y1040" s="28">
        <v>0</v>
      </c>
      <c r="Z1040" s="28">
        <v>0</v>
      </c>
      <c r="AA1040" s="31">
        <f t="shared" si="33"/>
        <v>97401</v>
      </c>
      <c r="AB1040" s="31">
        <f t="shared" si="32"/>
        <v>0</v>
      </c>
    </row>
    <row r="1041" spans="1:28" s="36" customFormat="1" x14ac:dyDescent="0.35">
      <c r="A1041" s="25" t="s">
        <v>194</v>
      </c>
      <c r="B1041" s="26" t="s">
        <v>1567</v>
      </c>
      <c r="C1041" s="27" t="s">
        <v>196</v>
      </c>
      <c r="D1041" s="27" t="s">
        <v>1568</v>
      </c>
      <c r="E1041" s="27" t="s">
        <v>36</v>
      </c>
      <c r="F1041" s="27" t="s">
        <v>37</v>
      </c>
      <c r="G1041" s="27" t="str">
        <f>Table228910[[#This Row],[District
Code]]</f>
        <v>67124</v>
      </c>
      <c r="H1041" s="52" t="s">
        <v>1569</v>
      </c>
      <c r="I1041" s="29" t="s">
        <v>6701</v>
      </c>
      <c r="J1041" s="30">
        <v>852787</v>
      </c>
      <c r="K1041" s="29" t="s">
        <v>6701</v>
      </c>
      <c r="L1041" s="28">
        <v>207564</v>
      </c>
      <c r="M1041" s="28">
        <v>207564</v>
      </c>
      <c r="N1041" s="28">
        <v>0</v>
      </c>
      <c r="O1041" s="28">
        <v>0</v>
      </c>
      <c r="P1041" s="28">
        <v>367218</v>
      </c>
      <c r="Q1041" s="28">
        <v>70441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0</v>
      </c>
      <c r="X1041" s="28">
        <v>0</v>
      </c>
      <c r="Y1041" s="28">
        <v>0</v>
      </c>
      <c r="Z1041" s="28">
        <v>0</v>
      </c>
      <c r="AA1041" s="31">
        <f t="shared" si="33"/>
        <v>852787</v>
      </c>
      <c r="AB1041" s="31">
        <f t="shared" si="32"/>
        <v>0</v>
      </c>
    </row>
    <row r="1042" spans="1:28" s="36" customFormat="1" x14ac:dyDescent="0.35">
      <c r="A1042" s="25" t="s">
        <v>194</v>
      </c>
      <c r="B1042" s="26" t="s">
        <v>1570</v>
      </c>
      <c r="C1042" s="27" t="s">
        <v>196</v>
      </c>
      <c r="D1042" s="27" t="s">
        <v>1571</v>
      </c>
      <c r="E1042" s="27" t="s">
        <v>36</v>
      </c>
      <c r="F1042" s="27" t="s">
        <v>37</v>
      </c>
      <c r="G1042" s="27" t="str">
        <f>Table228910[[#This Row],[District
Code]]</f>
        <v>67157</v>
      </c>
      <c r="H1042" s="52" t="s">
        <v>1572</v>
      </c>
      <c r="I1042" s="29" t="s">
        <v>6701</v>
      </c>
      <c r="J1042" s="30">
        <v>24826</v>
      </c>
      <c r="K1042" s="29" t="s">
        <v>6701</v>
      </c>
      <c r="L1042" s="28">
        <v>6043</v>
      </c>
      <c r="M1042" s="28">
        <v>6043</v>
      </c>
      <c r="N1042" s="28">
        <v>0</v>
      </c>
      <c r="O1042" s="28">
        <v>0</v>
      </c>
      <c r="P1042" s="28">
        <v>0</v>
      </c>
      <c r="Q1042" s="28">
        <v>0</v>
      </c>
      <c r="R1042" s="28">
        <v>12740</v>
      </c>
      <c r="S1042" s="28">
        <v>0</v>
      </c>
      <c r="T1042" s="28">
        <v>0</v>
      </c>
      <c r="U1042" s="28">
        <v>0</v>
      </c>
      <c r="V1042" s="28">
        <v>0</v>
      </c>
      <c r="W1042" s="28">
        <v>0</v>
      </c>
      <c r="X1042" s="28">
        <v>0</v>
      </c>
      <c r="Y1042" s="28">
        <v>0</v>
      </c>
      <c r="Z1042" s="28">
        <v>0</v>
      </c>
      <c r="AA1042" s="31">
        <f t="shared" si="33"/>
        <v>24826</v>
      </c>
      <c r="AB1042" s="31">
        <f t="shared" si="32"/>
        <v>0</v>
      </c>
    </row>
    <row r="1043" spans="1:28" s="36" customFormat="1" x14ac:dyDescent="0.35">
      <c r="A1043" s="25" t="s">
        <v>194</v>
      </c>
      <c r="B1043" s="26" t="s">
        <v>1573</v>
      </c>
      <c r="C1043" s="27" t="s">
        <v>196</v>
      </c>
      <c r="D1043" s="27" t="s">
        <v>1574</v>
      </c>
      <c r="E1043" s="27" t="s">
        <v>36</v>
      </c>
      <c r="F1043" s="27" t="s">
        <v>37</v>
      </c>
      <c r="G1043" s="27" t="str">
        <f>Table228910[[#This Row],[District
Code]]</f>
        <v>67173</v>
      </c>
      <c r="H1043" s="52" t="s">
        <v>1575</v>
      </c>
      <c r="I1043" s="29" t="s">
        <v>6701</v>
      </c>
      <c r="J1043" s="30">
        <v>670667</v>
      </c>
      <c r="K1043" s="29" t="s">
        <v>6701</v>
      </c>
      <c r="L1043" s="28">
        <v>163237</v>
      </c>
      <c r="M1043" s="28">
        <v>245052</v>
      </c>
      <c r="N1043" s="28">
        <v>10945</v>
      </c>
      <c r="O1043" s="28">
        <v>213187</v>
      </c>
      <c r="P1043" s="28">
        <v>38246</v>
      </c>
      <c r="Q1043" s="28">
        <v>0</v>
      </c>
      <c r="R1043" s="28">
        <v>0</v>
      </c>
      <c r="S1043" s="28">
        <v>0</v>
      </c>
      <c r="T1043" s="28">
        <v>0</v>
      </c>
      <c r="U1043" s="28">
        <v>0</v>
      </c>
      <c r="V1043" s="28">
        <v>0</v>
      </c>
      <c r="W1043" s="28">
        <v>0</v>
      </c>
      <c r="X1043" s="28">
        <v>0</v>
      </c>
      <c r="Y1043" s="28">
        <v>0</v>
      </c>
      <c r="Z1043" s="28">
        <v>0</v>
      </c>
      <c r="AA1043" s="31">
        <f t="shared" si="33"/>
        <v>670667</v>
      </c>
      <c r="AB1043" s="31">
        <f t="shared" si="32"/>
        <v>0</v>
      </c>
    </row>
    <row r="1044" spans="1:28" s="36" customFormat="1" x14ac:dyDescent="0.35">
      <c r="A1044" s="25" t="s">
        <v>194</v>
      </c>
      <c r="B1044" s="26" t="s">
        <v>1576</v>
      </c>
      <c r="C1044" s="27" t="s">
        <v>196</v>
      </c>
      <c r="D1044" s="27" t="s">
        <v>1577</v>
      </c>
      <c r="E1044" s="27" t="s">
        <v>36</v>
      </c>
      <c r="F1044" s="27" t="s">
        <v>37</v>
      </c>
      <c r="G1044" s="27" t="str">
        <f>Table228910[[#This Row],[District
Code]]</f>
        <v>67181</v>
      </c>
      <c r="H1044" s="52" t="s">
        <v>1578</v>
      </c>
      <c r="I1044" s="29" t="s">
        <v>6701</v>
      </c>
      <c r="J1044" s="30">
        <v>77578</v>
      </c>
      <c r="K1044" s="29" t="s">
        <v>6701</v>
      </c>
      <c r="L1044" s="28">
        <v>18882</v>
      </c>
      <c r="M1044" s="28">
        <v>18882</v>
      </c>
      <c r="N1044" s="28">
        <v>0</v>
      </c>
      <c r="O1044" s="28">
        <v>0</v>
      </c>
      <c r="P1044" s="28">
        <v>0</v>
      </c>
      <c r="Q1044" s="28">
        <v>4504</v>
      </c>
      <c r="R1044" s="28">
        <v>8054</v>
      </c>
      <c r="S1044" s="28">
        <v>25615</v>
      </c>
      <c r="T1044" s="28">
        <v>1641</v>
      </c>
      <c r="U1044" s="28">
        <v>0</v>
      </c>
      <c r="V1044" s="28">
        <v>0</v>
      </c>
      <c r="W1044" s="28">
        <v>0</v>
      </c>
      <c r="X1044" s="28">
        <v>0</v>
      </c>
      <c r="Y1044" s="28">
        <v>0</v>
      </c>
      <c r="Z1044" s="28">
        <v>0</v>
      </c>
      <c r="AA1044" s="31">
        <f t="shared" si="33"/>
        <v>77578</v>
      </c>
      <c r="AB1044" s="31">
        <f t="shared" si="32"/>
        <v>0</v>
      </c>
    </row>
    <row r="1045" spans="1:28" s="36" customFormat="1" x14ac:dyDescent="0.35">
      <c r="A1045" s="25" t="s">
        <v>194</v>
      </c>
      <c r="B1045" s="26" t="s">
        <v>1579</v>
      </c>
      <c r="C1045" s="27" t="s">
        <v>196</v>
      </c>
      <c r="D1045" s="27" t="s">
        <v>1580</v>
      </c>
      <c r="E1045" s="27" t="s">
        <v>36</v>
      </c>
      <c r="F1045" s="27" t="s">
        <v>37</v>
      </c>
      <c r="G1045" s="27" t="str">
        <f>Table228910[[#This Row],[District
Code]]</f>
        <v>67199</v>
      </c>
      <c r="H1045" s="52" t="s">
        <v>1581</v>
      </c>
      <c r="I1045" s="29" t="s">
        <v>6701</v>
      </c>
      <c r="J1045" s="30">
        <v>288447</v>
      </c>
      <c r="K1045" s="29" t="s">
        <v>6701</v>
      </c>
      <c r="L1045" s="28">
        <v>0</v>
      </c>
      <c r="M1045" s="28">
        <v>0</v>
      </c>
      <c r="N1045" s="28">
        <v>0</v>
      </c>
      <c r="O1045" s="28">
        <v>72112</v>
      </c>
      <c r="P1045" s="28">
        <v>0</v>
      </c>
      <c r="Q1045" s="28">
        <v>0</v>
      </c>
      <c r="R1045" s="28">
        <v>43925</v>
      </c>
      <c r="S1045" s="28">
        <v>0</v>
      </c>
      <c r="T1045" s="28">
        <v>0</v>
      </c>
      <c r="U1045" s="28">
        <v>38653</v>
      </c>
      <c r="V1045" s="28">
        <v>133757</v>
      </c>
      <c r="W1045" s="28">
        <v>0</v>
      </c>
      <c r="X1045" s="28">
        <v>0</v>
      </c>
      <c r="Y1045" s="28">
        <v>0</v>
      </c>
      <c r="Z1045" s="28">
        <v>0</v>
      </c>
      <c r="AA1045" s="31">
        <f t="shared" si="33"/>
        <v>288447</v>
      </c>
      <c r="AB1045" s="31">
        <f t="shared" si="32"/>
        <v>0</v>
      </c>
    </row>
    <row r="1046" spans="1:28" s="36" customFormat="1" x14ac:dyDescent="0.35">
      <c r="A1046" s="25" t="s">
        <v>194</v>
      </c>
      <c r="B1046" s="26" t="s">
        <v>1582</v>
      </c>
      <c r="C1046" s="27" t="s">
        <v>196</v>
      </c>
      <c r="D1046" s="27" t="s">
        <v>1583</v>
      </c>
      <c r="E1046" s="27" t="s">
        <v>36</v>
      </c>
      <c r="F1046" s="27" t="s">
        <v>37</v>
      </c>
      <c r="G1046" s="27" t="str">
        <f>Table228910[[#This Row],[District
Code]]</f>
        <v>67207</v>
      </c>
      <c r="H1046" s="52" t="s">
        <v>1584</v>
      </c>
      <c r="I1046" s="29" t="s">
        <v>6701</v>
      </c>
      <c r="J1046" s="30">
        <v>253851</v>
      </c>
      <c r="K1046" s="29" t="s">
        <v>6701</v>
      </c>
      <c r="L1046" s="28">
        <v>61786</v>
      </c>
      <c r="M1046" s="28">
        <v>61786</v>
      </c>
      <c r="N1046" s="28">
        <v>0</v>
      </c>
      <c r="O1046" s="28">
        <v>0</v>
      </c>
      <c r="P1046" s="28">
        <v>88892</v>
      </c>
      <c r="Q1046" s="28">
        <v>41387</v>
      </c>
      <c r="R1046" s="28">
        <v>0</v>
      </c>
      <c r="S1046" s="28">
        <v>0</v>
      </c>
      <c r="T1046" s="28">
        <v>0</v>
      </c>
      <c r="U1046" s="28">
        <v>0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31">
        <f t="shared" si="33"/>
        <v>253851</v>
      </c>
      <c r="AB1046" s="31">
        <f t="shared" si="32"/>
        <v>0</v>
      </c>
    </row>
    <row r="1047" spans="1:28" s="36" customFormat="1" x14ac:dyDescent="0.35">
      <c r="A1047" s="25" t="s">
        <v>194</v>
      </c>
      <c r="B1047" s="26" t="s">
        <v>1585</v>
      </c>
      <c r="C1047" s="27" t="s">
        <v>196</v>
      </c>
      <c r="D1047" s="27" t="s">
        <v>1586</v>
      </c>
      <c r="E1047" s="27" t="s">
        <v>36</v>
      </c>
      <c r="F1047" s="27" t="s">
        <v>37</v>
      </c>
      <c r="G1047" s="27" t="str">
        <f>Table228910[[#This Row],[District
Code]]</f>
        <v>67215</v>
      </c>
      <c r="H1047" s="52" t="s">
        <v>1587</v>
      </c>
      <c r="I1047" s="29" t="s">
        <v>6701</v>
      </c>
      <c r="J1047" s="30">
        <v>764664</v>
      </c>
      <c r="K1047" s="29" t="s">
        <v>6701</v>
      </c>
      <c r="L1047" s="28">
        <v>186116</v>
      </c>
      <c r="M1047" s="28">
        <v>186116</v>
      </c>
      <c r="N1047" s="28">
        <v>0</v>
      </c>
      <c r="O1047" s="28">
        <v>0</v>
      </c>
      <c r="P1047" s="28">
        <v>0</v>
      </c>
      <c r="Q1047" s="28">
        <v>0</v>
      </c>
      <c r="R1047" s="28">
        <v>0</v>
      </c>
      <c r="S1047" s="28">
        <v>73036</v>
      </c>
      <c r="T1047" s="28">
        <v>98144</v>
      </c>
      <c r="U1047" s="28">
        <v>83732</v>
      </c>
      <c r="V1047" s="28">
        <v>20288</v>
      </c>
      <c r="W1047" s="28">
        <v>59821</v>
      </c>
      <c r="X1047" s="28">
        <v>57411</v>
      </c>
      <c r="Y1047" s="28">
        <v>0</v>
      </c>
      <c r="Z1047" s="28">
        <v>0</v>
      </c>
      <c r="AA1047" s="31">
        <f t="shared" si="33"/>
        <v>764664</v>
      </c>
      <c r="AB1047" s="31">
        <f t="shared" si="32"/>
        <v>0</v>
      </c>
    </row>
    <row r="1048" spans="1:28" s="36" customFormat="1" x14ac:dyDescent="0.35">
      <c r="A1048" s="25" t="s">
        <v>194</v>
      </c>
      <c r="B1048" s="26" t="s">
        <v>1588</v>
      </c>
      <c r="C1048" s="27" t="s">
        <v>196</v>
      </c>
      <c r="D1048" s="27" t="s">
        <v>1589</v>
      </c>
      <c r="E1048" s="27" t="s">
        <v>36</v>
      </c>
      <c r="F1048" s="27" t="s">
        <v>37</v>
      </c>
      <c r="G1048" s="27" t="str">
        <f>Table228910[[#This Row],[District
Code]]</f>
        <v>67231</v>
      </c>
      <c r="H1048" s="52" t="s">
        <v>1590</v>
      </c>
      <c r="I1048" s="29" t="s">
        <v>6701</v>
      </c>
      <c r="J1048" s="30">
        <v>52224</v>
      </c>
      <c r="K1048" s="29" t="s">
        <v>6701</v>
      </c>
      <c r="L1048" s="28">
        <v>12711</v>
      </c>
      <c r="M1048" s="28">
        <v>12711</v>
      </c>
      <c r="N1048" s="28">
        <v>0</v>
      </c>
      <c r="O1048" s="28">
        <v>26802</v>
      </c>
      <c r="P1048" s="28">
        <v>0</v>
      </c>
      <c r="Q1048" s="28">
        <v>0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0</v>
      </c>
      <c r="X1048" s="28">
        <v>0</v>
      </c>
      <c r="Y1048" s="28">
        <v>0</v>
      </c>
      <c r="Z1048" s="28">
        <v>0</v>
      </c>
      <c r="AA1048" s="31">
        <f t="shared" si="33"/>
        <v>52224</v>
      </c>
      <c r="AB1048" s="31">
        <f t="shared" si="32"/>
        <v>0</v>
      </c>
    </row>
    <row r="1049" spans="1:28" s="36" customFormat="1" x14ac:dyDescent="0.35">
      <c r="A1049" s="25" t="s">
        <v>194</v>
      </c>
      <c r="B1049" s="26" t="s">
        <v>1591</v>
      </c>
      <c r="C1049" s="27" t="s">
        <v>196</v>
      </c>
      <c r="D1049" s="27" t="s">
        <v>1592</v>
      </c>
      <c r="E1049" s="27" t="s">
        <v>36</v>
      </c>
      <c r="F1049" s="27" t="s">
        <v>37</v>
      </c>
      <c r="G1049" s="27" t="str">
        <f>Table228910[[#This Row],[District
Code]]</f>
        <v>67249</v>
      </c>
      <c r="H1049" s="52" t="s">
        <v>1593</v>
      </c>
      <c r="I1049" s="29" t="s">
        <v>6701</v>
      </c>
      <c r="J1049" s="30">
        <v>228173</v>
      </c>
      <c r="K1049" s="29" t="s">
        <v>6708</v>
      </c>
      <c r="L1049" s="28">
        <v>0</v>
      </c>
      <c r="M1049" s="28">
        <v>0</v>
      </c>
      <c r="N1049" s="28">
        <v>0</v>
      </c>
      <c r="O1049" s="28">
        <v>57043</v>
      </c>
      <c r="P1049" s="28">
        <v>0</v>
      </c>
      <c r="Q1049" s="28">
        <v>1430</v>
      </c>
      <c r="R1049" s="28">
        <v>4033</v>
      </c>
      <c r="S1049" s="28">
        <v>0</v>
      </c>
      <c r="T1049" s="28">
        <v>165667</v>
      </c>
      <c r="U1049" s="28">
        <v>0</v>
      </c>
      <c r="V1049" s="28">
        <v>0</v>
      </c>
      <c r="W1049" s="28">
        <v>0</v>
      </c>
      <c r="X1049" s="28">
        <v>0</v>
      </c>
      <c r="Y1049" s="28">
        <v>0</v>
      </c>
      <c r="Z1049" s="28">
        <v>0</v>
      </c>
      <c r="AA1049" s="31">
        <f t="shared" si="33"/>
        <v>228173</v>
      </c>
      <c r="AB1049" s="31">
        <f t="shared" si="32"/>
        <v>0</v>
      </c>
    </row>
    <row r="1050" spans="1:28" s="36" customFormat="1" x14ac:dyDescent="0.35">
      <c r="A1050" s="25" t="s">
        <v>194</v>
      </c>
      <c r="B1050" s="26" t="s">
        <v>2833</v>
      </c>
      <c r="C1050" s="27" t="s">
        <v>196</v>
      </c>
      <c r="D1050" s="27" t="s">
        <v>2834</v>
      </c>
      <c r="E1050" s="27" t="s">
        <v>36</v>
      </c>
      <c r="F1050" s="27" t="s">
        <v>37</v>
      </c>
      <c r="G1050" s="27" t="str">
        <f>Table228910[[#This Row],[District
Code]]</f>
        <v>73676</v>
      </c>
      <c r="H1050" s="52" t="s">
        <v>2835</v>
      </c>
      <c r="I1050" s="29" t="s">
        <v>6701</v>
      </c>
      <c r="J1050" s="30">
        <v>734324</v>
      </c>
      <c r="K1050" s="29" t="s">
        <v>6701</v>
      </c>
      <c r="L1050" s="28">
        <v>178731</v>
      </c>
      <c r="M1050" s="28">
        <v>178731</v>
      </c>
      <c r="N1050" s="28">
        <v>75295</v>
      </c>
      <c r="O1050" s="28">
        <v>0</v>
      </c>
      <c r="P1050" s="28">
        <v>0</v>
      </c>
      <c r="Q1050" s="28">
        <v>0</v>
      </c>
      <c r="R1050" s="28">
        <v>0</v>
      </c>
      <c r="S1050" s="28">
        <v>247907</v>
      </c>
      <c r="T1050" s="28">
        <v>53660</v>
      </c>
      <c r="U1050" s="28">
        <v>0</v>
      </c>
      <c r="V1050" s="28">
        <v>0</v>
      </c>
      <c r="W1050" s="28">
        <v>0</v>
      </c>
      <c r="X1050" s="28">
        <v>0</v>
      </c>
      <c r="Y1050" s="28">
        <v>0</v>
      </c>
      <c r="Z1050" s="28">
        <v>0</v>
      </c>
      <c r="AA1050" s="31">
        <f t="shared" si="33"/>
        <v>734324</v>
      </c>
      <c r="AB1050" s="31">
        <f t="shared" si="32"/>
        <v>0</v>
      </c>
    </row>
    <row r="1051" spans="1:28" s="36" customFormat="1" x14ac:dyDescent="0.35">
      <c r="A1051" s="25" t="s">
        <v>194</v>
      </c>
      <c r="B1051" s="26" t="s">
        <v>2959</v>
      </c>
      <c r="C1051" s="27" t="s">
        <v>196</v>
      </c>
      <c r="D1051" s="27" t="s">
        <v>2960</v>
      </c>
      <c r="E1051" s="27" t="s">
        <v>36</v>
      </c>
      <c r="F1051" s="27" t="s">
        <v>37</v>
      </c>
      <c r="G1051" s="27" t="str">
        <f>Table228910[[#This Row],[District
Code]]</f>
        <v>75176</v>
      </c>
      <c r="H1051" s="52" t="s">
        <v>2961</v>
      </c>
      <c r="I1051" s="29" t="s">
        <v>6701</v>
      </c>
      <c r="J1051" s="30">
        <v>355442</v>
      </c>
      <c r="K1051" s="29" t="s">
        <v>6701</v>
      </c>
      <c r="L1051" s="28">
        <v>0</v>
      </c>
      <c r="M1051" s="28">
        <v>0</v>
      </c>
      <c r="N1051" s="28">
        <v>0</v>
      </c>
      <c r="O1051" s="28">
        <v>88861</v>
      </c>
      <c r="P1051" s="28">
        <v>5826</v>
      </c>
      <c r="Q1051" s="28">
        <v>44994</v>
      </c>
      <c r="R1051" s="28">
        <v>137399</v>
      </c>
      <c r="S1051" s="28">
        <v>78362</v>
      </c>
      <c r="T1051" s="28">
        <v>0</v>
      </c>
      <c r="U1051" s="28">
        <v>0</v>
      </c>
      <c r="V1051" s="28">
        <v>0</v>
      </c>
      <c r="W1051" s="28">
        <v>0</v>
      </c>
      <c r="X1051" s="28">
        <v>0</v>
      </c>
      <c r="Y1051" s="28">
        <v>0</v>
      </c>
      <c r="Z1051" s="28">
        <v>0</v>
      </c>
      <c r="AA1051" s="31">
        <f t="shared" si="33"/>
        <v>355442</v>
      </c>
      <c r="AB1051" s="31">
        <f t="shared" si="32"/>
        <v>0</v>
      </c>
    </row>
    <row r="1052" spans="1:28" s="36" customFormat="1" x14ac:dyDescent="0.35">
      <c r="A1052" s="25" t="s">
        <v>194</v>
      </c>
      <c r="B1052" s="26" t="s">
        <v>2965</v>
      </c>
      <c r="C1052" s="27" t="s">
        <v>196</v>
      </c>
      <c r="D1052" s="27" t="s">
        <v>2966</v>
      </c>
      <c r="E1052" s="27" t="s">
        <v>36</v>
      </c>
      <c r="F1052" s="27" t="s">
        <v>37</v>
      </c>
      <c r="G1052" s="27" t="str">
        <f>Table228910[[#This Row],[District
Code]]</f>
        <v>75192</v>
      </c>
      <c r="H1052" s="52" t="s">
        <v>2967</v>
      </c>
      <c r="I1052" s="29" t="s">
        <v>6701</v>
      </c>
      <c r="J1052" s="30">
        <v>192482</v>
      </c>
      <c r="K1052" s="29" t="s">
        <v>6701</v>
      </c>
      <c r="L1052" s="28">
        <v>0</v>
      </c>
      <c r="M1052" s="28">
        <v>0</v>
      </c>
      <c r="N1052" s="28">
        <v>0</v>
      </c>
      <c r="O1052" s="28">
        <v>192482</v>
      </c>
      <c r="P1052" s="28">
        <v>0</v>
      </c>
      <c r="Q1052" s="28">
        <v>0</v>
      </c>
      <c r="R1052" s="28">
        <v>0</v>
      </c>
      <c r="S1052" s="28">
        <v>0</v>
      </c>
      <c r="T1052" s="28">
        <v>0</v>
      </c>
      <c r="U1052" s="28">
        <v>0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31">
        <f t="shared" si="33"/>
        <v>192482</v>
      </c>
      <c r="AB1052" s="31">
        <f t="shared" si="32"/>
        <v>0</v>
      </c>
    </row>
    <row r="1053" spans="1:28" s="36" customFormat="1" x14ac:dyDescent="0.35">
      <c r="A1053" s="25" t="s">
        <v>194</v>
      </c>
      <c r="B1053" s="26" t="s">
        <v>2968</v>
      </c>
      <c r="C1053" s="27" t="s">
        <v>196</v>
      </c>
      <c r="D1053" s="27" t="s">
        <v>2969</v>
      </c>
      <c r="E1053" s="27" t="s">
        <v>36</v>
      </c>
      <c r="F1053" s="27" t="s">
        <v>37</v>
      </c>
      <c r="G1053" s="27" t="str">
        <f>Table228910[[#This Row],[District
Code]]</f>
        <v>75200</v>
      </c>
      <c r="H1053" s="52" t="s">
        <v>2970</v>
      </c>
      <c r="I1053" s="29" t="s">
        <v>6701</v>
      </c>
      <c r="J1053" s="30">
        <v>151932</v>
      </c>
      <c r="K1053" s="29" t="s">
        <v>6701</v>
      </c>
      <c r="L1053" s="28">
        <v>36980</v>
      </c>
      <c r="M1053" s="28">
        <v>36980</v>
      </c>
      <c r="N1053" s="28">
        <v>0</v>
      </c>
      <c r="O1053" s="28">
        <v>0</v>
      </c>
      <c r="P1053" s="28">
        <v>0</v>
      </c>
      <c r="Q1053" s="28">
        <v>0</v>
      </c>
      <c r="R1053" s="28">
        <v>26660</v>
      </c>
      <c r="S1053" s="28">
        <v>32137</v>
      </c>
      <c r="T1053" s="28">
        <v>19175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31">
        <f t="shared" si="33"/>
        <v>151932</v>
      </c>
      <c r="AB1053" s="31">
        <f t="shared" si="32"/>
        <v>0</v>
      </c>
    </row>
    <row r="1054" spans="1:28" s="36" customFormat="1" x14ac:dyDescent="0.35">
      <c r="A1054" s="25" t="s">
        <v>194</v>
      </c>
      <c r="B1054" s="26" t="s">
        <v>2977</v>
      </c>
      <c r="C1054" s="27" t="s">
        <v>196</v>
      </c>
      <c r="D1054" s="27" t="s">
        <v>2978</v>
      </c>
      <c r="E1054" s="27" t="s">
        <v>36</v>
      </c>
      <c r="F1054" s="27" t="s">
        <v>37</v>
      </c>
      <c r="G1054" s="27" t="str">
        <f>Table228910[[#This Row],[District
Code]]</f>
        <v>75242</v>
      </c>
      <c r="H1054" s="52" t="s">
        <v>2979</v>
      </c>
      <c r="I1054" s="29" t="s">
        <v>6701</v>
      </c>
      <c r="J1054" s="30">
        <v>384896</v>
      </c>
      <c r="K1054" s="29" t="s">
        <v>6701</v>
      </c>
      <c r="L1054" s="28">
        <v>93682</v>
      </c>
      <c r="M1054" s="28">
        <v>93682</v>
      </c>
      <c r="N1054" s="28">
        <v>187363</v>
      </c>
      <c r="O1054" s="28">
        <v>10169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31">
        <f t="shared" si="33"/>
        <v>384896</v>
      </c>
      <c r="AB1054" s="31">
        <f t="shared" si="32"/>
        <v>0</v>
      </c>
    </row>
    <row r="1055" spans="1:28" s="36" customFormat="1" x14ac:dyDescent="0.35">
      <c r="A1055" s="25" t="s">
        <v>194</v>
      </c>
      <c r="B1055" s="26" t="s">
        <v>4182</v>
      </c>
      <c r="C1055" s="27" t="s">
        <v>196</v>
      </c>
      <c r="D1055" s="27" t="s">
        <v>1565</v>
      </c>
      <c r="E1055" s="27" t="s">
        <v>4183</v>
      </c>
      <c r="F1055" s="27" t="s">
        <v>4184</v>
      </c>
      <c r="G1055" s="27" t="str">
        <f>"C"&amp;Table228910[[#This Row],[Direct
Funded
Charter School
Number]]</f>
        <v>C0730</v>
      </c>
      <c r="H1055" s="52" t="s">
        <v>4185</v>
      </c>
      <c r="I1055" s="29" t="s">
        <v>6700</v>
      </c>
      <c r="J1055" s="30">
        <v>0</v>
      </c>
      <c r="K1055" s="29" t="s">
        <v>6701</v>
      </c>
      <c r="L1055" s="28">
        <v>0</v>
      </c>
      <c r="M1055" s="28">
        <v>0</v>
      </c>
      <c r="N1055" s="28">
        <v>0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31">
        <f t="shared" si="33"/>
        <v>0</v>
      </c>
      <c r="AB1055" s="31">
        <f t="shared" si="32"/>
        <v>0</v>
      </c>
    </row>
    <row r="1056" spans="1:28" s="36" customFormat="1" x14ac:dyDescent="0.35">
      <c r="A1056" s="25" t="s">
        <v>194</v>
      </c>
      <c r="B1056" s="26" t="s">
        <v>4231</v>
      </c>
      <c r="C1056" s="27" t="s">
        <v>196</v>
      </c>
      <c r="D1056" s="27" t="s">
        <v>197</v>
      </c>
      <c r="E1056" s="27" t="s">
        <v>4232</v>
      </c>
      <c r="F1056" s="27" t="s">
        <v>4233</v>
      </c>
      <c r="G1056" s="27" t="str">
        <f>"C"&amp;Table228910[[#This Row],[Direct
Funded
Charter School
Number]]</f>
        <v>C0753</v>
      </c>
      <c r="H1056" s="52" t="s">
        <v>4234</v>
      </c>
      <c r="I1056" s="29" t="s">
        <v>6701</v>
      </c>
      <c r="J1056" s="30">
        <v>74493</v>
      </c>
      <c r="K1056" s="29" t="s">
        <v>6708</v>
      </c>
      <c r="L1056" s="28">
        <v>18131</v>
      </c>
      <c r="M1056" s="28">
        <v>18131</v>
      </c>
      <c r="N1056" s="28">
        <v>18131</v>
      </c>
      <c r="O1056" s="28">
        <v>18623</v>
      </c>
      <c r="P1056" s="28">
        <v>1477</v>
      </c>
      <c r="Q1056" s="28">
        <v>0</v>
      </c>
      <c r="R1056" s="28">
        <v>0</v>
      </c>
      <c r="S1056" s="28">
        <v>0</v>
      </c>
      <c r="T1056" s="28">
        <v>0</v>
      </c>
      <c r="U1056" s="28">
        <v>0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31">
        <f t="shared" si="33"/>
        <v>74493</v>
      </c>
      <c r="AB1056" s="31">
        <f t="shared" si="32"/>
        <v>0</v>
      </c>
    </row>
    <row r="1057" spans="1:28" s="36" customFormat="1" x14ac:dyDescent="0.35">
      <c r="A1057" s="25" t="s">
        <v>194</v>
      </c>
      <c r="B1057" s="26" t="s">
        <v>4915</v>
      </c>
      <c r="C1057" s="27" t="s">
        <v>196</v>
      </c>
      <c r="D1057" s="27" t="s">
        <v>2960</v>
      </c>
      <c r="E1057" s="27" t="s">
        <v>4916</v>
      </c>
      <c r="F1057" s="27" t="s">
        <v>4917</v>
      </c>
      <c r="G1057" s="27" t="str">
        <f>"C"&amp;Table228910[[#This Row],[Direct
Funded
Charter School
Number]]</f>
        <v>C1118</v>
      </c>
      <c r="H1057" s="52" t="s">
        <v>4918</v>
      </c>
      <c r="I1057" s="29" t="s">
        <v>6701</v>
      </c>
      <c r="J1057" s="30">
        <v>10000</v>
      </c>
      <c r="K1057" s="29" t="s">
        <v>6701</v>
      </c>
      <c r="L1057" s="28">
        <v>2500</v>
      </c>
      <c r="M1057" s="28">
        <v>2500</v>
      </c>
      <c r="N1057" s="28">
        <v>0</v>
      </c>
      <c r="O1057" s="28">
        <v>0</v>
      </c>
      <c r="P1057" s="28">
        <v>0</v>
      </c>
      <c r="Q1057" s="28">
        <v>2500</v>
      </c>
      <c r="R1057" s="28">
        <v>2500</v>
      </c>
      <c r="S1057" s="28">
        <v>0</v>
      </c>
      <c r="T1057" s="28">
        <v>0</v>
      </c>
      <c r="U1057" s="28">
        <v>0</v>
      </c>
      <c r="V1057" s="28">
        <v>0</v>
      </c>
      <c r="W1057" s="28">
        <v>0</v>
      </c>
      <c r="X1057" s="28">
        <v>0</v>
      </c>
      <c r="Y1057" s="28">
        <v>0</v>
      </c>
      <c r="Z1057" s="28">
        <v>0</v>
      </c>
      <c r="AA1057" s="31">
        <f t="shared" si="33"/>
        <v>10000</v>
      </c>
      <c r="AB1057" s="31">
        <f t="shared" si="32"/>
        <v>0</v>
      </c>
    </row>
    <row r="1058" spans="1:28" s="36" customFormat="1" x14ac:dyDescent="0.35">
      <c r="A1058" s="25" t="s">
        <v>194</v>
      </c>
      <c r="B1058" s="26" t="s">
        <v>5059</v>
      </c>
      <c r="C1058" s="27" t="s">
        <v>196</v>
      </c>
      <c r="D1058" s="27" t="s">
        <v>2834</v>
      </c>
      <c r="E1058" s="27" t="s">
        <v>5060</v>
      </c>
      <c r="F1058" s="27" t="s">
        <v>5061</v>
      </c>
      <c r="G1058" s="27" t="str">
        <f>"C"&amp;Table228910[[#This Row],[Direct
Funded
Charter School
Number]]</f>
        <v>C1188</v>
      </c>
      <c r="H1058" s="52" t="s">
        <v>5062</v>
      </c>
      <c r="I1058" s="29" t="s">
        <v>6701</v>
      </c>
      <c r="J1058" s="30">
        <v>10000</v>
      </c>
      <c r="K1058" s="29" t="s">
        <v>6701</v>
      </c>
      <c r="L1058" s="28">
        <v>2500</v>
      </c>
      <c r="M1058" s="28">
        <v>2500</v>
      </c>
      <c r="N1058" s="28">
        <v>5000</v>
      </c>
      <c r="O1058" s="28">
        <v>0</v>
      </c>
      <c r="P1058" s="28">
        <v>0</v>
      </c>
      <c r="Q1058" s="28">
        <v>0</v>
      </c>
      <c r="R1058" s="28">
        <v>0</v>
      </c>
      <c r="S1058" s="28">
        <v>0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31">
        <f t="shared" si="33"/>
        <v>10000</v>
      </c>
      <c r="AB1058" s="31">
        <f t="shared" si="32"/>
        <v>0</v>
      </c>
    </row>
    <row r="1059" spans="1:28" s="36" customFormat="1" x14ac:dyDescent="0.35">
      <c r="A1059" s="25" t="s">
        <v>194</v>
      </c>
      <c r="B1059" s="26" t="s">
        <v>5415</v>
      </c>
      <c r="C1059" s="27" t="s">
        <v>196</v>
      </c>
      <c r="D1059" s="27" t="s">
        <v>197</v>
      </c>
      <c r="E1059" s="27" t="s">
        <v>5416</v>
      </c>
      <c r="F1059" s="27" t="s">
        <v>5417</v>
      </c>
      <c r="G1059" s="27" t="str">
        <f>"C"&amp;Table228910[[#This Row],[Direct
Funded
Charter School
Number]]</f>
        <v>C1369</v>
      </c>
      <c r="H1059" s="52" t="s">
        <v>5418</v>
      </c>
      <c r="I1059" s="29" t="s">
        <v>6701</v>
      </c>
      <c r="J1059" s="30">
        <v>10904</v>
      </c>
      <c r="K1059" s="29" t="s">
        <v>6701</v>
      </c>
      <c r="L1059" s="28">
        <v>2654</v>
      </c>
      <c r="M1059" s="28">
        <v>2654</v>
      </c>
      <c r="N1059" s="28">
        <v>0</v>
      </c>
      <c r="O1059" s="28">
        <v>0</v>
      </c>
      <c r="P1059" s="28">
        <v>0</v>
      </c>
      <c r="Q1059" s="28">
        <v>2726</v>
      </c>
      <c r="R1059" s="28">
        <v>2870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31">
        <f t="shared" si="33"/>
        <v>10904</v>
      </c>
      <c r="AB1059" s="31">
        <f t="shared" si="32"/>
        <v>0</v>
      </c>
    </row>
    <row r="1060" spans="1:28" s="36" customFormat="1" x14ac:dyDescent="0.35">
      <c r="A1060" s="25" t="s">
        <v>194</v>
      </c>
      <c r="B1060" s="26" t="s">
        <v>5503</v>
      </c>
      <c r="C1060" s="27" t="s">
        <v>196</v>
      </c>
      <c r="D1060" s="27" t="s">
        <v>1586</v>
      </c>
      <c r="E1060" s="27" t="s">
        <v>5504</v>
      </c>
      <c r="F1060" s="27" t="s">
        <v>5505</v>
      </c>
      <c r="G1060" s="27" t="str">
        <f>"C"&amp;Table228910[[#This Row],[Direct
Funded
Charter School
Number]]</f>
        <v>C1409</v>
      </c>
      <c r="H1060" s="52" t="s">
        <v>5506</v>
      </c>
      <c r="I1060" s="29" t="s">
        <v>6701</v>
      </c>
      <c r="J1060" s="30">
        <v>10000</v>
      </c>
      <c r="K1060" s="29" t="s">
        <v>6701</v>
      </c>
      <c r="L1060" s="28">
        <v>2500</v>
      </c>
      <c r="M1060" s="28">
        <v>2500</v>
      </c>
      <c r="N1060" s="28">
        <v>2500</v>
      </c>
      <c r="O1060" s="28">
        <v>2500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31">
        <f t="shared" si="33"/>
        <v>10000</v>
      </c>
      <c r="AB1060" s="31">
        <f t="shared" si="32"/>
        <v>0</v>
      </c>
    </row>
    <row r="1061" spans="1:28" s="36" customFormat="1" x14ac:dyDescent="0.35">
      <c r="A1061" s="25" t="s">
        <v>194</v>
      </c>
      <c r="B1061" s="26" t="s">
        <v>5615</v>
      </c>
      <c r="C1061" s="27" t="s">
        <v>196</v>
      </c>
      <c r="D1061" s="27" t="s">
        <v>1547</v>
      </c>
      <c r="E1061" s="27" t="s">
        <v>5616</v>
      </c>
      <c r="F1061" s="27" t="s">
        <v>5617</v>
      </c>
      <c r="G1061" s="27" t="str">
        <f>"C"&amp;Table228910[[#This Row],[Direct
Funded
Charter School
Number]]</f>
        <v>C1493</v>
      </c>
      <c r="H1061" s="52" t="s">
        <v>5618</v>
      </c>
      <c r="I1061" s="29" t="s">
        <v>6700</v>
      </c>
      <c r="J1061" s="30">
        <v>0</v>
      </c>
      <c r="K1061" s="29" t="s">
        <v>6701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31">
        <f t="shared" si="33"/>
        <v>0</v>
      </c>
      <c r="AB1061" s="31">
        <f t="shared" si="32"/>
        <v>0</v>
      </c>
    </row>
    <row r="1062" spans="1:28" s="36" customFormat="1" x14ac:dyDescent="0.35">
      <c r="A1062" s="25" t="s">
        <v>194</v>
      </c>
      <c r="B1062" s="26" t="s">
        <v>5842</v>
      </c>
      <c r="C1062" s="27" t="s">
        <v>196</v>
      </c>
      <c r="D1062" s="27" t="s">
        <v>197</v>
      </c>
      <c r="E1062" s="27" t="s">
        <v>5843</v>
      </c>
      <c r="F1062" s="27" t="s">
        <v>5844</v>
      </c>
      <c r="G1062" s="27" t="str">
        <f>"C"&amp;Table228910[[#This Row],[Direct
Funded
Charter School
Number]]</f>
        <v>C1602</v>
      </c>
      <c r="H1062" s="52" t="s">
        <v>5845</v>
      </c>
      <c r="I1062" s="29" t="s">
        <v>6700</v>
      </c>
      <c r="J1062" s="30">
        <v>0</v>
      </c>
      <c r="K1062" s="29" t="s">
        <v>6708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31">
        <f t="shared" si="33"/>
        <v>0</v>
      </c>
      <c r="AB1062" s="31">
        <f t="shared" si="32"/>
        <v>0</v>
      </c>
    </row>
    <row r="1063" spans="1:28" s="36" customFormat="1" x14ac:dyDescent="0.35">
      <c r="A1063" s="25" t="s">
        <v>194</v>
      </c>
      <c r="B1063" s="26" t="s">
        <v>6234</v>
      </c>
      <c r="C1063" s="27" t="s">
        <v>196</v>
      </c>
      <c r="D1063" s="27" t="s">
        <v>1586</v>
      </c>
      <c r="E1063" s="27" t="s">
        <v>6235</v>
      </c>
      <c r="F1063" s="27" t="s">
        <v>6236</v>
      </c>
      <c r="G1063" s="27" t="str">
        <f>"C"&amp;Table228910[[#This Row],[Direct
Funded
Charter School
Number]]</f>
        <v>C1747</v>
      </c>
      <c r="H1063" s="52" t="s">
        <v>6237</v>
      </c>
      <c r="I1063" s="29" t="s">
        <v>6701</v>
      </c>
      <c r="J1063" s="30">
        <v>10000</v>
      </c>
      <c r="K1063" s="29" t="s">
        <v>6708</v>
      </c>
      <c r="L1063" s="28">
        <v>2500</v>
      </c>
      <c r="M1063" s="28">
        <v>2500</v>
      </c>
      <c r="N1063" s="28">
        <v>4399</v>
      </c>
      <c r="O1063" s="28">
        <v>601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31">
        <f t="shared" si="33"/>
        <v>10000</v>
      </c>
      <c r="AB1063" s="31">
        <f t="shared" si="32"/>
        <v>0</v>
      </c>
    </row>
    <row r="1064" spans="1:28" s="36" customFormat="1" x14ac:dyDescent="0.35">
      <c r="A1064" s="25" t="s">
        <v>194</v>
      </c>
      <c r="B1064" s="32" t="s">
        <v>6261</v>
      </c>
      <c r="C1064" s="33" t="s">
        <v>196</v>
      </c>
      <c r="D1064" s="33" t="s">
        <v>6262</v>
      </c>
      <c r="E1064" s="33" t="s">
        <v>6263</v>
      </c>
      <c r="F1064" s="3" t="s">
        <v>6264</v>
      </c>
      <c r="G1064" s="27" t="str">
        <f>"C"&amp;Table228910[[#This Row],[Direct
Funded
Charter School
Number]]</f>
        <v>C1759</v>
      </c>
      <c r="H1064" s="53" t="s">
        <v>6265</v>
      </c>
      <c r="I1064" s="29" t="s">
        <v>6701</v>
      </c>
      <c r="J1064" s="30">
        <v>10000</v>
      </c>
      <c r="K1064" s="29" t="s">
        <v>6708</v>
      </c>
      <c r="L1064" s="34">
        <v>0</v>
      </c>
      <c r="M1064" s="28">
        <v>0</v>
      </c>
      <c r="N1064" s="28">
        <v>0</v>
      </c>
      <c r="O1064" s="28">
        <v>2500</v>
      </c>
      <c r="P1064" s="28">
        <v>7500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34">
        <v>0</v>
      </c>
      <c r="AA1064" s="31">
        <f t="shared" si="33"/>
        <v>10000</v>
      </c>
      <c r="AB1064" s="31">
        <f t="shared" si="32"/>
        <v>0</v>
      </c>
    </row>
    <row r="1065" spans="1:28" s="36" customFormat="1" x14ac:dyDescent="0.35">
      <c r="A1065" s="25" t="s">
        <v>194</v>
      </c>
      <c r="B1065" s="26" t="s">
        <v>6567</v>
      </c>
      <c r="C1065" s="27" t="s">
        <v>196</v>
      </c>
      <c r="D1065" s="27" t="s">
        <v>197</v>
      </c>
      <c r="E1065" s="27" t="s">
        <v>6568</v>
      </c>
      <c r="F1065" s="27" t="s">
        <v>6569</v>
      </c>
      <c r="G1065" s="27" t="str">
        <f>"C"&amp;Table228910[[#This Row],[Direct
Funded
Charter School
Number]]</f>
        <v>C1873</v>
      </c>
      <c r="H1065" s="52" t="s">
        <v>6570</v>
      </c>
      <c r="I1065" s="29" t="s">
        <v>6700</v>
      </c>
      <c r="J1065" s="30">
        <v>0</v>
      </c>
      <c r="K1065" s="29" t="s">
        <v>6708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31">
        <f t="shared" si="33"/>
        <v>0</v>
      </c>
      <c r="AB1065" s="31">
        <f t="shared" si="32"/>
        <v>0</v>
      </c>
    </row>
    <row r="1066" spans="1:28" s="36" customFormat="1" x14ac:dyDescent="0.35">
      <c r="A1066" s="25" t="s">
        <v>194</v>
      </c>
      <c r="B1066" s="26" t="s">
        <v>3468</v>
      </c>
      <c r="C1066" s="27" t="s">
        <v>196</v>
      </c>
      <c r="D1066" s="27" t="s">
        <v>2966</v>
      </c>
      <c r="E1066" s="27" t="s">
        <v>3469</v>
      </c>
      <c r="F1066" s="27" t="s">
        <v>3470</v>
      </c>
      <c r="G1066" s="27" t="str">
        <f>"C"&amp;Table228910[[#This Row],[Direct
Funded
Charter School
Number]]</f>
        <v>C0284</v>
      </c>
      <c r="H1066" s="52" t="s">
        <v>3471</v>
      </c>
      <c r="I1066" s="29" t="s">
        <v>6700</v>
      </c>
      <c r="J1066" s="30">
        <v>0</v>
      </c>
      <c r="K1066" s="29" t="s">
        <v>6701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31">
        <f t="shared" si="33"/>
        <v>0</v>
      </c>
      <c r="AB1066" s="31">
        <f t="shared" si="32"/>
        <v>0</v>
      </c>
    </row>
    <row r="1067" spans="1:28" s="36" customFormat="1" x14ac:dyDescent="0.35">
      <c r="A1067" s="25" t="s">
        <v>194</v>
      </c>
      <c r="B1067" s="26" t="s">
        <v>3228</v>
      </c>
      <c r="C1067" s="27" t="s">
        <v>196</v>
      </c>
      <c r="D1067" s="27" t="s">
        <v>2966</v>
      </c>
      <c r="E1067" s="27" t="s">
        <v>3229</v>
      </c>
      <c r="F1067" s="27" t="s">
        <v>3230</v>
      </c>
      <c r="G1067" s="27" t="str">
        <f>"C"&amp;Table228910[[#This Row],[Direct
Funded
Charter School
Number]]</f>
        <v>C0065</v>
      </c>
      <c r="H1067" s="52" t="s">
        <v>3231</v>
      </c>
      <c r="I1067" s="29" t="s">
        <v>6700</v>
      </c>
      <c r="J1067" s="30">
        <v>0</v>
      </c>
      <c r="K1067" s="29" t="s">
        <v>6708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0</v>
      </c>
      <c r="V1067" s="28">
        <v>0</v>
      </c>
      <c r="W1067" s="28">
        <v>0</v>
      </c>
      <c r="X1067" s="28">
        <v>0</v>
      </c>
      <c r="Y1067" s="28">
        <v>0</v>
      </c>
      <c r="Z1067" s="28">
        <v>0</v>
      </c>
      <c r="AA1067" s="31">
        <f t="shared" si="33"/>
        <v>0</v>
      </c>
      <c r="AB1067" s="31">
        <f t="shared" si="32"/>
        <v>0</v>
      </c>
    </row>
    <row r="1068" spans="1:28" s="36" customFormat="1" x14ac:dyDescent="0.35">
      <c r="A1068" s="25" t="s">
        <v>194</v>
      </c>
      <c r="B1068" s="26" t="s">
        <v>3312</v>
      </c>
      <c r="C1068" s="27" t="s">
        <v>196</v>
      </c>
      <c r="D1068" s="27" t="s">
        <v>1592</v>
      </c>
      <c r="E1068" s="27" t="s">
        <v>3313</v>
      </c>
      <c r="F1068" s="27" t="s">
        <v>3314</v>
      </c>
      <c r="G1068" s="27" t="str">
        <f>"C"&amp;Table228910[[#This Row],[Direct
Funded
Charter School
Number]]</f>
        <v>C0129</v>
      </c>
      <c r="H1068" s="52" t="s">
        <v>3315</v>
      </c>
      <c r="I1068" s="29" t="s">
        <v>6701</v>
      </c>
      <c r="J1068" s="30">
        <v>20883</v>
      </c>
      <c r="K1068" s="29" t="s">
        <v>6701</v>
      </c>
      <c r="L1068" s="28">
        <v>5083</v>
      </c>
      <c r="M1068" s="28">
        <v>5083</v>
      </c>
      <c r="N1068" s="28">
        <v>8307</v>
      </c>
      <c r="O1068" s="28">
        <v>2410</v>
      </c>
      <c r="P1068" s="28">
        <v>0</v>
      </c>
      <c r="Q1068" s="28">
        <v>0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0</v>
      </c>
      <c r="X1068" s="28">
        <v>0</v>
      </c>
      <c r="Y1068" s="28">
        <v>0</v>
      </c>
      <c r="Z1068" s="28">
        <v>0</v>
      </c>
      <c r="AA1068" s="31">
        <f t="shared" si="33"/>
        <v>20883</v>
      </c>
      <c r="AB1068" s="31">
        <f t="shared" si="32"/>
        <v>0</v>
      </c>
    </row>
    <row r="1069" spans="1:28" s="36" customFormat="1" x14ac:dyDescent="0.35">
      <c r="A1069" s="25" t="s">
        <v>199</v>
      </c>
      <c r="B1069" s="26" t="s">
        <v>200</v>
      </c>
      <c r="C1069" s="27" t="s">
        <v>201</v>
      </c>
      <c r="D1069" s="27" t="s">
        <v>202</v>
      </c>
      <c r="E1069" s="27" t="s">
        <v>36</v>
      </c>
      <c r="F1069" s="27" t="s">
        <v>37</v>
      </c>
      <c r="G1069" s="27" t="str">
        <f>Table228910[[#This Row],[District
Code]]</f>
        <v>10348</v>
      </c>
      <c r="H1069" s="52" t="s">
        <v>203</v>
      </c>
      <c r="I1069" s="29" t="s">
        <v>6700</v>
      </c>
      <c r="J1069" s="30">
        <v>0</v>
      </c>
      <c r="K1069" s="29" t="s">
        <v>6701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31">
        <f t="shared" si="33"/>
        <v>0</v>
      </c>
      <c r="AB1069" s="31">
        <f t="shared" si="32"/>
        <v>0</v>
      </c>
    </row>
    <row r="1070" spans="1:28" s="36" customFormat="1" x14ac:dyDescent="0.35">
      <c r="A1070" s="25" t="s">
        <v>199</v>
      </c>
      <c r="B1070" s="26" t="s">
        <v>1594</v>
      </c>
      <c r="C1070" s="27" t="s">
        <v>201</v>
      </c>
      <c r="D1070" s="27" t="s">
        <v>1595</v>
      </c>
      <c r="E1070" s="27" t="s">
        <v>36</v>
      </c>
      <c r="F1070" s="27" t="s">
        <v>37</v>
      </c>
      <c r="G1070" s="27" t="str">
        <f>Table228910[[#This Row],[District
Code]]</f>
        <v>67280</v>
      </c>
      <c r="H1070" s="52" t="s">
        <v>1596</v>
      </c>
      <c r="I1070" s="29" t="s">
        <v>6700</v>
      </c>
      <c r="J1070" s="30">
        <v>0</v>
      </c>
      <c r="K1070" s="29" t="s">
        <v>6708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0</v>
      </c>
      <c r="X1070" s="28">
        <v>0</v>
      </c>
      <c r="Y1070" s="28">
        <v>0</v>
      </c>
      <c r="Z1070" s="28">
        <v>0</v>
      </c>
      <c r="AA1070" s="31">
        <f t="shared" si="33"/>
        <v>0</v>
      </c>
      <c r="AB1070" s="31">
        <f t="shared" si="32"/>
        <v>0</v>
      </c>
    </row>
    <row r="1071" spans="1:28" s="36" customFormat="1" x14ac:dyDescent="0.35">
      <c r="A1071" s="25" t="s">
        <v>199</v>
      </c>
      <c r="B1071" s="26" t="s">
        <v>1597</v>
      </c>
      <c r="C1071" s="27" t="s">
        <v>201</v>
      </c>
      <c r="D1071" s="27" t="s">
        <v>1598</v>
      </c>
      <c r="E1071" s="27" t="s">
        <v>36</v>
      </c>
      <c r="F1071" s="27" t="s">
        <v>37</v>
      </c>
      <c r="G1071" s="27" t="str">
        <f>Table228910[[#This Row],[District
Code]]</f>
        <v>67314</v>
      </c>
      <c r="H1071" s="52" t="s">
        <v>1599</v>
      </c>
      <c r="I1071" s="29" t="s">
        <v>6701</v>
      </c>
      <c r="J1071" s="30">
        <v>1128903</v>
      </c>
      <c r="K1071" s="29" t="s">
        <v>6701</v>
      </c>
      <c r="L1071" s="28">
        <v>274769</v>
      </c>
      <c r="M1071" s="28">
        <v>274769</v>
      </c>
      <c r="N1071" s="28">
        <v>0</v>
      </c>
      <c r="O1071" s="28">
        <v>0</v>
      </c>
      <c r="P1071" s="28">
        <v>0</v>
      </c>
      <c r="Q1071" s="28">
        <v>579365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31">
        <f t="shared" si="33"/>
        <v>1128903</v>
      </c>
      <c r="AB1071" s="31">
        <f t="shared" si="32"/>
        <v>0</v>
      </c>
    </row>
    <row r="1072" spans="1:28" s="36" customFormat="1" x14ac:dyDescent="0.35">
      <c r="A1072" s="25" t="s">
        <v>199</v>
      </c>
      <c r="B1072" s="26" t="s">
        <v>1600</v>
      </c>
      <c r="C1072" s="27" t="s">
        <v>201</v>
      </c>
      <c r="D1072" s="27" t="s">
        <v>1601</v>
      </c>
      <c r="E1072" s="27" t="s">
        <v>36</v>
      </c>
      <c r="F1072" s="27" t="s">
        <v>37</v>
      </c>
      <c r="G1072" s="27" t="str">
        <f>Table228910[[#This Row],[District
Code]]</f>
        <v>67322</v>
      </c>
      <c r="H1072" s="52" t="s">
        <v>1602</v>
      </c>
      <c r="I1072" s="29" t="s">
        <v>6701</v>
      </c>
      <c r="J1072" s="30">
        <v>10000</v>
      </c>
      <c r="K1072" s="29" t="s">
        <v>6701</v>
      </c>
      <c r="L1072" s="28">
        <v>0</v>
      </c>
      <c r="M1072" s="28">
        <v>2500</v>
      </c>
      <c r="N1072" s="28">
        <v>2500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2500</v>
      </c>
      <c r="U1072" s="28">
        <v>2500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31">
        <f t="shared" si="33"/>
        <v>10000</v>
      </c>
      <c r="AB1072" s="31">
        <f t="shared" si="32"/>
        <v>0</v>
      </c>
    </row>
    <row r="1073" spans="1:28" s="36" customFormat="1" x14ac:dyDescent="0.35">
      <c r="A1073" s="25" t="s">
        <v>199</v>
      </c>
      <c r="B1073" s="26" t="s">
        <v>1603</v>
      </c>
      <c r="C1073" s="27" t="s">
        <v>201</v>
      </c>
      <c r="D1073" s="27" t="s">
        <v>1604</v>
      </c>
      <c r="E1073" s="27" t="s">
        <v>36</v>
      </c>
      <c r="F1073" s="27" t="s">
        <v>37</v>
      </c>
      <c r="G1073" s="27" t="str">
        <f>Table228910[[#This Row],[District
Code]]</f>
        <v>67330</v>
      </c>
      <c r="H1073" s="52" t="s">
        <v>1605</v>
      </c>
      <c r="I1073" s="29" t="s">
        <v>6701</v>
      </c>
      <c r="J1073" s="30">
        <v>204821</v>
      </c>
      <c r="K1073" s="29" t="s">
        <v>6708</v>
      </c>
      <c r="L1073" s="28">
        <v>0</v>
      </c>
      <c r="M1073" s="28">
        <v>0</v>
      </c>
      <c r="N1073" s="28">
        <v>49852</v>
      </c>
      <c r="O1073" s="28">
        <v>51205</v>
      </c>
      <c r="P1073" s="28">
        <v>51205</v>
      </c>
      <c r="Q1073" s="28">
        <v>52559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31">
        <f t="shared" si="33"/>
        <v>204821</v>
      </c>
      <c r="AB1073" s="31">
        <f t="shared" si="32"/>
        <v>0</v>
      </c>
    </row>
    <row r="1074" spans="1:28" s="36" customFormat="1" x14ac:dyDescent="0.35">
      <c r="A1074" s="25" t="s">
        <v>199</v>
      </c>
      <c r="B1074" s="35" t="s">
        <v>1606</v>
      </c>
      <c r="C1074" s="33" t="s">
        <v>201</v>
      </c>
      <c r="D1074" s="33" t="s">
        <v>1607</v>
      </c>
      <c r="E1074" s="33" t="s">
        <v>36</v>
      </c>
      <c r="F1074" s="3" t="s">
        <v>37</v>
      </c>
      <c r="G1074" s="27" t="str">
        <f>Table228910[[#This Row],[District
Code]]</f>
        <v>67348</v>
      </c>
      <c r="H1074" s="53" t="s">
        <v>1608</v>
      </c>
      <c r="I1074" s="29" t="s">
        <v>6701</v>
      </c>
      <c r="J1074" s="30">
        <v>82833</v>
      </c>
      <c r="K1074" s="29" t="s">
        <v>6701</v>
      </c>
      <c r="L1074" s="28">
        <v>20161</v>
      </c>
      <c r="M1074" s="28">
        <v>20161</v>
      </c>
      <c r="N1074" s="28">
        <v>20161</v>
      </c>
      <c r="O1074" s="28">
        <v>0</v>
      </c>
      <c r="P1074" s="28">
        <v>9621</v>
      </c>
      <c r="Q1074" s="28">
        <v>12729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0</v>
      </c>
      <c r="X1074" s="28">
        <v>0</v>
      </c>
      <c r="Y1074" s="28">
        <v>0</v>
      </c>
      <c r="Z1074" s="28">
        <v>0</v>
      </c>
      <c r="AA1074" s="31">
        <f t="shared" si="33"/>
        <v>82833</v>
      </c>
      <c r="AB1074" s="31">
        <f t="shared" si="32"/>
        <v>0</v>
      </c>
    </row>
    <row r="1075" spans="1:28" s="36" customFormat="1" x14ac:dyDescent="0.35">
      <c r="A1075" s="25" t="s">
        <v>199</v>
      </c>
      <c r="B1075" s="35" t="s">
        <v>1609</v>
      </c>
      <c r="C1075" s="33" t="s">
        <v>201</v>
      </c>
      <c r="D1075" s="33" t="s">
        <v>1610</v>
      </c>
      <c r="E1075" s="33" t="s">
        <v>36</v>
      </c>
      <c r="F1075" s="3" t="s">
        <v>37</v>
      </c>
      <c r="G1075" s="27" t="str">
        <f>Table228910[[#This Row],[District
Code]]</f>
        <v>67355</v>
      </c>
      <c r="H1075" s="53" t="s">
        <v>1611</v>
      </c>
      <c r="I1075" s="29" t="s">
        <v>6701</v>
      </c>
      <c r="J1075" s="30">
        <v>30305</v>
      </c>
      <c r="K1075" s="29" t="s">
        <v>6701</v>
      </c>
      <c r="L1075" s="28">
        <v>7376</v>
      </c>
      <c r="M1075" s="28">
        <v>7376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15553</v>
      </c>
      <c r="T1075" s="28">
        <v>0</v>
      </c>
      <c r="U1075" s="28">
        <v>0</v>
      </c>
      <c r="V1075" s="28">
        <v>0</v>
      </c>
      <c r="W1075" s="28">
        <v>0</v>
      </c>
      <c r="X1075" s="28">
        <v>0</v>
      </c>
      <c r="Y1075" s="28">
        <v>0</v>
      </c>
      <c r="Z1075" s="28">
        <v>0</v>
      </c>
      <c r="AA1075" s="31">
        <f t="shared" si="33"/>
        <v>30305</v>
      </c>
      <c r="AB1075" s="31">
        <f t="shared" si="32"/>
        <v>0</v>
      </c>
    </row>
    <row r="1076" spans="1:28" s="36" customFormat="1" x14ac:dyDescent="0.35">
      <c r="A1076" s="25" t="s">
        <v>199</v>
      </c>
      <c r="B1076" s="26" t="s">
        <v>1612</v>
      </c>
      <c r="C1076" s="27" t="s">
        <v>201</v>
      </c>
      <c r="D1076" s="27" t="s">
        <v>1613</v>
      </c>
      <c r="E1076" s="27" t="s">
        <v>36</v>
      </c>
      <c r="F1076" s="27" t="s">
        <v>37</v>
      </c>
      <c r="G1076" s="27" t="str">
        <f>Table228910[[#This Row],[District
Code]]</f>
        <v>67413</v>
      </c>
      <c r="H1076" s="52" t="s">
        <v>1614</v>
      </c>
      <c r="I1076" s="29" t="s">
        <v>6700</v>
      </c>
      <c r="J1076" s="30">
        <v>0</v>
      </c>
      <c r="K1076" s="29" t="s">
        <v>6708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31">
        <f t="shared" si="33"/>
        <v>0</v>
      </c>
      <c r="AB1076" s="31">
        <f t="shared" si="32"/>
        <v>0</v>
      </c>
    </row>
    <row r="1077" spans="1:28" s="36" customFormat="1" x14ac:dyDescent="0.35">
      <c r="A1077" s="25" t="s">
        <v>199</v>
      </c>
      <c r="B1077" s="26" t="s">
        <v>1615</v>
      </c>
      <c r="C1077" s="27" t="s">
        <v>201</v>
      </c>
      <c r="D1077" s="27" t="s">
        <v>1616</v>
      </c>
      <c r="E1077" s="27" t="s">
        <v>36</v>
      </c>
      <c r="F1077" s="27" t="s">
        <v>37</v>
      </c>
      <c r="G1077" s="27" t="str">
        <f>Table228910[[#This Row],[District
Code]]</f>
        <v>67421</v>
      </c>
      <c r="H1077" s="52" t="s">
        <v>1617</v>
      </c>
      <c r="I1077" s="29" t="s">
        <v>6701</v>
      </c>
      <c r="J1077" s="30">
        <v>48214</v>
      </c>
      <c r="K1077" s="29" t="s">
        <v>6701</v>
      </c>
      <c r="L1077" s="28">
        <v>11735</v>
      </c>
      <c r="M1077" s="28">
        <v>11735</v>
      </c>
      <c r="N1077" s="28">
        <v>0</v>
      </c>
      <c r="O1077" s="28">
        <v>0</v>
      </c>
      <c r="P1077" s="28">
        <v>0</v>
      </c>
      <c r="Q1077" s="28">
        <v>24744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0</v>
      </c>
      <c r="X1077" s="28">
        <v>0</v>
      </c>
      <c r="Y1077" s="28">
        <v>0</v>
      </c>
      <c r="Z1077" s="28">
        <v>0</v>
      </c>
      <c r="AA1077" s="31">
        <f t="shared" si="33"/>
        <v>48214</v>
      </c>
      <c r="AB1077" s="31">
        <f t="shared" si="32"/>
        <v>0</v>
      </c>
    </row>
    <row r="1078" spans="1:28" s="36" customFormat="1" x14ac:dyDescent="0.35">
      <c r="A1078" s="25" t="s">
        <v>199</v>
      </c>
      <c r="B1078" s="26" t="s">
        <v>1618</v>
      </c>
      <c r="C1078" s="27" t="s">
        <v>201</v>
      </c>
      <c r="D1078" s="27" t="s">
        <v>1619</v>
      </c>
      <c r="E1078" s="27" t="s">
        <v>36</v>
      </c>
      <c r="F1078" s="27" t="s">
        <v>37</v>
      </c>
      <c r="G1078" s="27" t="str">
        <f>Table228910[[#This Row],[District
Code]]</f>
        <v>67439</v>
      </c>
      <c r="H1078" s="52" t="s">
        <v>1620</v>
      </c>
      <c r="I1078" s="29" t="s">
        <v>6701</v>
      </c>
      <c r="J1078" s="30">
        <v>1258945</v>
      </c>
      <c r="K1078" s="29" t="s">
        <v>6701</v>
      </c>
      <c r="L1078" s="28">
        <v>306421</v>
      </c>
      <c r="M1078" s="28">
        <v>306421</v>
      </c>
      <c r="N1078" s="28">
        <v>0</v>
      </c>
      <c r="O1078" s="28">
        <v>0</v>
      </c>
      <c r="P1078" s="28">
        <v>0</v>
      </c>
      <c r="Q1078" s="28">
        <v>0</v>
      </c>
      <c r="R1078" s="28">
        <v>0</v>
      </c>
      <c r="S1078" s="28">
        <v>29079</v>
      </c>
      <c r="T1078" s="28">
        <v>0</v>
      </c>
      <c r="U1078" s="28">
        <v>310155</v>
      </c>
      <c r="V1078" s="28">
        <v>165834</v>
      </c>
      <c r="W1078" s="28">
        <v>141035</v>
      </c>
      <c r="X1078" s="28">
        <v>0</v>
      </c>
      <c r="Y1078" s="28">
        <v>0</v>
      </c>
      <c r="Z1078" s="28">
        <v>0</v>
      </c>
      <c r="AA1078" s="31">
        <f t="shared" si="33"/>
        <v>1258945</v>
      </c>
      <c r="AB1078" s="31">
        <f t="shared" si="32"/>
        <v>0</v>
      </c>
    </row>
    <row r="1079" spans="1:28" s="36" customFormat="1" x14ac:dyDescent="0.35">
      <c r="A1079" s="25" t="s">
        <v>199</v>
      </c>
      <c r="B1079" s="26" t="s">
        <v>1621</v>
      </c>
      <c r="C1079" s="27" t="s">
        <v>201</v>
      </c>
      <c r="D1079" s="27" t="s">
        <v>1622</v>
      </c>
      <c r="E1079" s="27" t="s">
        <v>36</v>
      </c>
      <c r="F1079" s="27" t="s">
        <v>37</v>
      </c>
      <c r="G1079" s="27" t="str">
        <f>Table228910[[#This Row],[District
Code]]</f>
        <v>67447</v>
      </c>
      <c r="H1079" s="52" t="s">
        <v>1623</v>
      </c>
      <c r="I1079" s="29" t="s">
        <v>6701</v>
      </c>
      <c r="J1079" s="30">
        <v>842730</v>
      </c>
      <c r="K1079" s="29" t="s">
        <v>6701</v>
      </c>
      <c r="L1079" s="28">
        <v>205116</v>
      </c>
      <c r="M1079" s="28">
        <v>205116</v>
      </c>
      <c r="N1079" s="28">
        <v>0</v>
      </c>
      <c r="O1079" s="28">
        <v>0</v>
      </c>
      <c r="P1079" s="28">
        <v>210683</v>
      </c>
      <c r="Q1079" s="28">
        <v>0</v>
      </c>
      <c r="R1079" s="28">
        <v>41391</v>
      </c>
      <c r="S1079" s="28">
        <v>157550</v>
      </c>
      <c r="T1079" s="28">
        <v>0</v>
      </c>
      <c r="U1079" s="28">
        <v>22874</v>
      </c>
      <c r="V1079" s="28">
        <v>0</v>
      </c>
      <c r="W1079" s="28">
        <v>0</v>
      </c>
      <c r="X1079" s="28">
        <v>0</v>
      </c>
      <c r="Y1079" s="28">
        <v>0</v>
      </c>
      <c r="Z1079" s="28">
        <v>0</v>
      </c>
      <c r="AA1079" s="31">
        <f t="shared" si="33"/>
        <v>842730</v>
      </c>
      <c r="AB1079" s="31">
        <f t="shared" si="32"/>
        <v>0</v>
      </c>
    </row>
    <row r="1080" spans="1:28" s="36" customFormat="1" x14ac:dyDescent="0.35">
      <c r="A1080" s="25" t="s">
        <v>199</v>
      </c>
      <c r="B1080" s="26" t="s">
        <v>2905</v>
      </c>
      <c r="C1080" s="27" t="s">
        <v>201</v>
      </c>
      <c r="D1080" s="27" t="s">
        <v>2906</v>
      </c>
      <c r="E1080" s="27" t="s">
        <v>36</v>
      </c>
      <c r="F1080" s="27" t="s">
        <v>37</v>
      </c>
      <c r="G1080" s="27" t="str">
        <f>Table228910[[#This Row],[District
Code]]</f>
        <v>73973</v>
      </c>
      <c r="H1080" s="52" t="s">
        <v>2907</v>
      </c>
      <c r="I1080" s="29" t="s">
        <v>6700</v>
      </c>
      <c r="J1080" s="30">
        <v>0</v>
      </c>
      <c r="K1080" s="29" t="s">
        <v>6701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</v>
      </c>
      <c r="X1080" s="28">
        <v>0</v>
      </c>
      <c r="Y1080" s="28">
        <v>0</v>
      </c>
      <c r="Z1080" s="28">
        <v>0</v>
      </c>
      <c r="AA1080" s="31">
        <f t="shared" si="33"/>
        <v>0</v>
      </c>
      <c r="AB1080" s="31">
        <f t="shared" si="32"/>
        <v>0</v>
      </c>
    </row>
    <row r="1081" spans="1:28" s="36" customFormat="1" x14ac:dyDescent="0.35">
      <c r="A1081" s="25" t="s">
        <v>199</v>
      </c>
      <c r="B1081" s="26" t="s">
        <v>2989</v>
      </c>
      <c r="C1081" s="27" t="s">
        <v>201</v>
      </c>
      <c r="D1081" s="27" t="s">
        <v>2990</v>
      </c>
      <c r="E1081" s="27" t="s">
        <v>36</v>
      </c>
      <c r="F1081" s="27" t="s">
        <v>37</v>
      </c>
      <c r="G1081" s="27" t="str">
        <f>Table228910[[#This Row],[District
Code]]</f>
        <v>75283</v>
      </c>
      <c r="H1081" s="52" t="s">
        <v>2991</v>
      </c>
      <c r="I1081" s="29" t="s">
        <v>6701</v>
      </c>
      <c r="J1081" s="30">
        <v>133336</v>
      </c>
      <c r="K1081" s="29" t="s">
        <v>6701</v>
      </c>
      <c r="L1081" s="28">
        <v>32454</v>
      </c>
      <c r="M1081" s="28">
        <v>32454</v>
      </c>
      <c r="N1081" s="28">
        <v>0</v>
      </c>
      <c r="O1081" s="28">
        <v>0</v>
      </c>
      <c r="P1081" s="28">
        <v>33334</v>
      </c>
      <c r="Q1081" s="28">
        <v>0</v>
      </c>
      <c r="R1081" s="28">
        <v>0</v>
      </c>
      <c r="S1081" s="28">
        <v>0</v>
      </c>
      <c r="T1081" s="28">
        <v>0</v>
      </c>
      <c r="U1081" s="28">
        <v>26314</v>
      </c>
      <c r="V1081" s="28">
        <v>8780</v>
      </c>
      <c r="W1081" s="28">
        <v>0</v>
      </c>
      <c r="X1081" s="28">
        <v>0</v>
      </c>
      <c r="Y1081" s="28">
        <v>0</v>
      </c>
      <c r="Z1081" s="28">
        <v>0</v>
      </c>
      <c r="AA1081" s="31">
        <f t="shared" si="33"/>
        <v>133336</v>
      </c>
      <c r="AB1081" s="31">
        <f t="shared" si="32"/>
        <v>0</v>
      </c>
    </row>
    <row r="1082" spans="1:28" s="36" customFormat="1" x14ac:dyDescent="0.35">
      <c r="A1082" s="25" t="s">
        <v>199</v>
      </c>
      <c r="B1082" s="26" t="s">
        <v>3100</v>
      </c>
      <c r="C1082" s="27" t="s">
        <v>201</v>
      </c>
      <c r="D1082" s="27" t="s">
        <v>3101</v>
      </c>
      <c r="E1082" s="27" t="s">
        <v>36</v>
      </c>
      <c r="F1082" s="27" t="s">
        <v>37</v>
      </c>
      <c r="G1082" s="27" t="str">
        <f>Table228910[[#This Row],[District
Code]]</f>
        <v>76505</v>
      </c>
      <c r="H1082" s="52" t="s">
        <v>3102</v>
      </c>
      <c r="I1082" s="29" t="s">
        <v>6701</v>
      </c>
      <c r="J1082" s="30">
        <v>960525</v>
      </c>
      <c r="K1082" s="29" t="s">
        <v>6701</v>
      </c>
      <c r="L1082" s="28">
        <v>233787</v>
      </c>
      <c r="M1082" s="28">
        <v>233787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130990</v>
      </c>
      <c r="T1082" s="28">
        <v>50100</v>
      </c>
      <c r="U1082" s="28">
        <v>123264</v>
      </c>
      <c r="V1082" s="28">
        <v>63737</v>
      </c>
      <c r="W1082" s="28">
        <v>124860</v>
      </c>
      <c r="X1082" s="28">
        <v>0</v>
      </c>
      <c r="Y1082" s="28">
        <v>0</v>
      </c>
      <c r="Z1082" s="28">
        <v>0</v>
      </c>
      <c r="AA1082" s="31">
        <f t="shared" si="33"/>
        <v>960525</v>
      </c>
      <c r="AB1082" s="31">
        <f t="shared" si="32"/>
        <v>0</v>
      </c>
    </row>
    <row r="1083" spans="1:28" s="36" customFormat="1" x14ac:dyDescent="0.35">
      <c r="A1083" s="25" t="s">
        <v>199</v>
      </c>
      <c r="B1083" s="35" t="s">
        <v>3737</v>
      </c>
      <c r="C1083" s="33" t="s">
        <v>201</v>
      </c>
      <c r="D1083" s="33" t="s">
        <v>1619</v>
      </c>
      <c r="E1083" s="33" t="s">
        <v>3738</v>
      </c>
      <c r="F1083" s="3" t="s">
        <v>3739</v>
      </c>
      <c r="G1083" s="27" t="str">
        <f>"C"&amp;Table228910[[#This Row],[Direct
Funded
Charter School
Number]]</f>
        <v>C0491</v>
      </c>
      <c r="H1083" s="53" t="s">
        <v>3740</v>
      </c>
      <c r="I1083" s="29" t="s">
        <v>6700</v>
      </c>
      <c r="J1083" s="30">
        <v>0</v>
      </c>
      <c r="K1083" s="29" t="s">
        <v>6701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31">
        <f t="shared" si="33"/>
        <v>0</v>
      </c>
      <c r="AB1083" s="31">
        <f t="shared" si="32"/>
        <v>0</v>
      </c>
    </row>
    <row r="1084" spans="1:28" s="36" customFormat="1" x14ac:dyDescent="0.35">
      <c r="A1084" s="25" t="s">
        <v>199</v>
      </c>
      <c r="B1084" s="26" t="s">
        <v>3850</v>
      </c>
      <c r="C1084" s="27" t="s">
        <v>201</v>
      </c>
      <c r="D1084" s="27" t="s">
        <v>1619</v>
      </c>
      <c r="E1084" s="27" t="s">
        <v>3851</v>
      </c>
      <c r="F1084" s="27" t="s">
        <v>3852</v>
      </c>
      <c r="G1084" s="27" t="str">
        <f>"C"&amp;Table228910[[#This Row],[Direct
Funded
Charter School
Number]]</f>
        <v>C0552</v>
      </c>
      <c r="H1084" s="52" t="s">
        <v>3853</v>
      </c>
      <c r="I1084" s="29" t="s">
        <v>6701</v>
      </c>
      <c r="J1084" s="30">
        <v>10000</v>
      </c>
      <c r="K1084" s="29" t="s">
        <v>6708</v>
      </c>
      <c r="L1084" s="28">
        <v>2500</v>
      </c>
      <c r="M1084" s="28">
        <v>2500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2500</v>
      </c>
      <c r="X1084" s="28">
        <v>0</v>
      </c>
      <c r="Y1084" s="28">
        <v>0</v>
      </c>
      <c r="Z1084" s="28">
        <v>0</v>
      </c>
      <c r="AA1084" s="31">
        <f t="shared" si="33"/>
        <v>7500</v>
      </c>
      <c r="AB1084" s="31">
        <f t="shared" si="32"/>
        <v>2500</v>
      </c>
    </row>
    <row r="1085" spans="1:28" s="36" customFormat="1" x14ac:dyDescent="0.35">
      <c r="A1085" s="25" t="s">
        <v>199</v>
      </c>
      <c r="B1085" s="26" t="s">
        <v>3878</v>
      </c>
      <c r="C1085" s="27" t="s">
        <v>201</v>
      </c>
      <c r="D1085" s="27" t="s">
        <v>3101</v>
      </c>
      <c r="E1085" s="27" t="s">
        <v>3879</v>
      </c>
      <c r="F1085" s="27" t="s">
        <v>3880</v>
      </c>
      <c r="G1085" s="27" t="str">
        <f>"C"&amp;Table228910[[#This Row],[Direct
Funded
Charter School
Number]]</f>
        <v>C0561</v>
      </c>
      <c r="H1085" s="52" t="s">
        <v>3881</v>
      </c>
      <c r="I1085" s="29" t="s">
        <v>6701</v>
      </c>
      <c r="J1085" s="30">
        <v>35714</v>
      </c>
      <c r="K1085" s="29" t="s">
        <v>6701</v>
      </c>
      <c r="L1085" s="28">
        <v>8693</v>
      </c>
      <c r="M1085" s="28">
        <v>8693</v>
      </c>
      <c r="N1085" s="28">
        <v>0</v>
      </c>
      <c r="O1085" s="28">
        <v>15035</v>
      </c>
      <c r="P1085" s="28">
        <v>3293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31">
        <f t="shared" si="33"/>
        <v>35714</v>
      </c>
      <c r="AB1085" s="31">
        <f t="shared" si="32"/>
        <v>0</v>
      </c>
    </row>
    <row r="1086" spans="1:28" s="36" customFormat="1" x14ac:dyDescent="0.35">
      <c r="A1086" s="25" t="s">
        <v>199</v>
      </c>
      <c r="B1086" s="26" t="s">
        <v>3874</v>
      </c>
      <c r="C1086" s="27" t="s">
        <v>201</v>
      </c>
      <c r="D1086" s="27" t="s">
        <v>3101</v>
      </c>
      <c r="E1086" s="27" t="s">
        <v>3875</v>
      </c>
      <c r="F1086" s="27" t="s">
        <v>3876</v>
      </c>
      <c r="G1086" s="27" t="str">
        <f>"C"&amp;Table228910[[#This Row],[Direct
Funded
Charter School
Number]]</f>
        <v>C0560</v>
      </c>
      <c r="H1086" s="52" t="s">
        <v>3877</v>
      </c>
      <c r="I1086" s="29" t="s">
        <v>6701</v>
      </c>
      <c r="J1086" s="30">
        <v>10000</v>
      </c>
      <c r="K1086" s="29" t="s">
        <v>6701</v>
      </c>
      <c r="L1086" s="28">
        <v>2500</v>
      </c>
      <c r="M1086" s="28">
        <v>2500</v>
      </c>
      <c r="N1086" s="28">
        <v>0</v>
      </c>
      <c r="O1086" s="28">
        <v>0</v>
      </c>
      <c r="P1086" s="28">
        <v>50</v>
      </c>
      <c r="Q1086" s="28">
        <v>4950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31">
        <f t="shared" si="33"/>
        <v>10000</v>
      </c>
      <c r="AB1086" s="31">
        <f t="shared" si="32"/>
        <v>0</v>
      </c>
    </row>
    <row r="1087" spans="1:28" s="36" customFormat="1" x14ac:dyDescent="0.35">
      <c r="A1087" s="25" t="s">
        <v>199</v>
      </c>
      <c r="B1087" s="35" t="s">
        <v>3926</v>
      </c>
      <c r="C1087" s="33" t="s">
        <v>201</v>
      </c>
      <c r="D1087" s="33" t="s">
        <v>1619</v>
      </c>
      <c r="E1087" s="33" t="s">
        <v>3927</v>
      </c>
      <c r="F1087" s="3" t="s">
        <v>3928</v>
      </c>
      <c r="G1087" s="27" t="str">
        <f>"C"&amp;Table228910[[#This Row],[Direct
Funded
Charter School
Number]]</f>
        <v>C0596</v>
      </c>
      <c r="H1087" s="53" t="s">
        <v>3929</v>
      </c>
      <c r="I1087" s="29" t="s">
        <v>6700</v>
      </c>
      <c r="J1087" s="30">
        <v>0</v>
      </c>
      <c r="K1087" s="29" t="s">
        <v>6701</v>
      </c>
      <c r="L1087" s="28">
        <v>0</v>
      </c>
      <c r="M1087" s="28">
        <v>0</v>
      </c>
      <c r="N1087" s="28">
        <v>0</v>
      </c>
      <c r="O1087" s="28">
        <v>0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31">
        <f t="shared" si="33"/>
        <v>0</v>
      </c>
      <c r="AB1087" s="31">
        <f t="shared" si="32"/>
        <v>0</v>
      </c>
    </row>
    <row r="1088" spans="1:28" s="36" customFormat="1" x14ac:dyDescent="0.35">
      <c r="A1088" s="25" t="s">
        <v>199</v>
      </c>
      <c r="B1088" s="26" t="s">
        <v>3930</v>
      </c>
      <c r="C1088" s="27" t="s">
        <v>201</v>
      </c>
      <c r="D1088" s="27" t="s">
        <v>1619</v>
      </c>
      <c r="E1088" s="27" t="s">
        <v>3931</v>
      </c>
      <c r="F1088" s="27" t="s">
        <v>3932</v>
      </c>
      <c r="G1088" s="27" t="str">
        <f>"C"&amp;Table228910[[#This Row],[Direct
Funded
Charter School
Number]]</f>
        <v>C0598</v>
      </c>
      <c r="H1088" s="52" t="s">
        <v>3933</v>
      </c>
      <c r="I1088" s="29" t="s">
        <v>6701</v>
      </c>
      <c r="J1088" s="30">
        <v>10000</v>
      </c>
      <c r="K1088" s="29" t="s">
        <v>6708</v>
      </c>
      <c r="L1088" s="28">
        <v>2500</v>
      </c>
      <c r="M1088" s="28">
        <v>4973</v>
      </c>
      <c r="N1088" s="28">
        <v>2500</v>
      </c>
      <c r="O1088" s="28">
        <v>0</v>
      </c>
      <c r="P1088" s="28">
        <v>0</v>
      </c>
      <c r="Q1088" s="28">
        <v>27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31">
        <f t="shared" si="33"/>
        <v>10000</v>
      </c>
      <c r="AB1088" s="31">
        <f t="shared" si="32"/>
        <v>0</v>
      </c>
    </row>
    <row r="1089" spans="1:28" s="36" customFormat="1" x14ac:dyDescent="0.35">
      <c r="A1089" s="25" t="s">
        <v>199</v>
      </c>
      <c r="B1089" s="26" t="s">
        <v>4010</v>
      </c>
      <c r="C1089" s="27" t="s">
        <v>201</v>
      </c>
      <c r="D1089" s="27" t="s">
        <v>1619</v>
      </c>
      <c r="E1089" s="27" t="s">
        <v>4011</v>
      </c>
      <c r="F1089" s="27" t="s">
        <v>4012</v>
      </c>
      <c r="G1089" s="27" t="str">
        <f>"C"&amp;Table228910[[#This Row],[Direct
Funded
Charter School
Number]]</f>
        <v>C0640</v>
      </c>
      <c r="H1089" s="52" t="s">
        <v>4013</v>
      </c>
      <c r="I1089" s="29" t="s">
        <v>6701</v>
      </c>
      <c r="J1089" s="30">
        <v>10231</v>
      </c>
      <c r="K1089" s="29" t="s">
        <v>6701</v>
      </c>
      <c r="L1089" s="28">
        <v>2500</v>
      </c>
      <c r="M1089" s="28">
        <v>2500</v>
      </c>
      <c r="N1089" s="28">
        <v>0</v>
      </c>
      <c r="O1089" s="28">
        <v>0</v>
      </c>
      <c r="P1089" s="28">
        <v>5231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31">
        <f t="shared" si="33"/>
        <v>10231</v>
      </c>
      <c r="AB1089" s="31">
        <f t="shared" si="32"/>
        <v>0</v>
      </c>
    </row>
    <row r="1090" spans="1:28" s="36" customFormat="1" x14ac:dyDescent="0.35">
      <c r="A1090" s="25" t="s">
        <v>199</v>
      </c>
      <c r="B1090" s="35" t="s">
        <v>4102</v>
      </c>
      <c r="C1090" s="33" t="s">
        <v>201</v>
      </c>
      <c r="D1090" s="33" t="s">
        <v>3101</v>
      </c>
      <c r="E1090" s="33" t="s">
        <v>4103</v>
      </c>
      <c r="F1090" s="3" t="s">
        <v>4104</v>
      </c>
      <c r="G1090" s="27" t="str">
        <f>"C"&amp;Table228910[[#This Row],[Direct
Funded
Charter School
Number]]</f>
        <v>C0687</v>
      </c>
      <c r="H1090" s="53" t="s">
        <v>4105</v>
      </c>
      <c r="I1090" s="29" t="s">
        <v>6700</v>
      </c>
      <c r="J1090" s="30">
        <v>0</v>
      </c>
      <c r="K1090" s="29" t="s">
        <v>6701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0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31">
        <f t="shared" si="33"/>
        <v>0</v>
      </c>
      <c r="AB1090" s="31">
        <f t="shared" si="32"/>
        <v>0</v>
      </c>
    </row>
    <row r="1091" spans="1:28" s="36" customFormat="1" x14ac:dyDescent="0.35">
      <c r="A1091" s="25" t="s">
        <v>199</v>
      </c>
      <c r="B1091" s="26" t="s">
        <v>4122</v>
      </c>
      <c r="C1091" s="27" t="s">
        <v>201</v>
      </c>
      <c r="D1091" s="27" t="s">
        <v>3101</v>
      </c>
      <c r="E1091" s="27" t="s">
        <v>4123</v>
      </c>
      <c r="F1091" s="27" t="s">
        <v>4124</v>
      </c>
      <c r="G1091" s="27" t="str">
        <f>"C"&amp;Table228910[[#This Row],[Direct
Funded
Charter School
Number]]</f>
        <v>C0699</v>
      </c>
      <c r="H1091" s="52" t="s">
        <v>4125</v>
      </c>
      <c r="I1091" s="29" t="s">
        <v>6701</v>
      </c>
      <c r="J1091" s="30">
        <v>16762</v>
      </c>
      <c r="K1091" s="29" t="s">
        <v>6701</v>
      </c>
      <c r="L1091" s="28">
        <v>4080</v>
      </c>
      <c r="M1091" s="28">
        <v>4080</v>
      </c>
      <c r="N1091" s="28">
        <v>0</v>
      </c>
      <c r="O1091" s="28">
        <v>3269</v>
      </c>
      <c r="P1091" s="28">
        <v>333</v>
      </c>
      <c r="Q1091" s="28">
        <v>5000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31">
        <f t="shared" si="33"/>
        <v>16762</v>
      </c>
      <c r="AB1091" s="31">
        <f t="shared" si="32"/>
        <v>0</v>
      </c>
    </row>
    <row r="1092" spans="1:28" s="36" customFormat="1" x14ac:dyDescent="0.35">
      <c r="A1092" s="25" t="s">
        <v>199</v>
      </c>
      <c r="B1092" s="26" t="s">
        <v>4290</v>
      </c>
      <c r="C1092" s="27" t="s">
        <v>201</v>
      </c>
      <c r="D1092" s="27" t="s">
        <v>1598</v>
      </c>
      <c r="E1092" s="27" t="s">
        <v>4291</v>
      </c>
      <c r="F1092" s="27" t="s">
        <v>4292</v>
      </c>
      <c r="G1092" s="27" t="str">
        <f>"C"&amp;Table228910[[#This Row],[Direct
Funded
Charter School
Number]]</f>
        <v>C0777</v>
      </c>
      <c r="H1092" s="52" t="s">
        <v>4293</v>
      </c>
      <c r="I1092" s="29" t="s">
        <v>6700</v>
      </c>
      <c r="J1092" s="30">
        <v>0</v>
      </c>
      <c r="K1092" s="29" t="s">
        <v>6701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31">
        <f t="shared" si="33"/>
        <v>0</v>
      </c>
      <c r="AB1092" s="31">
        <f t="shared" si="32"/>
        <v>0</v>
      </c>
    </row>
    <row r="1093" spans="1:28" s="36" customFormat="1" x14ac:dyDescent="0.35">
      <c r="A1093" s="25" t="s">
        <v>199</v>
      </c>
      <c r="B1093" s="26" t="s">
        <v>4282</v>
      </c>
      <c r="C1093" s="27" t="s">
        <v>201</v>
      </c>
      <c r="D1093" s="27" t="s">
        <v>1619</v>
      </c>
      <c r="E1093" s="27" t="s">
        <v>4283</v>
      </c>
      <c r="F1093" s="27" t="s">
        <v>4284</v>
      </c>
      <c r="G1093" s="27" t="str">
        <f>"C"&amp;Table228910[[#This Row],[Direct
Funded
Charter School
Number]]</f>
        <v>C0775</v>
      </c>
      <c r="H1093" s="52" t="s">
        <v>4285</v>
      </c>
      <c r="I1093" s="29" t="s">
        <v>6700</v>
      </c>
      <c r="J1093" s="30">
        <v>0</v>
      </c>
      <c r="K1093" s="29" t="s">
        <v>6701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31">
        <f t="shared" si="33"/>
        <v>0</v>
      </c>
      <c r="AB1093" s="31">
        <f t="shared" si="32"/>
        <v>0</v>
      </c>
    </row>
    <row r="1094" spans="1:28" s="36" customFormat="1" x14ac:dyDescent="0.35">
      <c r="A1094" s="25" t="s">
        <v>199</v>
      </c>
      <c r="B1094" s="26" t="s">
        <v>4286</v>
      </c>
      <c r="C1094" s="33" t="s">
        <v>201</v>
      </c>
      <c r="D1094" s="33" t="s">
        <v>1622</v>
      </c>
      <c r="E1094" s="33" t="s">
        <v>4287</v>
      </c>
      <c r="F1094" s="3" t="s">
        <v>4288</v>
      </c>
      <c r="G1094" s="27" t="str">
        <f>"C"&amp;Table228910[[#This Row],[Direct
Funded
Charter School
Number]]</f>
        <v>C0776</v>
      </c>
      <c r="H1094" s="53" t="s">
        <v>4289</v>
      </c>
      <c r="I1094" s="29" t="s">
        <v>6700</v>
      </c>
      <c r="J1094" s="30">
        <v>0</v>
      </c>
      <c r="K1094" s="29" t="s">
        <v>6701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31">
        <f t="shared" si="33"/>
        <v>0</v>
      </c>
      <c r="AB1094" s="31">
        <f t="shared" si="32"/>
        <v>0</v>
      </c>
    </row>
    <row r="1095" spans="1:28" s="36" customFormat="1" x14ac:dyDescent="0.35">
      <c r="A1095" s="25" t="s">
        <v>199</v>
      </c>
      <c r="B1095" s="26" t="s">
        <v>4458</v>
      </c>
      <c r="C1095" s="27" t="s">
        <v>201</v>
      </c>
      <c r="D1095" s="27" t="s">
        <v>3101</v>
      </c>
      <c r="E1095" s="27" t="s">
        <v>4459</v>
      </c>
      <c r="F1095" s="27" t="s">
        <v>4460</v>
      </c>
      <c r="G1095" s="27" t="str">
        <f>"C"&amp;Table228910[[#This Row],[Direct
Funded
Charter School
Number]]</f>
        <v>C0862</v>
      </c>
      <c r="H1095" s="52" t="s">
        <v>4461</v>
      </c>
      <c r="I1095" s="29" t="s">
        <v>6701</v>
      </c>
      <c r="J1095" s="30">
        <v>10000</v>
      </c>
      <c r="K1095" s="29" t="s">
        <v>6701</v>
      </c>
      <c r="L1095" s="28">
        <v>2500</v>
      </c>
      <c r="M1095" s="28">
        <v>2500</v>
      </c>
      <c r="N1095" s="28">
        <v>0</v>
      </c>
      <c r="O1095" s="28">
        <v>0</v>
      </c>
      <c r="P1095" s="28">
        <v>434</v>
      </c>
      <c r="Q1095" s="28">
        <v>156</v>
      </c>
      <c r="R1095" s="28">
        <v>0</v>
      </c>
      <c r="S1095" s="28">
        <v>348</v>
      </c>
      <c r="T1095" s="28">
        <v>4062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31">
        <f t="shared" si="33"/>
        <v>10000</v>
      </c>
      <c r="AB1095" s="31">
        <f t="shared" si="32"/>
        <v>0</v>
      </c>
    </row>
    <row r="1096" spans="1:28" s="36" customFormat="1" x14ac:dyDescent="0.35">
      <c r="A1096" s="25" t="s">
        <v>199</v>
      </c>
      <c r="B1096" s="26" t="s">
        <v>4474</v>
      </c>
      <c r="C1096" s="27" t="s">
        <v>201</v>
      </c>
      <c r="D1096" s="27" t="s">
        <v>3101</v>
      </c>
      <c r="E1096" s="27" t="s">
        <v>4475</v>
      </c>
      <c r="F1096" s="27" t="s">
        <v>4476</v>
      </c>
      <c r="G1096" s="27" t="str">
        <f>"C"&amp;Table228910[[#This Row],[Direct
Funded
Charter School
Number]]</f>
        <v>C0878</v>
      </c>
      <c r="H1096" s="52" t="s">
        <v>4477</v>
      </c>
      <c r="I1096" s="29" t="s">
        <v>6701</v>
      </c>
      <c r="J1096" s="30">
        <v>14816</v>
      </c>
      <c r="K1096" s="29" t="s">
        <v>6701</v>
      </c>
      <c r="L1096" s="28">
        <v>3606</v>
      </c>
      <c r="M1096" s="28">
        <v>3606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7604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31">
        <f t="shared" si="33"/>
        <v>14816</v>
      </c>
      <c r="AB1096" s="31">
        <f t="shared" si="32"/>
        <v>0</v>
      </c>
    </row>
    <row r="1097" spans="1:28" s="36" customFormat="1" x14ac:dyDescent="0.35">
      <c r="A1097" s="25" t="s">
        <v>199</v>
      </c>
      <c r="B1097" s="26" t="s">
        <v>4446</v>
      </c>
      <c r="C1097" s="27" t="s">
        <v>201</v>
      </c>
      <c r="D1097" s="27" t="s">
        <v>1613</v>
      </c>
      <c r="E1097" s="27" t="s">
        <v>4447</v>
      </c>
      <c r="F1097" s="27" t="s">
        <v>4448</v>
      </c>
      <c r="G1097" s="27" t="str">
        <f>"C"&amp;Table228910[[#This Row],[Direct
Funded
Charter School
Number]]</f>
        <v>C0853</v>
      </c>
      <c r="H1097" s="52" t="s">
        <v>4449</v>
      </c>
      <c r="I1097" s="29" t="s">
        <v>6701</v>
      </c>
      <c r="J1097" s="30">
        <v>10000</v>
      </c>
      <c r="K1097" s="29" t="s">
        <v>6701</v>
      </c>
      <c r="L1097" s="28">
        <v>2500</v>
      </c>
      <c r="M1097" s="28">
        <v>7500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31">
        <f t="shared" si="33"/>
        <v>10000</v>
      </c>
      <c r="AB1097" s="31">
        <f t="shared" si="32"/>
        <v>0</v>
      </c>
    </row>
    <row r="1098" spans="1:28" s="36" customFormat="1" x14ac:dyDescent="0.35">
      <c r="A1098" s="25" t="s">
        <v>199</v>
      </c>
      <c r="B1098" s="35" t="s">
        <v>4598</v>
      </c>
      <c r="C1098" s="33" t="s">
        <v>201</v>
      </c>
      <c r="D1098" s="33" t="s">
        <v>1622</v>
      </c>
      <c r="E1098" s="33" t="s">
        <v>4599</v>
      </c>
      <c r="F1098" s="3" t="s">
        <v>4600</v>
      </c>
      <c r="G1098" s="27" t="str">
        <f>"C"&amp;Table228910[[#This Row],[Direct
Funded
Charter School
Number]]</f>
        <v>C0946</v>
      </c>
      <c r="H1098" s="53" t="s">
        <v>4601</v>
      </c>
      <c r="I1098" s="29" t="s">
        <v>6700</v>
      </c>
      <c r="J1098" s="30">
        <v>0</v>
      </c>
      <c r="K1098" s="29" t="s">
        <v>6708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31">
        <f t="shared" si="33"/>
        <v>0</v>
      </c>
      <c r="AB1098" s="31">
        <f t="shared" si="32"/>
        <v>0</v>
      </c>
    </row>
    <row r="1099" spans="1:28" s="36" customFormat="1" x14ac:dyDescent="0.35">
      <c r="A1099" s="25" t="s">
        <v>199</v>
      </c>
      <c r="B1099" s="26" t="s">
        <v>5766</v>
      </c>
      <c r="C1099" s="27" t="s">
        <v>201</v>
      </c>
      <c r="D1099" s="27" t="s">
        <v>1622</v>
      </c>
      <c r="E1099" s="27" t="s">
        <v>5767</v>
      </c>
      <c r="F1099" s="27" t="s">
        <v>5768</v>
      </c>
      <c r="G1099" s="27" t="str">
        <f>"C"&amp;Table228910[[#This Row],[Direct
Funded
Charter School
Number]]</f>
        <v>C1554</v>
      </c>
      <c r="H1099" s="52" t="s">
        <v>5769</v>
      </c>
      <c r="I1099" s="29" t="s">
        <v>6701</v>
      </c>
      <c r="J1099" s="30">
        <v>10000</v>
      </c>
      <c r="K1099" s="29" t="s">
        <v>6708</v>
      </c>
      <c r="L1099" s="28">
        <v>2500</v>
      </c>
      <c r="M1099" s="28">
        <v>4811</v>
      </c>
      <c r="N1099" s="28">
        <v>2500</v>
      </c>
      <c r="O1099" s="28">
        <v>0</v>
      </c>
      <c r="P1099" s="28">
        <v>189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31">
        <f t="shared" si="33"/>
        <v>10000</v>
      </c>
      <c r="AB1099" s="31">
        <f t="shared" si="32"/>
        <v>0</v>
      </c>
    </row>
    <row r="1100" spans="1:28" s="36" customFormat="1" x14ac:dyDescent="0.35">
      <c r="A1100" s="25" t="s">
        <v>199</v>
      </c>
      <c r="B1100" s="26" t="s">
        <v>5770</v>
      </c>
      <c r="C1100" s="27" t="s">
        <v>201</v>
      </c>
      <c r="D1100" s="27" t="s">
        <v>1622</v>
      </c>
      <c r="E1100" s="27" t="s">
        <v>5771</v>
      </c>
      <c r="F1100" s="27" t="s">
        <v>5772</v>
      </c>
      <c r="G1100" s="27" t="str">
        <f>"C"&amp;Table228910[[#This Row],[Direct
Funded
Charter School
Number]]</f>
        <v>C1555</v>
      </c>
      <c r="H1100" s="52" t="s">
        <v>5773</v>
      </c>
      <c r="I1100" s="29" t="s">
        <v>6701</v>
      </c>
      <c r="J1100" s="30">
        <v>10746</v>
      </c>
      <c r="K1100" s="29" t="s">
        <v>6708</v>
      </c>
      <c r="L1100" s="28">
        <v>2616</v>
      </c>
      <c r="M1100" s="28">
        <v>4989</v>
      </c>
      <c r="N1100" s="28">
        <v>2616</v>
      </c>
      <c r="O1100" s="28">
        <v>0</v>
      </c>
      <c r="P1100" s="28">
        <v>525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31">
        <f t="shared" si="33"/>
        <v>10746</v>
      </c>
      <c r="AB1100" s="31">
        <f t="shared" ref="AB1100:AB1163" si="34">J1100-AA1100</f>
        <v>0</v>
      </c>
    </row>
    <row r="1101" spans="1:28" s="36" customFormat="1" x14ac:dyDescent="0.35">
      <c r="A1101" s="25" t="s">
        <v>199</v>
      </c>
      <c r="B1101" s="26" t="s">
        <v>5051</v>
      </c>
      <c r="C1101" s="27" t="s">
        <v>201</v>
      </c>
      <c r="D1101" s="27" t="s">
        <v>1619</v>
      </c>
      <c r="E1101" s="27" t="s">
        <v>5052</v>
      </c>
      <c r="F1101" s="27" t="s">
        <v>5053</v>
      </c>
      <c r="G1101" s="27" t="str">
        <f>"C"&amp;Table228910[[#This Row],[Direct
Funded
Charter School
Number]]</f>
        <v>C1186</v>
      </c>
      <c r="H1101" s="52" t="s">
        <v>5054</v>
      </c>
      <c r="I1101" s="29" t="s">
        <v>6701</v>
      </c>
      <c r="J1101" s="30">
        <v>10023</v>
      </c>
      <c r="K1101" s="29" t="s">
        <v>6701</v>
      </c>
      <c r="L1101" s="28">
        <v>2500</v>
      </c>
      <c r="M1101" s="28">
        <v>0</v>
      </c>
      <c r="N1101" s="28">
        <v>0</v>
      </c>
      <c r="O1101" s="28">
        <v>6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2620</v>
      </c>
      <c r="V1101" s="28">
        <v>4897</v>
      </c>
      <c r="W1101" s="28">
        <v>0</v>
      </c>
      <c r="X1101" s="28">
        <v>0</v>
      </c>
      <c r="Y1101" s="28">
        <v>0</v>
      </c>
      <c r="Z1101" s="28">
        <v>0</v>
      </c>
      <c r="AA1101" s="31">
        <f t="shared" ref="AA1101:AA1164" si="35">SUM(L1101:Z1101)</f>
        <v>10023</v>
      </c>
      <c r="AB1101" s="31">
        <f t="shared" si="34"/>
        <v>0</v>
      </c>
    </row>
    <row r="1102" spans="1:28" s="36" customFormat="1" x14ac:dyDescent="0.35">
      <c r="A1102" s="25" t="s">
        <v>199</v>
      </c>
      <c r="B1102" s="26" t="s">
        <v>5219</v>
      </c>
      <c r="C1102" s="27" t="s">
        <v>201</v>
      </c>
      <c r="D1102" s="27" t="s">
        <v>1619</v>
      </c>
      <c r="E1102" s="27" t="s">
        <v>5220</v>
      </c>
      <c r="F1102" s="27" t="s">
        <v>5221</v>
      </c>
      <c r="G1102" s="27" t="str">
        <f>"C"&amp;Table228910[[#This Row],[Direct
Funded
Charter School
Number]]</f>
        <v>C1273</v>
      </c>
      <c r="H1102" s="52" t="s">
        <v>5222</v>
      </c>
      <c r="I1102" s="29" t="s">
        <v>6701</v>
      </c>
      <c r="J1102" s="30">
        <v>10000</v>
      </c>
      <c r="K1102" s="29" t="s">
        <v>6701</v>
      </c>
      <c r="L1102" s="28">
        <v>2500</v>
      </c>
      <c r="M1102" s="28">
        <v>2500</v>
      </c>
      <c r="N1102" s="28">
        <v>0</v>
      </c>
      <c r="O1102" s="28">
        <v>2500</v>
      </c>
      <c r="P1102" s="28">
        <v>2500</v>
      </c>
      <c r="Q1102" s="28">
        <v>0</v>
      </c>
      <c r="R1102" s="28">
        <v>0</v>
      </c>
      <c r="S1102" s="28">
        <v>0</v>
      </c>
      <c r="T1102" s="28">
        <v>0</v>
      </c>
      <c r="U1102" s="28">
        <v>0</v>
      </c>
      <c r="V1102" s="28">
        <v>0</v>
      </c>
      <c r="W1102" s="28">
        <v>0</v>
      </c>
      <c r="X1102" s="28">
        <v>0</v>
      </c>
      <c r="Y1102" s="28">
        <v>0</v>
      </c>
      <c r="Z1102" s="28">
        <v>0</v>
      </c>
      <c r="AA1102" s="31">
        <f t="shared" si="35"/>
        <v>10000</v>
      </c>
      <c r="AB1102" s="31">
        <f t="shared" si="34"/>
        <v>0</v>
      </c>
    </row>
    <row r="1103" spans="1:28" s="36" customFormat="1" x14ac:dyDescent="0.35">
      <c r="A1103" s="25" t="s">
        <v>199</v>
      </c>
      <c r="B1103" s="26" t="s">
        <v>5455</v>
      </c>
      <c r="C1103" s="27" t="s">
        <v>201</v>
      </c>
      <c r="D1103" s="27" t="s">
        <v>1619</v>
      </c>
      <c r="E1103" s="27" t="s">
        <v>5456</v>
      </c>
      <c r="F1103" s="27" t="s">
        <v>5457</v>
      </c>
      <c r="G1103" s="27" t="str">
        <f>"C"&amp;Table228910[[#This Row],[Direct
Funded
Charter School
Number]]</f>
        <v>C1386</v>
      </c>
      <c r="H1103" s="52" t="s">
        <v>5458</v>
      </c>
      <c r="I1103" s="29" t="s">
        <v>6700</v>
      </c>
      <c r="J1103" s="30">
        <v>0</v>
      </c>
      <c r="K1103" s="29" t="s">
        <v>6708</v>
      </c>
      <c r="L1103" s="28">
        <v>0</v>
      </c>
      <c r="M1103" s="28">
        <v>0</v>
      </c>
      <c r="N1103" s="28">
        <v>0</v>
      </c>
      <c r="O1103" s="28">
        <v>0</v>
      </c>
      <c r="P1103" s="28">
        <v>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31">
        <f t="shared" si="35"/>
        <v>0</v>
      </c>
      <c r="AB1103" s="31">
        <f t="shared" si="34"/>
        <v>0</v>
      </c>
    </row>
    <row r="1104" spans="1:28" s="36" customFormat="1" x14ac:dyDescent="0.35">
      <c r="A1104" s="25" t="s">
        <v>199</v>
      </c>
      <c r="B1104" s="26" t="s">
        <v>5790</v>
      </c>
      <c r="C1104" s="27" t="s">
        <v>201</v>
      </c>
      <c r="D1104" s="27" t="s">
        <v>1622</v>
      </c>
      <c r="E1104" s="27" t="s">
        <v>5791</v>
      </c>
      <c r="F1104" s="27" t="s">
        <v>5792</v>
      </c>
      <c r="G1104" s="27" t="str">
        <f>"C"&amp;Table228910[[#This Row],[Direct
Funded
Charter School
Number]]</f>
        <v>C1563</v>
      </c>
      <c r="H1104" s="52" t="s">
        <v>5793</v>
      </c>
      <c r="I1104" s="29" t="s">
        <v>6701</v>
      </c>
      <c r="J1104" s="30">
        <v>10473</v>
      </c>
      <c r="K1104" s="29" t="s">
        <v>6701</v>
      </c>
      <c r="L1104" s="28">
        <v>2549</v>
      </c>
      <c r="M1104" s="28">
        <v>2549</v>
      </c>
      <c r="N1104" s="28">
        <v>0</v>
      </c>
      <c r="O1104" s="28">
        <v>2212</v>
      </c>
      <c r="P1104" s="28">
        <v>0</v>
      </c>
      <c r="Q1104" s="28">
        <v>3163</v>
      </c>
      <c r="R1104" s="28">
        <v>0</v>
      </c>
      <c r="S1104" s="28">
        <v>0</v>
      </c>
      <c r="T1104" s="28">
        <v>0</v>
      </c>
      <c r="U1104" s="28">
        <v>0</v>
      </c>
      <c r="V1104" s="28">
        <v>0</v>
      </c>
      <c r="W1104" s="28">
        <v>0</v>
      </c>
      <c r="X1104" s="28">
        <v>0</v>
      </c>
      <c r="Y1104" s="28">
        <v>0</v>
      </c>
      <c r="Z1104" s="28">
        <v>0</v>
      </c>
      <c r="AA1104" s="31">
        <f t="shared" si="35"/>
        <v>10473</v>
      </c>
      <c r="AB1104" s="31">
        <f t="shared" si="34"/>
        <v>0</v>
      </c>
    </row>
    <row r="1105" spans="1:28" s="36" customFormat="1" x14ac:dyDescent="0.35">
      <c r="A1105" s="25" t="s">
        <v>199</v>
      </c>
      <c r="B1105" s="35" t="s">
        <v>6030</v>
      </c>
      <c r="C1105" s="33" t="s">
        <v>201</v>
      </c>
      <c r="D1105" s="33" t="s">
        <v>3101</v>
      </c>
      <c r="E1105" s="33" t="s">
        <v>6031</v>
      </c>
      <c r="F1105" s="3" t="s">
        <v>6032</v>
      </c>
      <c r="G1105" s="27" t="str">
        <f>"C"&amp;Table228910[[#This Row],[Direct
Funded
Charter School
Number]]</f>
        <v>C1674</v>
      </c>
      <c r="H1105" s="53" t="s">
        <v>6033</v>
      </c>
      <c r="I1105" s="29" t="s">
        <v>6700</v>
      </c>
      <c r="J1105" s="30">
        <v>0</v>
      </c>
      <c r="K1105" s="29" t="s">
        <v>6708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31">
        <f t="shared" si="35"/>
        <v>0</v>
      </c>
      <c r="AB1105" s="31">
        <f t="shared" si="34"/>
        <v>0</v>
      </c>
    </row>
    <row r="1106" spans="1:28" s="36" customFormat="1" x14ac:dyDescent="0.35">
      <c r="A1106" s="25" t="s">
        <v>199</v>
      </c>
      <c r="B1106" s="26" t="s">
        <v>6172</v>
      </c>
      <c r="C1106" s="27" t="s">
        <v>201</v>
      </c>
      <c r="D1106" s="27" t="s">
        <v>1616</v>
      </c>
      <c r="E1106" s="27" t="s">
        <v>6173</v>
      </c>
      <c r="F1106" s="27" t="s">
        <v>6174</v>
      </c>
      <c r="G1106" s="27" t="str">
        <f>"C"&amp;Table228910[[#This Row],[Direct
Funded
Charter School
Number]]</f>
        <v>C1727</v>
      </c>
      <c r="H1106" s="52" t="s">
        <v>6175</v>
      </c>
      <c r="I1106" s="29" t="s">
        <v>6700</v>
      </c>
      <c r="J1106" s="30">
        <v>0</v>
      </c>
      <c r="K1106" s="29" t="s">
        <v>6708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0</v>
      </c>
      <c r="X1106" s="28">
        <v>0</v>
      </c>
      <c r="Y1106" s="28">
        <v>0</v>
      </c>
      <c r="Z1106" s="28">
        <v>0</v>
      </c>
      <c r="AA1106" s="31">
        <f t="shared" si="35"/>
        <v>0</v>
      </c>
      <c r="AB1106" s="31">
        <f t="shared" si="34"/>
        <v>0</v>
      </c>
    </row>
    <row r="1107" spans="1:28" s="36" customFormat="1" x14ac:dyDescent="0.35">
      <c r="A1107" s="25" t="s">
        <v>199</v>
      </c>
      <c r="B1107" s="26" t="s">
        <v>6176</v>
      </c>
      <c r="C1107" s="33" t="s">
        <v>201</v>
      </c>
      <c r="D1107" s="33" t="s">
        <v>1622</v>
      </c>
      <c r="E1107" s="33" t="s">
        <v>6177</v>
      </c>
      <c r="F1107" s="27" t="s">
        <v>6178</v>
      </c>
      <c r="G1107" s="27" t="str">
        <f>"C"&amp;Table228910[[#This Row],[Direct
Funded
Charter School
Number]]</f>
        <v>C1728</v>
      </c>
      <c r="H1107" s="53" t="s">
        <v>6179</v>
      </c>
      <c r="I1107" s="29" t="s">
        <v>6700</v>
      </c>
      <c r="J1107" s="30">
        <v>0</v>
      </c>
      <c r="K1107" s="29" t="s">
        <v>6708</v>
      </c>
      <c r="L1107" s="28">
        <v>0</v>
      </c>
      <c r="M1107" s="28">
        <v>0</v>
      </c>
      <c r="N1107" s="28">
        <v>0</v>
      </c>
      <c r="O1107" s="28">
        <v>0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</v>
      </c>
      <c r="X1107" s="28">
        <v>0</v>
      </c>
      <c r="Y1107" s="28">
        <v>0</v>
      </c>
      <c r="Z1107" s="28">
        <v>0</v>
      </c>
      <c r="AA1107" s="31">
        <f t="shared" si="35"/>
        <v>0</v>
      </c>
      <c r="AB1107" s="31">
        <f t="shared" si="34"/>
        <v>0</v>
      </c>
    </row>
    <row r="1108" spans="1:28" s="36" customFormat="1" x14ac:dyDescent="0.35">
      <c r="A1108" s="25" t="s">
        <v>199</v>
      </c>
      <c r="B1108" s="26" t="s">
        <v>6393</v>
      </c>
      <c r="C1108" s="33" t="s">
        <v>201</v>
      </c>
      <c r="D1108" s="33" t="s">
        <v>1622</v>
      </c>
      <c r="E1108" s="33" t="s">
        <v>6394</v>
      </c>
      <c r="F1108" s="27" t="s">
        <v>6395</v>
      </c>
      <c r="G1108" s="27" t="str">
        <f>"C"&amp;Table228910[[#This Row],[Direct
Funded
Charter School
Number]]</f>
        <v>C1804</v>
      </c>
      <c r="H1108" s="53" t="s">
        <v>6396</v>
      </c>
      <c r="I1108" s="29" t="s">
        <v>6700</v>
      </c>
      <c r="J1108" s="30">
        <v>0</v>
      </c>
      <c r="K1108" s="29" t="s">
        <v>6708</v>
      </c>
      <c r="L1108" s="28">
        <v>0</v>
      </c>
      <c r="M1108" s="28">
        <v>0</v>
      </c>
      <c r="N1108" s="28">
        <v>0</v>
      </c>
      <c r="O1108" s="28">
        <v>0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</v>
      </c>
      <c r="X1108" s="28">
        <v>0</v>
      </c>
      <c r="Y1108" s="28">
        <v>0</v>
      </c>
      <c r="Z1108" s="28">
        <v>0</v>
      </c>
      <c r="AA1108" s="31">
        <f t="shared" si="35"/>
        <v>0</v>
      </c>
      <c r="AB1108" s="31">
        <f t="shared" si="34"/>
        <v>0</v>
      </c>
    </row>
    <row r="1109" spans="1:28" s="36" customFormat="1" x14ac:dyDescent="0.35">
      <c r="A1109" s="25" t="s">
        <v>199</v>
      </c>
      <c r="B1109" s="26" t="s">
        <v>6510</v>
      </c>
      <c r="C1109" s="27" t="s">
        <v>201</v>
      </c>
      <c r="D1109" s="27" t="s">
        <v>1619</v>
      </c>
      <c r="E1109" s="27" t="s">
        <v>6511</v>
      </c>
      <c r="F1109" s="27" t="s">
        <v>6512</v>
      </c>
      <c r="G1109" s="27" t="str">
        <f>"C"&amp;Table228910[[#This Row],[Direct
Funded
Charter School
Number]]</f>
        <v>C1848</v>
      </c>
      <c r="H1109" s="52" t="s">
        <v>6513</v>
      </c>
      <c r="I1109" s="29" t="s">
        <v>6701</v>
      </c>
      <c r="J1109" s="30">
        <v>0</v>
      </c>
      <c r="K1109" s="29" t="s">
        <v>6701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31">
        <f t="shared" si="35"/>
        <v>0</v>
      </c>
      <c r="AB1109" s="31">
        <f t="shared" si="34"/>
        <v>0</v>
      </c>
    </row>
    <row r="1110" spans="1:28" s="36" customFormat="1" x14ac:dyDescent="0.35">
      <c r="A1110" s="25" t="s">
        <v>199</v>
      </c>
      <c r="B1110" s="26" t="s">
        <v>5331</v>
      </c>
      <c r="C1110" s="27" t="s">
        <v>201</v>
      </c>
      <c r="D1110" s="27" t="s">
        <v>202</v>
      </c>
      <c r="E1110" s="27" t="s">
        <v>5332</v>
      </c>
      <c r="F1110" s="27" t="s">
        <v>5333</v>
      </c>
      <c r="G1110" s="27" t="str">
        <f>"C"&amp;Table228910[[#This Row],[Direct
Funded
Charter School
Number]]</f>
        <v>C1313</v>
      </c>
      <c r="H1110" s="52" t="s">
        <v>5334</v>
      </c>
      <c r="I1110" s="29" t="s">
        <v>6701</v>
      </c>
      <c r="J1110" s="30">
        <v>35729</v>
      </c>
      <c r="K1110" s="29" t="s">
        <v>6701</v>
      </c>
      <c r="L1110" s="28">
        <v>0</v>
      </c>
      <c r="M1110" s="28">
        <v>0</v>
      </c>
      <c r="N1110" s="28">
        <v>0</v>
      </c>
      <c r="O1110" s="28">
        <v>8932</v>
      </c>
      <c r="P1110" s="28">
        <v>8932</v>
      </c>
      <c r="Q1110" s="28">
        <v>0</v>
      </c>
      <c r="R1110" s="28">
        <v>0</v>
      </c>
      <c r="S1110" s="28">
        <v>0</v>
      </c>
      <c r="T1110" s="28">
        <v>0</v>
      </c>
      <c r="U1110" s="28">
        <v>0</v>
      </c>
      <c r="V1110" s="28">
        <v>17865</v>
      </c>
      <c r="W1110" s="28">
        <v>0</v>
      </c>
      <c r="X1110" s="28">
        <v>0</v>
      </c>
      <c r="Y1110" s="28">
        <v>0</v>
      </c>
      <c r="Z1110" s="28">
        <v>0</v>
      </c>
      <c r="AA1110" s="31">
        <f t="shared" si="35"/>
        <v>35729</v>
      </c>
      <c r="AB1110" s="31">
        <f t="shared" si="34"/>
        <v>0</v>
      </c>
    </row>
    <row r="1111" spans="1:28" s="36" customFormat="1" x14ac:dyDescent="0.35">
      <c r="A1111" s="25" t="s">
        <v>199</v>
      </c>
      <c r="B1111" s="26" t="s">
        <v>3168</v>
      </c>
      <c r="C1111" s="27" t="s">
        <v>201</v>
      </c>
      <c r="D1111" s="27" t="s">
        <v>2990</v>
      </c>
      <c r="E1111" s="27" t="s">
        <v>3169</v>
      </c>
      <c r="F1111" s="27" t="s">
        <v>3170</v>
      </c>
      <c r="G1111" s="27" t="str">
        <f>"C"&amp;Table228910[[#This Row],[Direct
Funded
Charter School
Number]]</f>
        <v>C0019</v>
      </c>
      <c r="H1111" s="52" t="s">
        <v>3171</v>
      </c>
      <c r="I1111" s="29" t="s">
        <v>6700</v>
      </c>
      <c r="J1111" s="30">
        <v>0</v>
      </c>
      <c r="K1111" s="29" t="s">
        <v>6708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31">
        <f t="shared" si="35"/>
        <v>0</v>
      </c>
      <c r="AB1111" s="31">
        <f t="shared" si="34"/>
        <v>0</v>
      </c>
    </row>
    <row r="1112" spans="1:28" s="36" customFormat="1" x14ac:dyDescent="0.35">
      <c r="A1112" s="25" t="s">
        <v>199</v>
      </c>
      <c r="B1112" s="26" t="s">
        <v>3408</v>
      </c>
      <c r="C1112" s="27" t="s">
        <v>201</v>
      </c>
      <c r="D1112" s="27" t="s">
        <v>1622</v>
      </c>
      <c r="E1112" s="27" t="s">
        <v>3409</v>
      </c>
      <c r="F1112" s="27" t="s">
        <v>3410</v>
      </c>
      <c r="G1112" s="27" t="str">
        <f>"C"&amp;Table228910[[#This Row],[Direct
Funded
Charter School
Number]]</f>
        <v>C0217</v>
      </c>
      <c r="H1112" s="52" t="s">
        <v>3411</v>
      </c>
      <c r="I1112" s="29" t="s">
        <v>6700</v>
      </c>
      <c r="J1112" s="30">
        <v>0</v>
      </c>
      <c r="K1112" s="29" t="s">
        <v>6708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0</v>
      </c>
      <c r="Z1112" s="28">
        <v>0</v>
      </c>
      <c r="AA1112" s="31">
        <f t="shared" si="35"/>
        <v>0</v>
      </c>
      <c r="AB1112" s="31">
        <f t="shared" si="34"/>
        <v>0</v>
      </c>
    </row>
    <row r="1113" spans="1:28" s="36" customFormat="1" x14ac:dyDescent="0.35">
      <c r="A1113" s="25" t="s">
        <v>204</v>
      </c>
      <c r="B1113" s="26" t="s">
        <v>205</v>
      </c>
      <c r="C1113" s="27" t="s">
        <v>206</v>
      </c>
      <c r="D1113" s="27" t="s">
        <v>207</v>
      </c>
      <c r="E1113" s="27" t="s">
        <v>36</v>
      </c>
      <c r="F1113" s="27" t="s">
        <v>37</v>
      </c>
      <c r="G1113" s="27" t="str">
        <f>Table228910[[#This Row],[District
Code]]</f>
        <v>10355</v>
      </c>
      <c r="H1113" s="52" t="s">
        <v>208</v>
      </c>
      <c r="I1113" s="29" t="s">
        <v>6701</v>
      </c>
      <c r="J1113" s="30">
        <v>10000</v>
      </c>
      <c r="K1113" s="29" t="s">
        <v>6701</v>
      </c>
      <c r="L1113" s="28">
        <v>2500</v>
      </c>
      <c r="M1113" s="28">
        <v>2500</v>
      </c>
      <c r="N1113" s="28">
        <v>0</v>
      </c>
      <c r="O1113" s="28">
        <v>0</v>
      </c>
      <c r="P1113" s="28">
        <v>0</v>
      </c>
      <c r="Q1113" s="28">
        <v>3009</v>
      </c>
      <c r="R1113" s="28">
        <v>1991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31">
        <f t="shared" si="35"/>
        <v>10000</v>
      </c>
      <c r="AB1113" s="31">
        <f t="shared" si="34"/>
        <v>0</v>
      </c>
    </row>
    <row r="1114" spans="1:28" s="36" customFormat="1" x14ac:dyDescent="0.35">
      <c r="A1114" s="25" t="s">
        <v>204</v>
      </c>
      <c r="B1114" s="26" t="s">
        <v>1624</v>
      </c>
      <c r="C1114" s="27" t="s">
        <v>206</v>
      </c>
      <c r="D1114" s="27" t="s">
        <v>1625</v>
      </c>
      <c r="E1114" s="27" t="s">
        <v>36</v>
      </c>
      <c r="F1114" s="27" t="s">
        <v>37</v>
      </c>
      <c r="G1114" s="27" t="str">
        <f>Table228910[[#This Row],[District
Code]]</f>
        <v>67454</v>
      </c>
      <c r="H1114" s="52" t="s">
        <v>1626</v>
      </c>
      <c r="I1114" s="29" t="s">
        <v>6700</v>
      </c>
      <c r="J1114" s="30">
        <v>0</v>
      </c>
      <c r="K1114" s="29" t="s">
        <v>6701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31">
        <f t="shared" si="35"/>
        <v>0</v>
      </c>
      <c r="AB1114" s="31">
        <f t="shared" si="34"/>
        <v>0</v>
      </c>
    </row>
    <row r="1115" spans="1:28" s="36" customFormat="1" x14ac:dyDescent="0.35">
      <c r="A1115" s="25" t="s">
        <v>204</v>
      </c>
      <c r="B1115" s="26" t="s">
        <v>1627</v>
      </c>
      <c r="C1115" s="27" t="s">
        <v>206</v>
      </c>
      <c r="D1115" s="27" t="s">
        <v>1628</v>
      </c>
      <c r="E1115" s="27" t="s">
        <v>36</v>
      </c>
      <c r="F1115" s="27" t="s">
        <v>37</v>
      </c>
      <c r="G1115" s="27" t="str">
        <f>Table228910[[#This Row],[District
Code]]</f>
        <v>67462</v>
      </c>
      <c r="H1115" s="52" t="s">
        <v>1629</v>
      </c>
      <c r="I1115" s="29" t="s">
        <v>6700</v>
      </c>
      <c r="J1115" s="30">
        <v>0</v>
      </c>
      <c r="K1115" s="29" t="s">
        <v>6708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0</v>
      </c>
      <c r="X1115" s="28">
        <v>0</v>
      </c>
      <c r="Y1115" s="28">
        <v>0</v>
      </c>
      <c r="Z1115" s="28">
        <v>0</v>
      </c>
      <c r="AA1115" s="31">
        <f t="shared" si="35"/>
        <v>0</v>
      </c>
      <c r="AB1115" s="31">
        <f t="shared" si="34"/>
        <v>0</v>
      </c>
    </row>
    <row r="1116" spans="1:28" s="36" customFormat="1" x14ac:dyDescent="0.35">
      <c r="A1116" s="25" t="s">
        <v>204</v>
      </c>
      <c r="B1116" s="26" t="s">
        <v>1630</v>
      </c>
      <c r="C1116" s="27" t="s">
        <v>206</v>
      </c>
      <c r="D1116" s="27" t="s">
        <v>1631</v>
      </c>
      <c r="E1116" s="27" t="s">
        <v>36</v>
      </c>
      <c r="F1116" s="27" t="s">
        <v>37</v>
      </c>
      <c r="G1116" s="27" t="str">
        <f>Table228910[[#This Row],[District
Code]]</f>
        <v>67470</v>
      </c>
      <c r="H1116" s="52" t="s">
        <v>1632</v>
      </c>
      <c r="I1116" s="29" t="s">
        <v>6701</v>
      </c>
      <c r="J1116" s="30">
        <v>57757</v>
      </c>
      <c r="K1116" s="29" t="s">
        <v>6708</v>
      </c>
      <c r="L1116" s="28">
        <v>14058</v>
      </c>
      <c r="M1116" s="28">
        <v>0</v>
      </c>
      <c r="N1116" s="28">
        <v>0</v>
      </c>
      <c r="O1116" s="28">
        <v>381</v>
      </c>
      <c r="P1116" s="28">
        <v>0</v>
      </c>
      <c r="Q1116" s="28">
        <v>14439</v>
      </c>
      <c r="R1116" s="28">
        <v>0</v>
      </c>
      <c r="S1116" s="28">
        <v>0</v>
      </c>
      <c r="T1116" s="28">
        <v>0</v>
      </c>
      <c r="U1116" s="28">
        <v>0</v>
      </c>
      <c r="V1116" s="28">
        <v>28879</v>
      </c>
      <c r="W1116" s="28">
        <v>0</v>
      </c>
      <c r="X1116" s="28">
        <v>0</v>
      </c>
      <c r="Y1116" s="28">
        <v>0</v>
      </c>
      <c r="Z1116" s="28">
        <v>0</v>
      </c>
      <c r="AA1116" s="31">
        <f t="shared" si="35"/>
        <v>57757</v>
      </c>
      <c r="AB1116" s="31">
        <f t="shared" si="34"/>
        <v>0</v>
      </c>
    </row>
    <row r="1117" spans="1:28" s="36" customFormat="1" x14ac:dyDescent="0.35">
      <c r="A1117" s="25" t="s">
        <v>204</v>
      </c>
      <c r="B1117" s="26" t="s">
        <v>1633</v>
      </c>
      <c r="C1117" s="27" t="s">
        <v>206</v>
      </c>
      <c r="D1117" s="27" t="s">
        <v>1634</v>
      </c>
      <c r="E1117" s="27" t="s">
        <v>36</v>
      </c>
      <c r="F1117" s="27" t="s">
        <v>37</v>
      </c>
      <c r="G1117" s="27" t="str">
        <f>Table228910[[#This Row],[District
Code]]</f>
        <v>67488</v>
      </c>
      <c r="H1117" s="52" t="s">
        <v>1635</v>
      </c>
      <c r="I1117" s="29" t="s">
        <v>6700</v>
      </c>
      <c r="J1117" s="30">
        <v>0</v>
      </c>
      <c r="K1117" s="29" t="s">
        <v>6701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0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0</v>
      </c>
      <c r="X1117" s="28">
        <v>0</v>
      </c>
      <c r="Y1117" s="28">
        <v>0</v>
      </c>
      <c r="Z1117" s="28">
        <v>0</v>
      </c>
      <c r="AA1117" s="31">
        <f t="shared" si="35"/>
        <v>0</v>
      </c>
      <c r="AB1117" s="31">
        <f t="shared" si="34"/>
        <v>0</v>
      </c>
    </row>
    <row r="1118" spans="1:28" s="36" customFormat="1" x14ac:dyDescent="0.35">
      <c r="A1118" s="25" t="s">
        <v>204</v>
      </c>
      <c r="B1118" s="26" t="s">
        <v>1636</v>
      </c>
      <c r="C1118" s="27" t="s">
        <v>206</v>
      </c>
      <c r="D1118" s="27" t="s">
        <v>1637</v>
      </c>
      <c r="E1118" s="27" t="s">
        <v>36</v>
      </c>
      <c r="F1118" s="27" t="s">
        <v>37</v>
      </c>
      <c r="G1118" s="27" t="str">
        <f>Table228910[[#This Row],[District
Code]]</f>
        <v>67504</v>
      </c>
      <c r="H1118" s="52" t="s">
        <v>1638</v>
      </c>
      <c r="I1118" s="29" t="s">
        <v>6701</v>
      </c>
      <c r="J1118" s="30">
        <v>10000</v>
      </c>
      <c r="K1118" s="29" t="s">
        <v>6708</v>
      </c>
      <c r="L1118" s="28">
        <v>0</v>
      </c>
      <c r="M1118" s="28">
        <v>0</v>
      </c>
      <c r="N1118" s="28">
        <v>0</v>
      </c>
      <c r="O1118" s="28">
        <v>2500</v>
      </c>
      <c r="P1118" s="28">
        <v>2500</v>
      </c>
      <c r="Q1118" s="28">
        <v>0</v>
      </c>
      <c r="R1118" s="28">
        <v>0</v>
      </c>
      <c r="S1118" s="28">
        <v>0</v>
      </c>
      <c r="T1118" s="28">
        <v>5000</v>
      </c>
      <c r="U1118" s="28">
        <v>0</v>
      </c>
      <c r="V1118" s="28">
        <v>0</v>
      </c>
      <c r="W1118" s="28">
        <v>0</v>
      </c>
      <c r="X1118" s="28">
        <v>0</v>
      </c>
      <c r="Y1118" s="28">
        <v>0</v>
      </c>
      <c r="Z1118" s="28">
        <v>0</v>
      </c>
      <c r="AA1118" s="31">
        <f t="shared" si="35"/>
        <v>10000</v>
      </c>
      <c r="AB1118" s="31">
        <f t="shared" si="34"/>
        <v>0</v>
      </c>
    </row>
    <row r="1119" spans="1:28" s="36" customFormat="1" x14ac:dyDescent="0.35">
      <c r="A1119" s="25" t="s">
        <v>204</v>
      </c>
      <c r="B1119" s="26" t="s">
        <v>1639</v>
      </c>
      <c r="C1119" s="27" t="s">
        <v>206</v>
      </c>
      <c r="D1119" s="27" t="s">
        <v>1640</v>
      </c>
      <c r="E1119" s="27" t="s">
        <v>36</v>
      </c>
      <c r="F1119" s="27" t="s">
        <v>37</v>
      </c>
      <c r="G1119" s="27" t="str">
        <f>Table228910[[#This Row],[District
Code]]</f>
        <v>67520</v>
      </c>
      <c r="H1119" s="52" t="s">
        <v>1641</v>
      </c>
      <c r="I1119" s="29" t="s">
        <v>6700</v>
      </c>
      <c r="J1119" s="30">
        <v>0</v>
      </c>
      <c r="K1119" s="29" t="s">
        <v>6701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31">
        <f t="shared" si="35"/>
        <v>0</v>
      </c>
      <c r="AB1119" s="31">
        <f t="shared" si="34"/>
        <v>0</v>
      </c>
    </row>
    <row r="1120" spans="1:28" s="36" customFormat="1" x14ac:dyDescent="0.35">
      <c r="A1120" s="25" t="s">
        <v>204</v>
      </c>
      <c r="B1120" s="26" t="s">
        <v>1642</v>
      </c>
      <c r="C1120" s="27" t="s">
        <v>206</v>
      </c>
      <c r="D1120" s="27" t="s">
        <v>1643</v>
      </c>
      <c r="E1120" s="27" t="s">
        <v>36</v>
      </c>
      <c r="F1120" s="27" t="s">
        <v>37</v>
      </c>
      <c r="G1120" s="27" t="str">
        <f>Table228910[[#This Row],[District
Code]]</f>
        <v>67538</v>
      </c>
      <c r="H1120" s="52" t="s">
        <v>1644</v>
      </c>
      <c r="I1120" s="29" t="s">
        <v>6700</v>
      </c>
      <c r="J1120" s="30">
        <v>0</v>
      </c>
      <c r="K1120" s="29" t="s">
        <v>6701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31">
        <f t="shared" si="35"/>
        <v>0</v>
      </c>
      <c r="AB1120" s="31">
        <f t="shared" si="34"/>
        <v>0</v>
      </c>
    </row>
    <row r="1121" spans="1:28" s="36" customFormat="1" x14ac:dyDescent="0.35">
      <c r="A1121" s="25" t="s">
        <v>204</v>
      </c>
      <c r="B1121" s="26" t="s">
        <v>1645</v>
      </c>
      <c r="C1121" s="27" t="s">
        <v>206</v>
      </c>
      <c r="D1121" s="27" t="s">
        <v>1646</v>
      </c>
      <c r="E1121" s="27" t="s">
        <v>36</v>
      </c>
      <c r="F1121" s="27" t="s">
        <v>37</v>
      </c>
      <c r="G1121" s="27" t="str">
        <f>Table228910[[#This Row],[District
Code]]</f>
        <v>67553</v>
      </c>
      <c r="H1121" s="52" t="s">
        <v>1647</v>
      </c>
      <c r="I1121" s="29" t="s">
        <v>6700</v>
      </c>
      <c r="J1121" s="30">
        <v>0</v>
      </c>
      <c r="K1121" s="29" t="s">
        <v>6701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31">
        <f t="shared" si="35"/>
        <v>0</v>
      </c>
      <c r="AB1121" s="31">
        <f t="shared" si="34"/>
        <v>0</v>
      </c>
    </row>
    <row r="1122" spans="1:28" s="36" customFormat="1" x14ac:dyDescent="0.35">
      <c r="A1122" s="25" t="s">
        <v>204</v>
      </c>
      <c r="B1122" s="32" t="s">
        <v>1648</v>
      </c>
      <c r="C1122" s="33" t="s">
        <v>206</v>
      </c>
      <c r="D1122" s="33" t="s">
        <v>1649</v>
      </c>
      <c r="E1122" s="33" t="s">
        <v>36</v>
      </c>
      <c r="F1122" s="3" t="s">
        <v>37</v>
      </c>
      <c r="G1122" s="27" t="str">
        <f>Table228910[[#This Row],[District
Code]]</f>
        <v>67561</v>
      </c>
      <c r="H1122" s="53" t="s">
        <v>1650</v>
      </c>
      <c r="I1122" s="29" t="s">
        <v>6700</v>
      </c>
      <c r="J1122" s="30">
        <v>0</v>
      </c>
      <c r="K1122" s="29" t="s">
        <v>6701</v>
      </c>
      <c r="L1122" s="34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34">
        <v>0</v>
      </c>
      <c r="AA1122" s="31">
        <f t="shared" si="35"/>
        <v>0</v>
      </c>
      <c r="AB1122" s="31">
        <f t="shared" si="34"/>
        <v>0</v>
      </c>
    </row>
    <row r="1123" spans="1:28" s="36" customFormat="1" x14ac:dyDescent="0.35">
      <c r="A1123" s="25" t="s">
        <v>204</v>
      </c>
      <c r="B1123" s="26" t="s">
        <v>1651</v>
      </c>
      <c r="C1123" s="27" t="s">
        <v>206</v>
      </c>
      <c r="D1123" s="27" t="s">
        <v>1652</v>
      </c>
      <c r="E1123" s="27" t="s">
        <v>36</v>
      </c>
      <c r="F1123" s="27" t="s">
        <v>37</v>
      </c>
      <c r="G1123" s="27" t="str">
        <f>Table228910[[#This Row],[District
Code]]</f>
        <v>67579</v>
      </c>
      <c r="H1123" s="52" t="s">
        <v>1653</v>
      </c>
      <c r="I1123" s="29" t="s">
        <v>6700</v>
      </c>
      <c r="J1123" s="30">
        <v>0</v>
      </c>
      <c r="K1123" s="29" t="s">
        <v>6701</v>
      </c>
      <c r="L1123" s="28">
        <v>0</v>
      </c>
      <c r="M1123" s="28">
        <v>0</v>
      </c>
      <c r="N1123" s="28">
        <v>0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0</v>
      </c>
      <c r="V1123" s="28">
        <v>0</v>
      </c>
      <c r="W1123" s="28">
        <v>0</v>
      </c>
      <c r="X1123" s="28">
        <v>0</v>
      </c>
      <c r="Y1123" s="28">
        <v>0</v>
      </c>
      <c r="Z1123" s="28">
        <v>0</v>
      </c>
      <c r="AA1123" s="31">
        <f t="shared" si="35"/>
        <v>0</v>
      </c>
      <c r="AB1123" s="31">
        <f t="shared" si="34"/>
        <v>0</v>
      </c>
    </row>
    <row r="1124" spans="1:28" s="36" customFormat="1" x14ac:dyDescent="0.35">
      <c r="A1124" s="25" t="s">
        <v>204</v>
      </c>
      <c r="B1124" s="26" t="s">
        <v>2980</v>
      </c>
      <c r="C1124" s="27" t="s">
        <v>206</v>
      </c>
      <c r="D1124" s="27" t="s">
        <v>2981</v>
      </c>
      <c r="E1124" s="27" t="s">
        <v>36</v>
      </c>
      <c r="F1124" s="27" t="s">
        <v>37</v>
      </c>
      <c r="G1124" s="27" t="str">
        <f>Table228910[[#This Row],[District
Code]]</f>
        <v>75259</v>
      </c>
      <c r="H1124" s="52" t="s">
        <v>2982</v>
      </c>
      <c r="I1124" s="29" t="s">
        <v>6701</v>
      </c>
      <c r="J1124" s="30">
        <v>10000</v>
      </c>
      <c r="K1124" s="29" t="s">
        <v>6701</v>
      </c>
      <c r="L1124" s="28">
        <v>2500</v>
      </c>
      <c r="M1124" s="28">
        <v>2500</v>
      </c>
      <c r="N1124" s="28">
        <v>0</v>
      </c>
      <c r="O1124" s="28">
        <v>4800</v>
      </c>
      <c r="P1124" s="28">
        <v>200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31">
        <f t="shared" si="35"/>
        <v>10000</v>
      </c>
      <c r="AB1124" s="31">
        <f t="shared" si="34"/>
        <v>0</v>
      </c>
    </row>
    <row r="1125" spans="1:28" s="36" customFormat="1" x14ac:dyDescent="0.35">
      <c r="A1125" s="25" t="s">
        <v>204</v>
      </c>
      <c r="B1125" s="26" t="s">
        <v>5650</v>
      </c>
      <c r="C1125" s="27" t="s">
        <v>206</v>
      </c>
      <c r="D1125" s="27" t="s">
        <v>1631</v>
      </c>
      <c r="E1125" s="27" t="s">
        <v>5651</v>
      </c>
      <c r="F1125" s="27" t="s">
        <v>5652</v>
      </c>
      <c r="G1125" s="27" t="str">
        <f>"C"&amp;Table228910[[#This Row],[Direct
Funded
Charter School
Number]]</f>
        <v>C1507</v>
      </c>
      <c r="H1125" s="52" t="s">
        <v>5653</v>
      </c>
      <c r="I1125" s="29" t="s">
        <v>6701</v>
      </c>
      <c r="J1125" s="30">
        <v>10000</v>
      </c>
      <c r="K1125" s="29" t="s">
        <v>6708</v>
      </c>
      <c r="L1125" s="28">
        <v>2500</v>
      </c>
      <c r="M1125" s="28">
        <v>2500</v>
      </c>
      <c r="N1125" s="28">
        <v>2500</v>
      </c>
      <c r="O1125" s="28">
        <v>2500</v>
      </c>
      <c r="P1125" s="28">
        <v>0</v>
      </c>
      <c r="Q1125" s="28">
        <v>0</v>
      </c>
      <c r="R1125" s="28">
        <v>0</v>
      </c>
      <c r="S1125" s="28">
        <v>0</v>
      </c>
      <c r="T1125" s="28">
        <v>0</v>
      </c>
      <c r="U1125" s="28">
        <v>0</v>
      </c>
      <c r="V1125" s="28">
        <v>0</v>
      </c>
      <c r="W1125" s="28">
        <v>0</v>
      </c>
      <c r="X1125" s="28">
        <v>0</v>
      </c>
      <c r="Y1125" s="28">
        <v>0</v>
      </c>
      <c r="Z1125" s="28">
        <v>0</v>
      </c>
      <c r="AA1125" s="31">
        <f t="shared" si="35"/>
        <v>10000</v>
      </c>
      <c r="AB1125" s="31">
        <f t="shared" si="34"/>
        <v>0</v>
      </c>
    </row>
    <row r="1126" spans="1:28" s="36" customFormat="1" x14ac:dyDescent="0.35">
      <c r="A1126" s="25" t="s">
        <v>209</v>
      </c>
      <c r="B1126" s="26" t="s">
        <v>210</v>
      </c>
      <c r="C1126" s="27" t="s">
        <v>211</v>
      </c>
      <c r="D1126" s="27" t="s">
        <v>212</v>
      </c>
      <c r="E1126" s="27" t="s">
        <v>36</v>
      </c>
      <c r="F1126" s="27" t="s">
        <v>37</v>
      </c>
      <c r="G1126" s="27" t="str">
        <f>Table228910[[#This Row],[District
Code]]</f>
        <v>10363</v>
      </c>
      <c r="H1126" s="52" t="s">
        <v>213</v>
      </c>
      <c r="I1126" s="29" t="s">
        <v>6701</v>
      </c>
      <c r="J1126" s="30">
        <v>150019</v>
      </c>
      <c r="K1126" s="29" t="s">
        <v>6701</v>
      </c>
      <c r="L1126" s="28">
        <v>0</v>
      </c>
      <c r="M1126" s="28">
        <v>0</v>
      </c>
      <c r="N1126" s="28">
        <v>0</v>
      </c>
      <c r="O1126" s="28">
        <v>37505</v>
      </c>
      <c r="P1126" s="28">
        <v>37505</v>
      </c>
      <c r="Q1126" s="28">
        <v>0</v>
      </c>
      <c r="R1126" s="28">
        <v>25895</v>
      </c>
      <c r="S1126" s="28">
        <v>37517</v>
      </c>
      <c r="T1126" s="28">
        <v>11597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31">
        <f t="shared" si="35"/>
        <v>150019</v>
      </c>
      <c r="AB1126" s="31">
        <f t="shared" si="34"/>
        <v>0</v>
      </c>
    </row>
    <row r="1127" spans="1:28" s="36" customFormat="1" x14ac:dyDescent="0.35">
      <c r="A1127" s="25" t="s">
        <v>209</v>
      </c>
      <c r="B1127" s="26" t="s">
        <v>1654</v>
      </c>
      <c r="C1127" s="27" t="s">
        <v>211</v>
      </c>
      <c r="D1127" s="27" t="s">
        <v>1655</v>
      </c>
      <c r="E1127" s="27" t="s">
        <v>36</v>
      </c>
      <c r="F1127" s="27" t="s">
        <v>37</v>
      </c>
      <c r="G1127" s="27" t="str">
        <f>Table228910[[#This Row],[District
Code]]</f>
        <v>67587</v>
      </c>
      <c r="H1127" s="52" t="s">
        <v>1656</v>
      </c>
      <c r="I1127" s="29" t="s">
        <v>6701</v>
      </c>
      <c r="J1127" s="30">
        <v>215124</v>
      </c>
      <c r="K1127" s="29" t="s">
        <v>6708</v>
      </c>
      <c r="L1127" s="28">
        <v>52360</v>
      </c>
      <c r="M1127" s="28">
        <v>55752</v>
      </c>
      <c r="N1127" s="28">
        <v>0</v>
      </c>
      <c r="O1127" s="28">
        <v>64497</v>
      </c>
      <c r="P1127" s="28">
        <v>42515</v>
      </c>
      <c r="Q1127" s="28">
        <v>0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0</v>
      </c>
      <c r="X1127" s="28">
        <v>0</v>
      </c>
      <c r="Y1127" s="28">
        <v>0</v>
      </c>
      <c r="Z1127" s="28">
        <v>0</v>
      </c>
      <c r="AA1127" s="31">
        <f t="shared" si="35"/>
        <v>215124</v>
      </c>
      <c r="AB1127" s="31">
        <f t="shared" si="34"/>
        <v>0</v>
      </c>
    </row>
    <row r="1128" spans="1:28" s="36" customFormat="1" x14ac:dyDescent="0.35">
      <c r="A1128" s="25" t="s">
        <v>209</v>
      </c>
      <c r="B1128" s="32" t="s">
        <v>1657</v>
      </c>
      <c r="C1128" s="33" t="s">
        <v>211</v>
      </c>
      <c r="D1128" s="33" t="s">
        <v>1658</v>
      </c>
      <c r="E1128" s="33" t="s">
        <v>36</v>
      </c>
      <c r="F1128" s="3" t="s">
        <v>37</v>
      </c>
      <c r="G1128" s="27" t="str">
        <f>Table228910[[#This Row],[District
Code]]</f>
        <v>67595</v>
      </c>
      <c r="H1128" s="53" t="s">
        <v>1659</v>
      </c>
      <c r="I1128" s="29" t="s">
        <v>6701</v>
      </c>
      <c r="J1128" s="30">
        <v>39306</v>
      </c>
      <c r="K1128" s="29" t="s">
        <v>6701</v>
      </c>
      <c r="L1128" s="34">
        <v>0</v>
      </c>
      <c r="M1128" s="28">
        <v>0</v>
      </c>
      <c r="N1128" s="28">
        <v>0</v>
      </c>
      <c r="O1128" s="28">
        <v>9827</v>
      </c>
      <c r="P1128" s="28">
        <v>0</v>
      </c>
      <c r="Q1128" s="28">
        <v>12037</v>
      </c>
      <c r="R1128" s="28">
        <v>17442</v>
      </c>
      <c r="S1128" s="28">
        <v>0</v>
      </c>
      <c r="T1128" s="28">
        <v>0</v>
      </c>
      <c r="U1128" s="28">
        <v>0</v>
      </c>
      <c r="V1128" s="28">
        <v>0</v>
      </c>
      <c r="W1128" s="28">
        <v>0</v>
      </c>
      <c r="X1128" s="28">
        <v>0</v>
      </c>
      <c r="Y1128" s="28">
        <v>0</v>
      </c>
      <c r="Z1128" s="34">
        <v>0</v>
      </c>
      <c r="AA1128" s="31">
        <f t="shared" si="35"/>
        <v>39306</v>
      </c>
      <c r="AB1128" s="31">
        <f t="shared" si="34"/>
        <v>0</v>
      </c>
    </row>
    <row r="1129" spans="1:28" s="36" customFormat="1" x14ac:dyDescent="0.35">
      <c r="A1129" s="25" t="s">
        <v>209</v>
      </c>
      <c r="B1129" s="26" t="s">
        <v>1660</v>
      </c>
      <c r="C1129" s="27" t="s">
        <v>211</v>
      </c>
      <c r="D1129" s="27" t="s">
        <v>1661</v>
      </c>
      <c r="E1129" s="27" t="s">
        <v>36</v>
      </c>
      <c r="F1129" s="27" t="s">
        <v>37</v>
      </c>
      <c r="G1129" s="27" t="str">
        <f>Table228910[[#This Row],[District
Code]]</f>
        <v>67611</v>
      </c>
      <c r="H1129" s="52" t="s">
        <v>1662</v>
      </c>
      <c r="I1129" s="29" t="s">
        <v>6701</v>
      </c>
      <c r="J1129" s="30">
        <v>227457</v>
      </c>
      <c r="K1129" s="29" t="s">
        <v>6701</v>
      </c>
      <c r="L1129" s="28">
        <v>55362</v>
      </c>
      <c r="M1129" s="28">
        <v>55362</v>
      </c>
      <c r="N1129" s="28">
        <v>0</v>
      </c>
      <c r="O1129" s="28">
        <v>0</v>
      </c>
      <c r="P1129" s="28">
        <v>0</v>
      </c>
      <c r="Q1129" s="28">
        <v>0</v>
      </c>
      <c r="R1129" s="28">
        <v>4850</v>
      </c>
      <c r="S1129" s="28">
        <v>10399</v>
      </c>
      <c r="T1129" s="28">
        <v>56864</v>
      </c>
      <c r="U1129" s="28">
        <v>44620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31">
        <f t="shared" si="35"/>
        <v>227457</v>
      </c>
      <c r="AB1129" s="31">
        <f t="shared" si="34"/>
        <v>0</v>
      </c>
    </row>
    <row r="1130" spans="1:28" s="36" customFormat="1" x14ac:dyDescent="0.35">
      <c r="A1130" s="25" t="s">
        <v>209</v>
      </c>
      <c r="B1130" s="26" t="s">
        <v>1663</v>
      </c>
      <c r="C1130" s="27" t="s">
        <v>211</v>
      </c>
      <c r="D1130" s="27" t="s">
        <v>1664</v>
      </c>
      <c r="E1130" s="27" t="s">
        <v>36</v>
      </c>
      <c r="F1130" s="27" t="s">
        <v>37</v>
      </c>
      <c r="G1130" s="27" t="str">
        <f>Table228910[[#This Row],[District
Code]]</f>
        <v>67637</v>
      </c>
      <c r="H1130" s="52" t="s">
        <v>1665</v>
      </c>
      <c r="I1130" s="29" t="s">
        <v>6701</v>
      </c>
      <c r="J1130" s="30">
        <v>38290</v>
      </c>
      <c r="K1130" s="29" t="s">
        <v>6701</v>
      </c>
      <c r="L1130" s="28">
        <v>0</v>
      </c>
      <c r="M1130" s="28">
        <v>0</v>
      </c>
      <c r="N1130" s="28">
        <v>0</v>
      </c>
      <c r="O1130" s="28">
        <v>14085</v>
      </c>
      <c r="P1130" s="28">
        <v>14085</v>
      </c>
      <c r="Q1130" s="28">
        <v>0</v>
      </c>
      <c r="R1130" s="28">
        <v>0</v>
      </c>
      <c r="S1130" s="28">
        <v>0</v>
      </c>
      <c r="T1130" s="28">
        <v>63</v>
      </c>
      <c r="U1130" s="28">
        <v>1000</v>
      </c>
      <c r="V1130" s="28">
        <v>0</v>
      </c>
      <c r="W1130" s="28">
        <v>0</v>
      </c>
      <c r="X1130" s="28">
        <v>0</v>
      </c>
      <c r="Y1130" s="28">
        <v>9057</v>
      </c>
      <c r="Z1130" s="28">
        <v>0</v>
      </c>
      <c r="AA1130" s="31">
        <f t="shared" si="35"/>
        <v>38290</v>
      </c>
      <c r="AB1130" s="31">
        <f t="shared" si="34"/>
        <v>0</v>
      </c>
    </row>
    <row r="1131" spans="1:28" s="36" customFormat="1" x14ac:dyDescent="0.35">
      <c r="A1131" s="25" t="s">
        <v>209</v>
      </c>
      <c r="B1131" s="26" t="s">
        <v>1666</v>
      </c>
      <c r="C1131" s="27" t="s">
        <v>211</v>
      </c>
      <c r="D1131" s="27" t="s">
        <v>1667</v>
      </c>
      <c r="E1131" s="27" t="s">
        <v>36</v>
      </c>
      <c r="F1131" s="27" t="s">
        <v>37</v>
      </c>
      <c r="G1131" s="27" t="str">
        <f>Table228910[[#This Row],[District
Code]]</f>
        <v>67645</v>
      </c>
      <c r="H1131" s="52" t="s">
        <v>1668</v>
      </c>
      <c r="I1131" s="29" t="s">
        <v>6701</v>
      </c>
      <c r="J1131" s="30">
        <v>57560</v>
      </c>
      <c r="K1131" s="29" t="s">
        <v>6701</v>
      </c>
      <c r="L1131" s="28">
        <v>0</v>
      </c>
      <c r="M1131" s="28">
        <v>0</v>
      </c>
      <c r="N1131" s="28">
        <v>0</v>
      </c>
      <c r="O1131" s="28">
        <v>16320</v>
      </c>
      <c r="P1131" s="28">
        <v>30791</v>
      </c>
      <c r="Q1131" s="28">
        <v>10449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31">
        <f t="shared" si="35"/>
        <v>57560</v>
      </c>
      <c r="AB1131" s="31">
        <f t="shared" si="34"/>
        <v>0</v>
      </c>
    </row>
    <row r="1132" spans="1:28" s="36" customFormat="1" x14ac:dyDescent="0.35">
      <c r="A1132" s="25" t="s">
        <v>209</v>
      </c>
      <c r="B1132" s="26" t="s">
        <v>1669</v>
      </c>
      <c r="C1132" s="27" t="s">
        <v>211</v>
      </c>
      <c r="D1132" s="27" t="s">
        <v>1670</v>
      </c>
      <c r="E1132" s="27" t="s">
        <v>36</v>
      </c>
      <c r="F1132" s="27" t="s">
        <v>37</v>
      </c>
      <c r="G1132" s="27" t="str">
        <f>Table228910[[#This Row],[District
Code]]</f>
        <v>67652</v>
      </c>
      <c r="H1132" s="52" t="s">
        <v>1671</v>
      </c>
      <c r="I1132" s="29" t="s">
        <v>6701</v>
      </c>
      <c r="J1132" s="30">
        <v>350125</v>
      </c>
      <c r="K1132" s="29" t="s">
        <v>6708</v>
      </c>
      <c r="L1132" s="28">
        <v>85219</v>
      </c>
      <c r="M1132" s="28">
        <v>85219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179687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31">
        <f t="shared" si="35"/>
        <v>350125</v>
      </c>
      <c r="AB1132" s="31">
        <f t="shared" si="34"/>
        <v>0</v>
      </c>
    </row>
    <row r="1133" spans="1:28" s="36" customFormat="1" x14ac:dyDescent="0.35">
      <c r="A1133" s="25" t="s">
        <v>209</v>
      </c>
      <c r="B1133" s="26" t="s">
        <v>1672</v>
      </c>
      <c r="C1133" s="27" t="s">
        <v>211</v>
      </c>
      <c r="D1133" s="27" t="s">
        <v>1673</v>
      </c>
      <c r="E1133" s="27" t="s">
        <v>36</v>
      </c>
      <c r="F1133" s="27" t="s">
        <v>37</v>
      </c>
      <c r="G1133" s="27" t="str">
        <f>Table228910[[#This Row],[District
Code]]</f>
        <v>67678</v>
      </c>
      <c r="H1133" s="52" t="s">
        <v>1674</v>
      </c>
      <c r="I1133" s="29" t="s">
        <v>6701</v>
      </c>
      <c r="J1133" s="30">
        <v>316798</v>
      </c>
      <c r="K1133" s="29" t="s">
        <v>6701</v>
      </c>
      <c r="L1133" s="28">
        <v>0</v>
      </c>
      <c r="M1133" s="28">
        <v>77107</v>
      </c>
      <c r="N1133" s="28">
        <v>0</v>
      </c>
      <c r="O1133" s="28">
        <v>13911</v>
      </c>
      <c r="P1133" s="28">
        <v>0</v>
      </c>
      <c r="Q1133" s="28">
        <v>526</v>
      </c>
      <c r="R1133" s="28">
        <v>526</v>
      </c>
      <c r="S1133" s="28">
        <v>26081</v>
      </c>
      <c r="T1133" s="28">
        <v>174513</v>
      </c>
      <c r="U1133" s="28">
        <v>24134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31">
        <f t="shared" si="35"/>
        <v>316798</v>
      </c>
      <c r="AB1133" s="31">
        <f t="shared" si="34"/>
        <v>0</v>
      </c>
    </row>
    <row r="1134" spans="1:28" s="36" customFormat="1" x14ac:dyDescent="0.35">
      <c r="A1134" s="25" t="s">
        <v>209</v>
      </c>
      <c r="B1134" s="26" t="s">
        <v>1675</v>
      </c>
      <c r="C1134" s="27" t="s">
        <v>211</v>
      </c>
      <c r="D1134" s="27" t="s">
        <v>1676</v>
      </c>
      <c r="E1134" s="27" t="s">
        <v>36</v>
      </c>
      <c r="F1134" s="27" t="s">
        <v>37</v>
      </c>
      <c r="G1134" s="27" t="str">
        <f>Table228910[[#This Row],[District
Code]]</f>
        <v>67686</v>
      </c>
      <c r="H1134" s="52" t="s">
        <v>1677</v>
      </c>
      <c r="I1134" s="29" t="s">
        <v>6701</v>
      </c>
      <c r="J1134" s="30">
        <v>521112</v>
      </c>
      <c r="K1134" s="29" t="s">
        <v>6701</v>
      </c>
      <c r="L1134" s="28">
        <v>126836</v>
      </c>
      <c r="M1134" s="28">
        <v>126836</v>
      </c>
      <c r="N1134" s="28">
        <v>0</v>
      </c>
      <c r="O1134" s="28">
        <v>0</v>
      </c>
      <c r="P1134" s="28">
        <v>133078</v>
      </c>
      <c r="Q1134" s="28">
        <v>0</v>
      </c>
      <c r="R1134" s="28">
        <v>0</v>
      </c>
      <c r="S1134" s="28">
        <v>0</v>
      </c>
      <c r="T1134" s="28">
        <v>71617</v>
      </c>
      <c r="U1134" s="28">
        <v>51639</v>
      </c>
      <c r="V1134" s="28">
        <v>11106</v>
      </c>
      <c r="W1134" s="28">
        <v>0</v>
      </c>
      <c r="X1134" s="28">
        <v>0</v>
      </c>
      <c r="Y1134" s="28">
        <v>0</v>
      </c>
      <c r="Z1134" s="28">
        <v>0</v>
      </c>
      <c r="AA1134" s="31">
        <f t="shared" si="35"/>
        <v>521112</v>
      </c>
      <c r="AB1134" s="31">
        <f t="shared" si="34"/>
        <v>0</v>
      </c>
    </row>
    <row r="1135" spans="1:28" s="36" customFormat="1" x14ac:dyDescent="0.35">
      <c r="A1135" s="25" t="s">
        <v>209</v>
      </c>
      <c r="B1135" s="26" t="s">
        <v>1678</v>
      </c>
      <c r="C1135" s="27" t="s">
        <v>211</v>
      </c>
      <c r="D1135" s="27" t="s">
        <v>1679</v>
      </c>
      <c r="E1135" s="27" t="s">
        <v>36</v>
      </c>
      <c r="F1135" s="27" t="s">
        <v>37</v>
      </c>
      <c r="G1135" s="27" t="str">
        <f>Table228910[[#This Row],[District
Code]]</f>
        <v>67694</v>
      </c>
      <c r="H1135" s="52" t="s">
        <v>1680</v>
      </c>
      <c r="I1135" s="29" t="s">
        <v>6701</v>
      </c>
      <c r="J1135" s="30">
        <v>50195</v>
      </c>
      <c r="K1135" s="29" t="s">
        <v>6701</v>
      </c>
      <c r="L1135" s="28">
        <v>0</v>
      </c>
      <c r="M1135" s="28">
        <v>0</v>
      </c>
      <c r="N1135" s="28">
        <v>0</v>
      </c>
      <c r="O1135" s="28">
        <v>15596</v>
      </c>
      <c r="P1135" s="28">
        <v>13403</v>
      </c>
      <c r="Q1135" s="28">
        <v>21196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31">
        <f t="shared" si="35"/>
        <v>50195</v>
      </c>
      <c r="AB1135" s="31">
        <f t="shared" si="34"/>
        <v>0</v>
      </c>
    </row>
    <row r="1136" spans="1:28" s="36" customFormat="1" x14ac:dyDescent="0.35">
      <c r="A1136" s="25" t="s">
        <v>209</v>
      </c>
      <c r="B1136" s="26" t="s">
        <v>1681</v>
      </c>
      <c r="C1136" s="27" t="s">
        <v>211</v>
      </c>
      <c r="D1136" s="27" t="s">
        <v>1682</v>
      </c>
      <c r="E1136" s="27" t="s">
        <v>36</v>
      </c>
      <c r="F1136" s="27" t="s">
        <v>37</v>
      </c>
      <c r="G1136" s="27" t="str">
        <f>Table228910[[#This Row],[District
Code]]</f>
        <v>67702</v>
      </c>
      <c r="H1136" s="52" t="s">
        <v>1683</v>
      </c>
      <c r="I1136" s="29" t="s">
        <v>6701</v>
      </c>
      <c r="J1136" s="30">
        <v>77248</v>
      </c>
      <c r="K1136" s="29" t="s">
        <v>6701</v>
      </c>
      <c r="L1136" s="28">
        <v>18802</v>
      </c>
      <c r="M1136" s="28">
        <v>18802</v>
      </c>
      <c r="N1136" s="28">
        <v>0</v>
      </c>
      <c r="O1136" s="28">
        <v>39644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31">
        <f t="shared" si="35"/>
        <v>77248</v>
      </c>
      <c r="AB1136" s="31">
        <f t="shared" si="34"/>
        <v>0</v>
      </c>
    </row>
    <row r="1137" spans="1:28" s="36" customFormat="1" x14ac:dyDescent="0.35">
      <c r="A1137" s="25" t="s">
        <v>209</v>
      </c>
      <c r="B1137" s="26" t="s">
        <v>1684</v>
      </c>
      <c r="C1137" s="27" t="s">
        <v>211</v>
      </c>
      <c r="D1137" s="27" t="s">
        <v>1685</v>
      </c>
      <c r="E1137" s="27" t="s">
        <v>36</v>
      </c>
      <c r="F1137" s="27" t="s">
        <v>37</v>
      </c>
      <c r="G1137" s="27" t="str">
        <f>Table228910[[#This Row],[District
Code]]</f>
        <v>67710</v>
      </c>
      <c r="H1137" s="52" t="s">
        <v>1686</v>
      </c>
      <c r="I1137" s="29" t="s">
        <v>6701</v>
      </c>
      <c r="J1137" s="30">
        <v>976257</v>
      </c>
      <c r="K1137" s="29" t="s">
        <v>6701</v>
      </c>
      <c r="L1137" s="28">
        <v>237616</v>
      </c>
      <c r="M1137" s="28">
        <v>237616</v>
      </c>
      <c r="N1137" s="28">
        <v>0</v>
      </c>
      <c r="O1137" s="28">
        <v>0</v>
      </c>
      <c r="P1137" s="28">
        <v>0</v>
      </c>
      <c r="Q1137" s="28">
        <v>21366</v>
      </c>
      <c r="R1137" s="28">
        <v>222472</v>
      </c>
      <c r="S1137" s="28">
        <v>2165</v>
      </c>
      <c r="T1137" s="28">
        <v>190466</v>
      </c>
      <c r="U1137" s="28">
        <v>0</v>
      </c>
      <c r="V1137" s="28">
        <v>0</v>
      </c>
      <c r="W1137" s="28">
        <v>0</v>
      </c>
      <c r="X1137" s="28">
        <v>64556</v>
      </c>
      <c r="Y1137" s="28">
        <v>0</v>
      </c>
      <c r="Z1137" s="28">
        <v>0</v>
      </c>
      <c r="AA1137" s="31">
        <f t="shared" si="35"/>
        <v>976257</v>
      </c>
      <c r="AB1137" s="31">
        <f t="shared" si="34"/>
        <v>0</v>
      </c>
    </row>
    <row r="1138" spans="1:28" s="36" customFormat="1" x14ac:dyDescent="0.35">
      <c r="A1138" s="25" t="s">
        <v>209</v>
      </c>
      <c r="B1138" s="26" t="s">
        <v>1687</v>
      </c>
      <c r="C1138" s="27" t="s">
        <v>211</v>
      </c>
      <c r="D1138" s="27" t="s">
        <v>1688</v>
      </c>
      <c r="E1138" s="27" t="s">
        <v>36</v>
      </c>
      <c r="F1138" s="27" t="s">
        <v>37</v>
      </c>
      <c r="G1138" s="27" t="str">
        <f>Table228910[[#This Row],[District
Code]]</f>
        <v>67736</v>
      </c>
      <c r="H1138" s="52" t="s">
        <v>1689</v>
      </c>
      <c r="I1138" s="29" t="s">
        <v>6701</v>
      </c>
      <c r="J1138" s="30">
        <v>10000</v>
      </c>
      <c r="K1138" s="29" t="s">
        <v>6701</v>
      </c>
      <c r="L1138" s="28">
        <v>0</v>
      </c>
      <c r="M1138" s="28">
        <v>0</v>
      </c>
      <c r="N1138" s="28">
        <v>0</v>
      </c>
      <c r="O1138" s="28">
        <v>2500</v>
      </c>
      <c r="P1138" s="28">
        <v>0</v>
      </c>
      <c r="Q1138" s="28">
        <v>7500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31">
        <f t="shared" si="35"/>
        <v>10000</v>
      </c>
      <c r="AB1138" s="31">
        <f t="shared" si="34"/>
        <v>0</v>
      </c>
    </row>
    <row r="1139" spans="1:28" s="36" customFormat="1" x14ac:dyDescent="0.35">
      <c r="A1139" s="25" t="s">
        <v>209</v>
      </c>
      <c r="B1139" s="35" t="s">
        <v>1690</v>
      </c>
      <c r="C1139" s="33" t="s">
        <v>211</v>
      </c>
      <c r="D1139" s="33" t="s">
        <v>1691</v>
      </c>
      <c r="E1139" s="33" t="s">
        <v>36</v>
      </c>
      <c r="F1139" s="3" t="s">
        <v>37</v>
      </c>
      <c r="G1139" s="27" t="str">
        <f>Table228910[[#This Row],[District
Code]]</f>
        <v>67777</v>
      </c>
      <c r="H1139" s="53" t="s">
        <v>1692</v>
      </c>
      <c r="I1139" s="29" t="s">
        <v>6701</v>
      </c>
      <c r="J1139" s="30">
        <v>198795</v>
      </c>
      <c r="K1139" s="29" t="s">
        <v>6701</v>
      </c>
      <c r="L1139" s="28">
        <v>48386</v>
      </c>
      <c r="M1139" s="28">
        <v>48386</v>
      </c>
      <c r="N1139" s="28">
        <v>0</v>
      </c>
      <c r="O1139" s="28">
        <v>2406</v>
      </c>
      <c r="P1139" s="28">
        <v>57160</v>
      </c>
      <c r="Q1139" s="28">
        <v>6059</v>
      </c>
      <c r="R1139" s="28">
        <v>36398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31">
        <f t="shared" si="35"/>
        <v>198795</v>
      </c>
      <c r="AB1139" s="31">
        <f t="shared" si="34"/>
        <v>0</v>
      </c>
    </row>
    <row r="1140" spans="1:28" s="36" customFormat="1" x14ac:dyDescent="0.35">
      <c r="A1140" s="25" t="s">
        <v>209</v>
      </c>
      <c r="B1140" s="35" t="s">
        <v>1693</v>
      </c>
      <c r="C1140" s="33" t="s">
        <v>211</v>
      </c>
      <c r="D1140" s="33" t="s">
        <v>1694</v>
      </c>
      <c r="E1140" s="33" t="s">
        <v>36</v>
      </c>
      <c r="F1140" s="3" t="s">
        <v>37</v>
      </c>
      <c r="G1140" s="27" t="str">
        <f>Table228910[[#This Row],[District
Code]]</f>
        <v>67785</v>
      </c>
      <c r="H1140" s="53" t="s">
        <v>1107</v>
      </c>
      <c r="I1140" s="29" t="s">
        <v>6700</v>
      </c>
      <c r="J1140" s="30">
        <v>0</v>
      </c>
      <c r="K1140" s="29" t="s">
        <v>6708</v>
      </c>
      <c r="L1140" s="28">
        <v>0</v>
      </c>
      <c r="M1140" s="28">
        <v>0</v>
      </c>
      <c r="N1140" s="28">
        <v>0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0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31">
        <f t="shared" si="35"/>
        <v>0</v>
      </c>
      <c r="AB1140" s="31">
        <f t="shared" si="34"/>
        <v>0</v>
      </c>
    </row>
    <row r="1141" spans="1:28" s="36" customFormat="1" x14ac:dyDescent="0.35">
      <c r="A1141" s="25" t="s">
        <v>209</v>
      </c>
      <c r="B1141" s="26" t="s">
        <v>1695</v>
      </c>
      <c r="C1141" s="27" t="s">
        <v>211</v>
      </c>
      <c r="D1141" s="27" t="s">
        <v>1696</v>
      </c>
      <c r="E1141" s="27" t="s">
        <v>36</v>
      </c>
      <c r="F1141" s="27" t="s">
        <v>37</v>
      </c>
      <c r="G1141" s="27" t="str">
        <f>Table228910[[#This Row],[District
Code]]</f>
        <v>67793</v>
      </c>
      <c r="H1141" s="52" t="s">
        <v>1697</v>
      </c>
      <c r="I1141" s="29" t="s">
        <v>6700</v>
      </c>
      <c r="J1141" s="30">
        <v>0</v>
      </c>
      <c r="K1141" s="29" t="s">
        <v>6708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31">
        <f t="shared" si="35"/>
        <v>0</v>
      </c>
      <c r="AB1141" s="31">
        <f t="shared" si="34"/>
        <v>0</v>
      </c>
    </row>
    <row r="1142" spans="1:28" s="36" customFormat="1" x14ac:dyDescent="0.35">
      <c r="A1142" s="25" t="s">
        <v>209</v>
      </c>
      <c r="B1142" s="26" t="s">
        <v>1698</v>
      </c>
      <c r="C1142" s="27" t="s">
        <v>211</v>
      </c>
      <c r="D1142" s="27" t="s">
        <v>1699</v>
      </c>
      <c r="E1142" s="27" t="s">
        <v>36</v>
      </c>
      <c r="F1142" s="27" t="s">
        <v>37</v>
      </c>
      <c r="G1142" s="27" t="str">
        <f>Table228910[[#This Row],[District
Code]]</f>
        <v>67801</v>
      </c>
      <c r="H1142" s="52" t="s">
        <v>1700</v>
      </c>
      <c r="I1142" s="29" t="s">
        <v>6701</v>
      </c>
      <c r="J1142" s="30">
        <v>28108</v>
      </c>
      <c r="K1142" s="29" t="s">
        <v>6701</v>
      </c>
      <c r="L1142" s="28">
        <v>6841</v>
      </c>
      <c r="M1142" s="28">
        <v>0</v>
      </c>
      <c r="N1142" s="28">
        <v>0</v>
      </c>
      <c r="O1142" s="28">
        <v>186</v>
      </c>
      <c r="P1142" s="28">
        <v>21081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31">
        <f t="shared" si="35"/>
        <v>28108</v>
      </c>
      <c r="AB1142" s="31">
        <f t="shared" si="34"/>
        <v>0</v>
      </c>
    </row>
    <row r="1143" spans="1:28" s="36" customFormat="1" x14ac:dyDescent="0.35">
      <c r="A1143" s="25" t="s">
        <v>209</v>
      </c>
      <c r="B1143" s="26" t="s">
        <v>1701</v>
      </c>
      <c r="C1143" s="27" t="s">
        <v>211</v>
      </c>
      <c r="D1143" s="27" t="s">
        <v>1702</v>
      </c>
      <c r="E1143" s="27" t="s">
        <v>36</v>
      </c>
      <c r="F1143" s="27" t="s">
        <v>37</v>
      </c>
      <c r="G1143" s="27" t="str">
        <f>Table228910[[#This Row],[District
Code]]</f>
        <v>67819</v>
      </c>
      <c r="H1143" s="52" t="s">
        <v>1703</v>
      </c>
      <c r="I1143" s="29" t="s">
        <v>6701</v>
      </c>
      <c r="J1143" s="30">
        <v>580189</v>
      </c>
      <c r="K1143" s="29" t="s">
        <v>6701</v>
      </c>
      <c r="L1143" s="28">
        <v>0</v>
      </c>
      <c r="M1143" s="28">
        <v>141215</v>
      </c>
      <c r="N1143" s="28">
        <v>2920</v>
      </c>
      <c r="O1143" s="28">
        <v>354095</v>
      </c>
      <c r="P1143" s="28">
        <v>0</v>
      </c>
      <c r="Q1143" s="28">
        <v>81959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31">
        <f t="shared" si="35"/>
        <v>580189</v>
      </c>
      <c r="AB1143" s="31">
        <f t="shared" si="34"/>
        <v>0</v>
      </c>
    </row>
    <row r="1144" spans="1:28" s="36" customFormat="1" x14ac:dyDescent="0.35">
      <c r="A1144" s="25" t="s">
        <v>209</v>
      </c>
      <c r="B1144" s="26" t="s">
        <v>1704</v>
      </c>
      <c r="C1144" s="27" t="s">
        <v>211</v>
      </c>
      <c r="D1144" s="27" t="s">
        <v>1705</v>
      </c>
      <c r="E1144" s="27" t="s">
        <v>36</v>
      </c>
      <c r="F1144" s="27" t="s">
        <v>37</v>
      </c>
      <c r="G1144" s="27" t="str">
        <f>Table228910[[#This Row],[District
Code]]</f>
        <v>67827</v>
      </c>
      <c r="H1144" s="52" t="s">
        <v>1706</v>
      </c>
      <c r="I1144" s="29" t="s">
        <v>6701</v>
      </c>
      <c r="J1144" s="30">
        <v>10000</v>
      </c>
      <c r="K1144" s="29" t="s">
        <v>6701</v>
      </c>
      <c r="L1144" s="28">
        <v>2500</v>
      </c>
      <c r="M1144" s="28">
        <v>2500</v>
      </c>
      <c r="N1144" s="28">
        <v>0</v>
      </c>
      <c r="O1144" s="28">
        <v>0</v>
      </c>
      <c r="P1144" s="28">
        <v>0</v>
      </c>
      <c r="Q1144" s="28">
        <v>2500</v>
      </c>
      <c r="R1144" s="28">
        <v>2500</v>
      </c>
      <c r="S1144" s="28">
        <v>0</v>
      </c>
      <c r="T1144" s="28">
        <v>0</v>
      </c>
      <c r="U1144" s="28">
        <v>0</v>
      </c>
      <c r="V1144" s="28">
        <v>0</v>
      </c>
      <c r="W1144" s="28">
        <v>0</v>
      </c>
      <c r="X1144" s="28">
        <v>0</v>
      </c>
      <c r="Y1144" s="28">
        <v>0</v>
      </c>
      <c r="Z1144" s="28">
        <v>0</v>
      </c>
      <c r="AA1144" s="31">
        <f t="shared" si="35"/>
        <v>10000</v>
      </c>
      <c r="AB1144" s="31">
        <f t="shared" si="34"/>
        <v>0</v>
      </c>
    </row>
    <row r="1145" spans="1:28" s="36" customFormat="1" x14ac:dyDescent="0.35">
      <c r="A1145" s="25" t="s">
        <v>209</v>
      </c>
      <c r="B1145" s="26" t="s">
        <v>1707</v>
      </c>
      <c r="C1145" s="27" t="s">
        <v>211</v>
      </c>
      <c r="D1145" s="27" t="s">
        <v>1708</v>
      </c>
      <c r="E1145" s="27" t="s">
        <v>36</v>
      </c>
      <c r="F1145" s="27" t="s">
        <v>37</v>
      </c>
      <c r="G1145" s="27" t="str">
        <f>Table228910[[#This Row],[District
Code]]</f>
        <v>67843</v>
      </c>
      <c r="H1145" s="52" t="s">
        <v>1709</v>
      </c>
      <c r="I1145" s="29" t="s">
        <v>6701</v>
      </c>
      <c r="J1145" s="30">
        <v>282693</v>
      </c>
      <c r="K1145" s="29" t="s">
        <v>6701</v>
      </c>
      <c r="L1145" s="28">
        <v>68806</v>
      </c>
      <c r="M1145" s="28">
        <v>68806</v>
      </c>
      <c r="N1145" s="28">
        <v>0</v>
      </c>
      <c r="O1145" s="28">
        <v>0</v>
      </c>
      <c r="P1145" s="28">
        <v>71241</v>
      </c>
      <c r="Q1145" s="28">
        <v>0</v>
      </c>
      <c r="R1145" s="28">
        <v>6000</v>
      </c>
      <c r="S1145" s="28">
        <v>0</v>
      </c>
      <c r="T1145" s="28">
        <v>67840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31">
        <f t="shared" si="35"/>
        <v>282693</v>
      </c>
      <c r="AB1145" s="31">
        <f t="shared" si="34"/>
        <v>0</v>
      </c>
    </row>
    <row r="1146" spans="1:28" s="36" customFormat="1" x14ac:dyDescent="0.35">
      <c r="A1146" s="25" t="s">
        <v>209</v>
      </c>
      <c r="B1146" s="26" t="s">
        <v>1710</v>
      </c>
      <c r="C1146" s="27" t="s">
        <v>211</v>
      </c>
      <c r="D1146" s="27" t="s">
        <v>1711</v>
      </c>
      <c r="E1146" s="27" t="s">
        <v>36</v>
      </c>
      <c r="F1146" s="27" t="s">
        <v>37</v>
      </c>
      <c r="G1146" s="27" t="str">
        <f>Table228910[[#This Row],[District
Code]]</f>
        <v>67850</v>
      </c>
      <c r="H1146" s="52" t="s">
        <v>1712</v>
      </c>
      <c r="I1146" s="29" t="s">
        <v>6701</v>
      </c>
      <c r="J1146" s="30">
        <v>624497</v>
      </c>
      <c r="K1146" s="29" t="s">
        <v>6701</v>
      </c>
      <c r="L1146" s="28">
        <v>152000</v>
      </c>
      <c r="M1146" s="28">
        <v>152000</v>
      </c>
      <c r="N1146" s="28">
        <v>0</v>
      </c>
      <c r="O1146" s="28">
        <v>0</v>
      </c>
      <c r="P1146" s="28">
        <v>192946</v>
      </c>
      <c r="Q1146" s="28">
        <v>0</v>
      </c>
      <c r="R1146" s="28">
        <v>0</v>
      </c>
      <c r="S1146" s="28">
        <v>29099</v>
      </c>
      <c r="T1146" s="28">
        <v>98452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31">
        <f t="shared" si="35"/>
        <v>624497</v>
      </c>
      <c r="AB1146" s="31">
        <f t="shared" si="34"/>
        <v>0</v>
      </c>
    </row>
    <row r="1147" spans="1:28" s="36" customFormat="1" x14ac:dyDescent="0.35">
      <c r="A1147" s="25" t="s">
        <v>209</v>
      </c>
      <c r="B1147" s="26" t="s">
        <v>1713</v>
      </c>
      <c r="C1147" s="27" t="s">
        <v>211</v>
      </c>
      <c r="D1147" s="27" t="s">
        <v>1714</v>
      </c>
      <c r="E1147" s="27" t="s">
        <v>36</v>
      </c>
      <c r="F1147" s="27" t="s">
        <v>37</v>
      </c>
      <c r="G1147" s="27" t="str">
        <f>Table228910[[#This Row],[District
Code]]</f>
        <v>67868</v>
      </c>
      <c r="H1147" s="52" t="s">
        <v>1715</v>
      </c>
      <c r="I1147" s="29" t="s">
        <v>6701</v>
      </c>
      <c r="J1147" s="30">
        <v>62348</v>
      </c>
      <c r="K1147" s="29" t="s">
        <v>6701</v>
      </c>
      <c r="L1147" s="28">
        <v>15175</v>
      </c>
      <c r="M1147" s="28">
        <v>15175</v>
      </c>
      <c r="N1147" s="28">
        <v>0</v>
      </c>
      <c r="O1147" s="28">
        <v>0</v>
      </c>
      <c r="P1147" s="28">
        <v>0</v>
      </c>
      <c r="Q1147" s="28">
        <v>0</v>
      </c>
      <c r="R1147" s="28">
        <v>1345</v>
      </c>
      <c r="S1147" s="28">
        <v>30653</v>
      </c>
      <c r="T1147" s="28">
        <v>0</v>
      </c>
      <c r="U1147" s="28">
        <v>0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31">
        <f t="shared" si="35"/>
        <v>62348</v>
      </c>
      <c r="AB1147" s="31">
        <f t="shared" si="34"/>
        <v>0</v>
      </c>
    </row>
    <row r="1148" spans="1:28" s="36" customFormat="1" x14ac:dyDescent="0.35">
      <c r="A1148" s="25" t="s">
        <v>209</v>
      </c>
      <c r="B1148" s="26" t="s">
        <v>1716</v>
      </c>
      <c r="C1148" s="27" t="s">
        <v>211</v>
      </c>
      <c r="D1148" s="27" t="s">
        <v>1717</v>
      </c>
      <c r="E1148" s="27" t="s">
        <v>36</v>
      </c>
      <c r="F1148" s="27" t="s">
        <v>37</v>
      </c>
      <c r="G1148" s="27" t="str">
        <f>Table228910[[#This Row],[District
Code]]</f>
        <v>67876</v>
      </c>
      <c r="H1148" s="52" t="s">
        <v>1718</v>
      </c>
      <c r="I1148" s="29" t="s">
        <v>6701</v>
      </c>
      <c r="J1148" s="30">
        <v>2085601</v>
      </c>
      <c r="K1148" s="29" t="s">
        <v>6701</v>
      </c>
      <c r="L1148" s="28">
        <v>507625</v>
      </c>
      <c r="M1148" s="28">
        <v>507625</v>
      </c>
      <c r="N1148" s="28">
        <v>0</v>
      </c>
      <c r="O1148" s="28">
        <v>0</v>
      </c>
      <c r="P1148" s="28">
        <v>621785</v>
      </c>
      <c r="Q1148" s="28">
        <v>0</v>
      </c>
      <c r="R1148" s="28">
        <v>309520</v>
      </c>
      <c r="S1148" s="28">
        <v>139046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31">
        <f t="shared" si="35"/>
        <v>2085601</v>
      </c>
      <c r="AB1148" s="31">
        <f t="shared" si="34"/>
        <v>0</v>
      </c>
    </row>
    <row r="1149" spans="1:28" s="36" customFormat="1" x14ac:dyDescent="0.35">
      <c r="A1149" s="25" t="s">
        <v>209</v>
      </c>
      <c r="B1149" s="26" t="s">
        <v>1719</v>
      </c>
      <c r="C1149" s="27" t="s">
        <v>211</v>
      </c>
      <c r="D1149" s="27" t="s">
        <v>1720</v>
      </c>
      <c r="E1149" s="27" t="s">
        <v>36</v>
      </c>
      <c r="F1149" s="27" t="s">
        <v>37</v>
      </c>
      <c r="G1149" s="27" t="str">
        <f>Table228910[[#This Row],[District
Code]]</f>
        <v>67892</v>
      </c>
      <c r="H1149" s="52" t="s">
        <v>1721</v>
      </c>
      <c r="I1149" s="29" t="s">
        <v>6700</v>
      </c>
      <c r="J1149" s="30">
        <v>0</v>
      </c>
      <c r="K1149" s="29" t="s">
        <v>6708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31">
        <f t="shared" si="35"/>
        <v>0</v>
      </c>
      <c r="AB1149" s="31">
        <f t="shared" si="34"/>
        <v>0</v>
      </c>
    </row>
    <row r="1150" spans="1:28" s="36" customFormat="1" x14ac:dyDescent="0.35">
      <c r="A1150" s="25" t="s">
        <v>209</v>
      </c>
      <c r="B1150" s="26" t="s">
        <v>1722</v>
      </c>
      <c r="C1150" s="27" t="s">
        <v>211</v>
      </c>
      <c r="D1150" s="27" t="s">
        <v>1723</v>
      </c>
      <c r="E1150" s="27" t="s">
        <v>36</v>
      </c>
      <c r="F1150" s="27" t="s">
        <v>37</v>
      </c>
      <c r="G1150" s="27" t="str">
        <f>Table228910[[#This Row],[District
Code]]</f>
        <v>67918</v>
      </c>
      <c r="H1150" s="52" t="s">
        <v>1724</v>
      </c>
      <c r="I1150" s="29" t="s">
        <v>6701</v>
      </c>
      <c r="J1150" s="30">
        <v>380725</v>
      </c>
      <c r="K1150" s="29" t="s">
        <v>6701</v>
      </c>
      <c r="L1150" s="28">
        <v>92667</v>
      </c>
      <c r="M1150" s="28">
        <v>92667</v>
      </c>
      <c r="N1150" s="28">
        <v>0</v>
      </c>
      <c r="O1150" s="28">
        <v>195391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31">
        <f t="shared" si="35"/>
        <v>380725</v>
      </c>
      <c r="AB1150" s="31">
        <f t="shared" si="34"/>
        <v>0</v>
      </c>
    </row>
    <row r="1151" spans="1:28" s="36" customFormat="1" x14ac:dyDescent="0.35">
      <c r="A1151" s="25" t="s">
        <v>209</v>
      </c>
      <c r="B1151" s="26" t="s">
        <v>1725</v>
      </c>
      <c r="C1151" s="27" t="s">
        <v>211</v>
      </c>
      <c r="D1151" s="27" t="s">
        <v>1726</v>
      </c>
      <c r="E1151" s="27" t="s">
        <v>36</v>
      </c>
      <c r="F1151" s="27" t="s">
        <v>37</v>
      </c>
      <c r="G1151" s="27" t="str">
        <f>Table228910[[#This Row],[District
Code]]</f>
        <v>67934</v>
      </c>
      <c r="H1151" s="52" t="s">
        <v>1727</v>
      </c>
      <c r="I1151" s="29" t="s">
        <v>6701</v>
      </c>
      <c r="J1151" s="30">
        <v>525749</v>
      </c>
      <c r="K1151" s="29" t="s">
        <v>6701</v>
      </c>
      <c r="L1151" s="28">
        <v>127965</v>
      </c>
      <c r="M1151" s="28">
        <v>127965</v>
      </c>
      <c r="N1151" s="28">
        <v>0</v>
      </c>
      <c r="O1151" s="28">
        <v>210946</v>
      </c>
      <c r="P1151" s="28">
        <v>58873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31">
        <f t="shared" si="35"/>
        <v>525749</v>
      </c>
      <c r="AB1151" s="31">
        <f t="shared" si="34"/>
        <v>0</v>
      </c>
    </row>
    <row r="1152" spans="1:28" s="36" customFormat="1" x14ac:dyDescent="0.35">
      <c r="A1152" s="25" t="s">
        <v>209</v>
      </c>
      <c r="B1152" s="26" t="s">
        <v>1728</v>
      </c>
      <c r="C1152" s="27" t="s">
        <v>211</v>
      </c>
      <c r="D1152" s="27" t="s">
        <v>1729</v>
      </c>
      <c r="E1152" s="27" t="s">
        <v>36</v>
      </c>
      <c r="F1152" s="27" t="s">
        <v>37</v>
      </c>
      <c r="G1152" s="27" t="str">
        <f>Table228910[[#This Row],[District
Code]]</f>
        <v>67959</v>
      </c>
      <c r="H1152" s="52" t="s">
        <v>1730</v>
      </c>
      <c r="I1152" s="29" t="s">
        <v>6701</v>
      </c>
      <c r="J1152" s="30">
        <v>158799</v>
      </c>
      <c r="K1152" s="29" t="s">
        <v>6701</v>
      </c>
      <c r="L1152" s="28">
        <v>38651</v>
      </c>
      <c r="M1152" s="28">
        <v>38651</v>
      </c>
      <c r="N1152" s="28">
        <v>0</v>
      </c>
      <c r="O1152" s="28">
        <v>0</v>
      </c>
      <c r="P1152" s="28">
        <v>0</v>
      </c>
      <c r="Q1152" s="28">
        <v>81497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31">
        <f t="shared" si="35"/>
        <v>158799</v>
      </c>
      <c r="AB1152" s="31">
        <f t="shared" si="34"/>
        <v>0</v>
      </c>
    </row>
    <row r="1153" spans="1:28" s="36" customFormat="1" x14ac:dyDescent="0.35">
      <c r="A1153" s="25" t="s">
        <v>209</v>
      </c>
      <c r="B1153" s="26" t="s">
        <v>2869</v>
      </c>
      <c r="C1153" s="27" t="s">
        <v>211</v>
      </c>
      <c r="D1153" s="27" t="s">
        <v>2870</v>
      </c>
      <c r="E1153" s="27" t="s">
        <v>36</v>
      </c>
      <c r="F1153" s="27" t="s">
        <v>37</v>
      </c>
      <c r="G1153" s="27" t="str">
        <f>Table228910[[#This Row],[District
Code]]</f>
        <v>73858</v>
      </c>
      <c r="H1153" s="52" t="s">
        <v>2871</v>
      </c>
      <c r="I1153" s="29" t="s">
        <v>6701</v>
      </c>
      <c r="J1153" s="30">
        <v>10000</v>
      </c>
      <c r="K1153" s="29" t="s">
        <v>6701</v>
      </c>
      <c r="L1153" s="28">
        <v>0</v>
      </c>
      <c r="M1153" s="28">
        <v>0</v>
      </c>
      <c r="N1153" s="28">
        <v>0</v>
      </c>
      <c r="O1153" s="28">
        <v>2500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2272</v>
      </c>
      <c r="X1153" s="28">
        <v>0</v>
      </c>
      <c r="Y1153" s="28">
        <v>5228</v>
      </c>
      <c r="Z1153" s="28">
        <v>0</v>
      </c>
      <c r="AA1153" s="31">
        <f t="shared" si="35"/>
        <v>10000</v>
      </c>
      <c r="AB1153" s="31">
        <f t="shared" si="34"/>
        <v>0</v>
      </c>
    </row>
    <row r="1154" spans="1:28" s="36" customFormat="1" x14ac:dyDescent="0.35">
      <c r="A1154" s="25" t="s">
        <v>209</v>
      </c>
      <c r="B1154" s="26" t="s">
        <v>2881</v>
      </c>
      <c r="C1154" s="27" t="s">
        <v>211</v>
      </c>
      <c r="D1154" s="27" t="s">
        <v>2882</v>
      </c>
      <c r="E1154" s="27" t="s">
        <v>36</v>
      </c>
      <c r="F1154" s="27" t="s">
        <v>37</v>
      </c>
      <c r="G1154" s="27" t="str">
        <f>Table228910[[#This Row],[District
Code]]</f>
        <v>73890</v>
      </c>
      <c r="H1154" s="52" t="s">
        <v>2883</v>
      </c>
      <c r="I1154" s="29" t="s">
        <v>6701</v>
      </c>
      <c r="J1154" s="30">
        <v>27084</v>
      </c>
      <c r="K1154" s="29" t="s">
        <v>6701</v>
      </c>
      <c r="L1154" s="28">
        <v>6592</v>
      </c>
      <c r="M1154" s="28">
        <v>6592</v>
      </c>
      <c r="N1154" s="28">
        <v>0</v>
      </c>
      <c r="O1154" s="28">
        <v>0</v>
      </c>
      <c r="P1154" s="28">
        <v>6771</v>
      </c>
      <c r="Q1154" s="28">
        <v>7129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31">
        <f t="shared" si="35"/>
        <v>27084</v>
      </c>
      <c r="AB1154" s="31">
        <f t="shared" si="34"/>
        <v>0</v>
      </c>
    </row>
    <row r="1155" spans="1:28" s="36" customFormat="1" x14ac:dyDescent="0.35">
      <c r="A1155" s="25" t="s">
        <v>209</v>
      </c>
      <c r="B1155" s="26" t="s">
        <v>2899</v>
      </c>
      <c r="C1155" s="27" t="s">
        <v>211</v>
      </c>
      <c r="D1155" s="27" t="s">
        <v>2900</v>
      </c>
      <c r="E1155" s="27" t="s">
        <v>36</v>
      </c>
      <c r="F1155" s="27" t="s">
        <v>37</v>
      </c>
      <c r="G1155" s="27" t="str">
        <f>Table228910[[#This Row],[District
Code]]</f>
        <v>73957</v>
      </c>
      <c r="H1155" s="52" t="s">
        <v>2901</v>
      </c>
      <c r="I1155" s="29" t="s">
        <v>6701</v>
      </c>
      <c r="J1155" s="30">
        <v>101998</v>
      </c>
      <c r="K1155" s="29" t="s">
        <v>6701</v>
      </c>
      <c r="L1155" s="28">
        <v>24826</v>
      </c>
      <c r="M1155" s="28">
        <v>58633</v>
      </c>
      <c r="N1155" s="28">
        <v>0</v>
      </c>
      <c r="O1155" s="28">
        <v>0</v>
      </c>
      <c r="P1155" s="28">
        <v>9544</v>
      </c>
      <c r="Q1155" s="28">
        <v>0</v>
      </c>
      <c r="R1155" s="28">
        <v>8995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31">
        <f t="shared" si="35"/>
        <v>101998</v>
      </c>
      <c r="AB1155" s="31">
        <f t="shared" si="34"/>
        <v>0</v>
      </c>
    </row>
    <row r="1156" spans="1:28" s="36" customFormat="1" x14ac:dyDescent="0.35">
      <c r="A1156" s="25" t="s">
        <v>209</v>
      </c>
      <c r="B1156" s="26" t="s">
        <v>2926</v>
      </c>
      <c r="C1156" s="27" t="s">
        <v>211</v>
      </c>
      <c r="D1156" s="27" t="s">
        <v>2927</v>
      </c>
      <c r="E1156" s="27" t="s">
        <v>36</v>
      </c>
      <c r="F1156" s="27" t="s">
        <v>37</v>
      </c>
      <c r="G1156" s="27" t="str">
        <f>Table228910[[#This Row],[District
Code]]</f>
        <v>75044</v>
      </c>
      <c r="H1156" s="52" t="s">
        <v>2928</v>
      </c>
      <c r="I1156" s="29" t="s">
        <v>6700</v>
      </c>
      <c r="J1156" s="30">
        <v>0</v>
      </c>
      <c r="K1156" s="29" t="s">
        <v>6701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31">
        <f t="shared" si="35"/>
        <v>0</v>
      </c>
      <c r="AB1156" s="31">
        <f t="shared" si="34"/>
        <v>0</v>
      </c>
    </row>
    <row r="1157" spans="1:28" s="36" customFormat="1" x14ac:dyDescent="0.35">
      <c r="A1157" s="25" t="s">
        <v>209</v>
      </c>
      <c r="B1157" s="32" t="s">
        <v>2929</v>
      </c>
      <c r="C1157" s="33" t="s">
        <v>211</v>
      </c>
      <c r="D1157" s="33" t="s">
        <v>2930</v>
      </c>
      <c r="E1157" s="33" t="s">
        <v>36</v>
      </c>
      <c r="F1157" s="3" t="s">
        <v>37</v>
      </c>
      <c r="G1157" s="27" t="str">
        <f>Table228910[[#This Row],[District
Code]]</f>
        <v>75051</v>
      </c>
      <c r="H1157" s="53" t="s">
        <v>2931</v>
      </c>
      <c r="I1157" s="29" t="s">
        <v>6701</v>
      </c>
      <c r="J1157" s="30">
        <v>25745</v>
      </c>
      <c r="K1157" s="29" t="s">
        <v>6701</v>
      </c>
      <c r="L1157" s="34">
        <v>6266</v>
      </c>
      <c r="M1157" s="28">
        <v>6266</v>
      </c>
      <c r="N1157" s="28">
        <v>0</v>
      </c>
      <c r="O1157" s="28">
        <v>0</v>
      </c>
      <c r="P1157" s="28">
        <v>0</v>
      </c>
      <c r="Q1157" s="28">
        <v>13213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34">
        <v>0</v>
      </c>
      <c r="AA1157" s="31">
        <f t="shared" si="35"/>
        <v>25745</v>
      </c>
      <c r="AB1157" s="31">
        <f t="shared" si="34"/>
        <v>0</v>
      </c>
    </row>
    <row r="1158" spans="1:28" s="36" customFormat="1" x14ac:dyDescent="0.35">
      <c r="A1158" s="25" t="s">
        <v>209</v>
      </c>
      <c r="B1158" s="26" t="s">
        <v>2932</v>
      </c>
      <c r="C1158" s="27" t="s">
        <v>211</v>
      </c>
      <c r="D1158" s="27" t="s">
        <v>2933</v>
      </c>
      <c r="E1158" s="27" t="s">
        <v>36</v>
      </c>
      <c r="F1158" s="27" t="s">
        <v>37</v>
      </c>
      <c r="G1158" s="27" t="str">
        <f>Table228910[[#This Row],[District
Code]]</f>
        <v>75069</v>
      </c>
      <c r="H1158" s="52" t="s">
        <v>2934</v>
      </c>
      <c r="I1158" s="29" t="s">
        <v>6701</v>
      </c>
      <c r="J1158" s="30">
        <v>187747</v>
      </c>
      <c r="K1158" s="29" t="s">
        <v>6701</v>
      </c>
      <c r="L1158" s="28">
        <v>45697</v>
      </c>
      <c r="M1158" s="28">
        <v>45697</v>
      </c>
      <c r="N1158" s="28">
        <v>0</v>
      </c>
      <c r="O1158" s="28">
        <v>54169</v>
      </c>
      <c r="P1158" s="28">
        <v>42184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31">
        <f t="shared" si="35"/>
        <v>187747</v>
      </c>
      <c r="AB1158" s="31">
        <f t="shared" si="34"/>
        <v>0</v>
      </c>
    </row>
    <row r="1159" spans="1:28" s="36" customFormat="1" x14ac:dyDescent="0.35">
      <c r="A1159" s="25" t="s">
        <v>209</v>
      </c>
      <c r="B1159" s="26" t="s">
        <v>2935</v>
      </c>
      <c r="C1159" s="27" t="s">
        <v>211</v>
      </c>
      <c r="D1159" s="27" t="s">
        <v>2936</v>
      </c>
      <c r="E1159" s="27" t="s">
        <v>36</v>
      </c>
      <c r="F1159" s="27" t="s">
        <v>37</v>
      </c>
      <c r="G1159" s="27" t="str">
        <f>Table228910[[#This Row],[District
Code]]</f>
        <v>75077</v>
      </c>
      <c r="H1159" s="52" t="s">
        <v>2937</v>
      </c>
      <c r="I1159" s="29" t="s">
        <v>6701</v>
      </c>
      <c r="J1159" s="30">
        <v>335018</v>
      </c>
      <c r="K1159" s="29" t="s">
        <v>6701</v>
      </c>
      <c r="L1159" s="28">
        <v>0</v>
      </c>
      <c r="M1159" s="28">
        <v>0</v>
      </c>
      <c r="N1159" s="28">
        <v>0</v>
      </c>
      <c r="O1159" s="28">
        <v>83755</v>
      </c>
      <c r="P1159" s="28">
        <v>0</v>
      </c>
      <c r="Q1159" s="28">
        <v>0</v>
      </c>
      <c r="R1159" s="28">
        <v>0</v>
      </c>
      <c r="S1159" s="28">
        <v>87235</v>
      </c>
      <c r="T1159" s="28">
        <v>70881</v>
      </c>
      <c r="U1159" s="28">
        <v>85932</v>
      </c>
      <c r="V1159" s="28">
        <v>7215</v>
      </c>
      <c r="W1159" s="28">
        <v>0</v>
      </c>
      <c r="X1159" s="28">
        <v>0</v>
      </c>
      <c r="Y1159" s="28">
        <v>0</v>
      </c>
      <c r="Z1159" s="28">
        <v>0</v>
      </c>
      <c r="AA1159" s="31">
        <f t="shared" si="35"/>
        <v>335018</v>
      </c>
      <c r="AB1159" s="31">
        <f t="shared" si="34"/>
        <v>0</v>
      </c>
    </row>
    <row r="1160" spans="1:28" s="36" customFormat="1" x14ac:dyDescent="0.35">
      <c r="A1160" s="25" t="s">
        <v>209</v>
      </c>
      <c r="B1160" s="26" t="s">
        <v>4062</v>
      </c>
      <c r="C1160" s="27" t="s">
        <v>211</v>
      </c>
      <c r="D1160" s="27" t="s">
        <v>2927</v>
      </c>
      <c r="E1160" s="27" t="s">
        <v>4063</v>
      </c>
      <c r="F1160" s="27" t="s">
        <v>4064</v>
      </c>
      <c r="G1160" s="27" t="str">
        <f>"C"&amp;Table228910[[#This Row],[Direct
Funded
Charter School
Number]]</f>
        <v>C0671</v>
      </c>
      <c r="H1160" s="52" t="s">
        <v>4065</v>
      </c>
      <c r="I1160" s="29" t="s">
        <v>6701</v>
      </c>
      <c r="J1160" s="30">
        <v>10681</v>
      </c>
      <c r="K1160" s="29" t="s">
        <v>6701</v>
      </c>
      <c r="L1160" s="28">
        <v>2600</v>
      </c>
      <c r="M1160" s="28">
        <v>2600</v>
      </c>
      <c r="N1160" s="28">
        <v>2600</v>
      </c>
      <c r="O1160" s="28">
        <v>2670</v>
      </c>
      <c r="P1160" s="28">
        <v>211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31">
        <f t="shared" si="35"/>
        <v>10681</v>
      </c>
      <c r="AB1160" s="31">
        <f t="shared" si="34"/>
        <v>0</v>
      </c>
    </row>
    <row r="1161" spans="1:28" s="36" customFormat="1" x14ac:dyDescent="0.35">
      <c r="A1161" s="25" t="s">
        <v>209</v>
      </c>
      <c r="B1161" s="26" t="s">
        <v>4078</v>
      </c>
      <c r="C1161" s="27" t="s">
        <v>211</v>
      </c>
      <c r="D1161" s="27" t="s">
        <v>1717</v>
      </c>
      <c r="E1161" s="27" t="s">
        <v>4079</v>
      </c>
      <c r="F1161" s="27" t="s">
        <v>4080</v>
      </c>
      <c r="G1161" s="27" t="str">
        <f>"C"&amp;Table228910[[#This Row],[Direct
Funded
Charter School
Number]]</f>
        <v>C0677</v>
      </c>
      <c r="H1161" s="52" t="s">
        <v>4081</v>
      </c>
      <c r="I1161" s="29" t="s">
        <v>6700</v>
      </c>
      <c r="J1161" s="30">
        <v>0</v>
      </c>
      <c r="K1161" s="29" t="s">
        <v>6701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0</v>
      </c>
      <c r="X1161" s="28">
        <v>0</v>
      </c>
      <c r="Y1161" s="28">
        <v>0</v>
      </c>
      <c r="Z1161" s="28">
        <v>0</v>
      </c>
      <c r="AA1161" s="31">
        <f t="shared" si="35"/>
        <v>0</v>
      </c>
      <c r="AB1161" s="31">
        <f t="shared" si="34"/>
        <v>0</v>
      </c>
    </row>
    <row r="1162" spans="1:28" s="36" customFormat="1" x14ac:dyDescent="0.35">
      <c r="A1162" s="25" t="s">
        <v>209</v>
      </c>
      <c r="B1162" s="26" t="s">
        <v>4186</v>
      </c>
      <c r="C1162" s="27" t="s">
        <v>211</v>
      </c>
      <c r="D1162" s="27" t="s">
        <v>1717</v>
      </c>
      <c r="E1162" s="27" t="s">
        <v>4187</v>
      </c>
      <c r="F1162" s="27" t="s">
        <v>4188</v>
      </c>
      <c r="G1162" s="27" t="str">
        <f>"C"&amp;Table228910[[#This Row],[Direct
Funded
Charter School
Number]]</f>
        <v>C0731</v>
      </c>
      <c r="H1162" s="52" t="s">
        <v>4189</v>
      </c>
      <c r="I1162" s="29" t="s">
        <v>6701</v>
      </c>
      <c r="J1162" s="30">
        <v>10000</v>
      </c>
      <c r="K1162" s="29" t="s">
        <v>6701</v>
      </c>
      <c r="L1162" s="28">
        <v>2500</v>
      </c>
      <c r="M1162" s="28">
        <v>2500</v>
      </c>
      <c r="N1162" s="28">
        <v>2501</v>
      </c>
      <c r="O1162" s="28">
        <v>2499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31">
        <f t="shared" si="35"/>
        <v>10000</v>
      </c>
      <c r="AB1162" s="31">
        <f t="shared" si="34"/>
        <v>0</v>
      </c>
    </row>
    <row r="1163" spans="1:28" s="36" customFormat="1" x14ac:dyDescent="0.35">
      <c r="A1163" s="25" t="s">
        <v>209</v>
      </c>
      <c r="B1163" s="26" t="s">
        <v>4251</v>
      </c>
      <c r="C1163" s="27" t="s">
        <v>211</v>
      </c>
      <c r="D1163" s="27" t="s">
        <v>1705</v>
      </c>
      <c r="E1163" s="27" t="s">
        <v>4252</v>
      </c>
      <c r="F1163" s="27" t="s">
        <v>4253</v>
      </c>
      <c r="G1163" s="27" t="str">
        <f>"C"&amp;Table228910[[#This Row],[Direct
Funded
Charter School
Number]]</f>
        <v>C0762</v>
      </c>
      <c r="H1163" s="52" t="s">
        <v>4254</v>
      </c>
      <c r="I1163" s="29" t="s">
        <v>6700</v>
      </c>
      <c r="J1163" s="30">
        <v>0</v>
      </c>
      <c r="K1163" s="29" t="s">
        <v>6708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31">
        <f t="shared" si="35"/>
        <v>0</v>
      </c>
      <c r="AB1163" s="31">
        <f t="shared" si="34"/>
        <v>0</v>
      </c>
    </row>
    <row r="1164" spans="1:28" s="36" customFormat="1" x14ac:dyDescent="0.35">
      <c r="A1164" s="25" t="s">
        <v>209</v>
      </c>
      <c r="B1164" s="26" t="s">
        <v>4354</v>
      </c>
      <c r="C1164" s="27" t="s">
        <v>211</v>
      </c>
      <c r="D1164" s="27" t="s">
        <v>2927</v>
      </c>
      <c r="E1164" s="27" t="s">
        <v>4355</v>
      </c>
      <c r="F1164" s="27" t="s">
        <v>4356</v>
      </c>
      <c r="G1164" s="27" t="str">
        <f>"C"&amp;Table228910[[#This Row],[Direct
Funded
Charter School
Number]]</f>
        <v>C0801</v>
      </c>
      <c r="H1164" s="52" t="s">
        <v>4357</v>
      </c>
      <c r="I1164" s="29" t="s">
        <v>6701</v>
      </c>
      <c r="J1164" s="30">
        <v>10000</v>
      </c>
      <c r="K1164" s="29" t="s">
        <v>6701</v>
      </c>
      <c r="L1164" s="28">
        <v>2500</v>
      </c>
      <c r="M1164" s="28">
        <v>2500</v>
      </c>
      <c r="N1164" s="28">
        <v>2500</v>
      </c>
      <c r="O1164" s="28">
        <v>0</v>
      </c>
      <c r="P1164" s="28">
        <v>2500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31">
        <f t="shared" si="35"/>
        <v>10000</v>
      </c>
      <c r="AB1164" s="31">
        <f t="shared" ref="AB1164:AB1227" si="36">J1164-AA1164</f>
        <v>0</v>
      </c>
    </row>
    <row r="1165" spans="1:28" s="36" customFormat="1" x14ac:dyDescent="0.35">
      <c r="A1165" s="25" t="s">
        <v>209</v>
      </c>
      <c r="B1165" s="26" t="s">
        <v>4502</v>
      </c>
      <c r="C1165" s="27" t="s">
        <v>211</v>
      </c>
      <c r="D1165" s="27" t="s">
        <v>1729</v>
      </c>
      <c r="E1165" s="27" t="s">
        <v>4503</v>
      </c>
      <c r="F1165" s="27" t="s">
        <v>4504</v>
      </c>
      <c r="G1165" s="27" t="str">
        <f>"C"&amp;Table228910[[#This Row],[Direct
Funded
Charter School
Number]]</f>
        <v>C0889</v>
      </c>
      <c r="H1165" s="52" t="s">
        <v>4505</v>
      </c>
      <c r="I1165" s="29" t="s">
        <v>6700</v>
      </c>
      <c r="J1165" s="30">
        <v>0</v>
      </c>
      <c r="K1165" s="29" t="s">
        <v>6701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31">
        <f t="shared" ref="AA1165:AA1228" si="37">SUM(L1165:Z1165)</f>
        <v>0</v>
      </c>
      <c r="AB1165" s="31">
        <f t="shared" si="36"/>
        <v>0</v>
      </c>
    </row>
    <row r="1166" spans="1:28" s="36" customFormat="1" x14ac:dyDescent="0.35">
      <c r="A1166" s="25" t="s">
        <v>209</v>
      </c>
      <c r="B1166" s="26" t="s">
        <v>4494</v>
      </c>
      <c r="C1166" s="27" t="s">
        <v>211</v>
      </c>
      <c r="D1166" s="27" t="s">
        <v>2927</v>
      </c>
      <c r="E1166" s="27" t="s">
        <v>4495</v>
      </c>
      <c r="F1166" s="27" t="s">
        <v>4496</v>
      </c>
      <c r="G1166" s="27" t="str">
        <f>"C"&amp;Table228910[[#This Row],[Direct
Funded
Charter School
Number]]</f>
        <v>C0885</v>
      </c>
      <c r="H1166" s="52" t="s">
        <v>4497</v>
      </c>
      <c r="I1166" s="29" t="s">
        <v>6701</v>
      </c>
      <c r="J1166" s="30">
        <v>10000</v>
      </c>
      <c r="K1166" s="29" t="s">
        <v>6701</v>
      </c>
      <c r="L1166" s="28">
        <v>0</v>
      </c>
      <c r="M1166" s="28">
        <v>4556</v>
      </c>
      <c r="N1166" s="28">
        <v>2153</v>
      </c>
      <c r="O1166" s="28">
        <v>2536</v>
      </c>
      <c r="P1166" s="28">
        <v>755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31">
        <f t="shared" si="37"/>
        <v>10000</v>
      </c>
      <c r="AB1166" s="31">
        <f t="shared" si="36"/>
        <v>0</v>
      </c>
    </row>
    <row r="1167" spans="1:28" s="36" customFormat="1" x14ac:dyDescent="0.35">
      <c r="A1167" s="25" t="s">
        <v>209</v>
      </c>
      <c r="B1167" s="26" t="s">
        <v>4526</v>
      </c>
      <c r="C1167" s="27" t="s">
        <v>211</v>
      </c>
      <c r="D1167" s="27" t="s">
        <v>2930</v>
      </c>
      <c r="E1167" s="27" t="s">
        <v>4527</v>
      </c>
      <c r="F1167" s="27" t="s">
        <v>4528</v>
      </c>
      <c r="G1167" s="27" t="str">
        <f>"C"&amp;Table228910[[#This Row],[Direct
Funded
Charter School
Number]]</f>
        <v>C0905</v>
      </c>
      <c r="H1167" s="52" t="s">
        <v>4529</v>
      </c>
      <c r="I1167" s="29" t="s">
        <v>6700</v>
      </c>
      <c r="J1167" s="30">
        <v>0</v>
      </c>
      <c r="K1167" s="29" t="s">
        <v>6701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31">
        <f t="shared" si="37"/>
        <v>0</v>
      </c>
      <c r="AB1167" s="31">
        <f t="shared" si="36"/>
        <v>0</v>
      </c>
    </row>
    <row r="1168" spans="1:28" s="36" customFormat="1" x14ac:dyDescent="0.35">
      <c r="A1168" s="25" t="s">
        <v>209</v>
      </c>
      <c r="B1168" s="26" t="s">
        <v>4522</v>
      </c>
      <c r="C1168" s="27" t="s">
        <v>211</v>
      </c>
      <c r="D1168" s="27" t="s">
        <v>212</v>
      </c>
      <c r="E1168" s="27" t="s">
        <v>4523</v>
      </c>
      <c r="F1168" s="27" t="s">
        <v>4524</v>
      </c>
      <c r="G1168" s="27" t="str">
        <f>"C"&amp;Table228910[[#This Row],[Direct
Funded
Charter School
Number]]</f>
        <v>C0903</v>
      </c>
      <c r="H1168" s="52" t="s">
        <v>4525</v>
      </c>
      <c r="I1168" s="29" t="s">
        <v>6701</v>
      </c>
      <c r="J1168" s="30">
        <v>17162</v>
      </c>
      <c r="K1168" s="29" t="s">
        <v>6701</v>
      </c>
      <c r="L1168" s="28">
        <v>4177</v>
      </c>
      <c r="M1168" s="28">
        <v>4177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8808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31">
        <f t="shared" si="37"/>
        <v>17162</v>
      </c>
      <c r="AB1168" s="31">
        <f t="shared" si="36"/>
        <v>0</v>
      </c>
    </row>
    <row r="1169" spans="1:28" s="36" customFormat="1" x14ac:dyDescent="0.35">
      <c r="A1169" s="25" t="s">
        <v>209</v>
      </c>
      <c r="B1169" s="26" t="s">
        <v>4622</v>
      </c>
      <c r="C1169" s="33" t="s">
        <v>211</v>
      </c>
      <c r="D1169" s="33" t="s">
        <v>2927</v>
      </c>
      <c r="E1169" s="33" t="s">
        <v>4623</v>
      </c>
      <c r="F1169" s="3" t="s">
        <v>4624</v>
      </c>
      <c r="G1169" s="27" t="str">
        <f>"C"&amp;Table228910[[#This Row],[Direct
Funded
Charter School
Number]]</f>
        <v>C0971</v>
      </c>
      <c r="H1169" s="53" t="s">
        <v>4625</v>
      </c>
      <c r="I1169" s="29" t="s">
        <v>6701</v>
      </c>
      <c r="J1169" s="30">
        <v>16507</v>
      </c>
      <c r="K1169" s="29" t="s">
        <v>6701</v>
      </c>
      <c r="L1169" s="28">
        <v>4018</v>
      </c>
      <c r="M1169" s="28">
        <v>6948</v>
      </c>
      <c r="N1169" s="28">
        <v>5105</v>
      </c>
      <c r="O1169" s="28">
        <v>436</v>
      </c>
      <c r="P1169" s="28">
        <v>0</v>
      </c>
      <c r="Q1169" s="28">
        <v>0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0</v>
      </c>
      <c r="X1169" s="28">
        <v>0</v>
      </c>
      <c r="Y1169" s="28">
        <v>0</v>
      </c>
      <c r="Z1169" s="28">
        <v>0</v>
      </c>
      <c r="AA1169" s="31">
        <f t="shared" si="37"/>
        <v>16507</v>
      </c>
      <c r="AB1169" s="31">
        <f t="shared" si="36"/>
        <v>0</v>
      </c>
    </row>
    <row r="1170" spans="1:28" s="36" customFormat="1" x14ac:dyDescent="0.35">
      <c r="A1170" s="25" t="s">
        <v>209</v>
      </c>
      <c r="B1170" s="26" t="s">
        <v>4646</v>
      </c>
      <c r="C1170" s="27" t="s">
        <v>211</v>
      </c>
      <c r="D1170" s="27" t="s">
        <v>1717</v>
      </c>
      <c r="E1170" s="27" t="s">
        <v>4647</v>
      </c>
      <c r="F1170" s="27" t="s">
        <v>4648</v>
      </c>
      <c r="G1170" s="27" t="str">
        <f>"C"&amp;Table228910[[#This Row],[Direct
Funded
Charter School
Number]]</f>
        <v>C0982</v>
      </c>
      <c r="H1170" s="52" t="s">
        <v>4649</v>
      </c>
      <c r="I1170" s="29" t="s">
        <v>6701</v>
      </c>
      <c r="J1170" s="30">
        <v>10286</v>
      </c>
      <c r="K1170" s="29" t="s">
        <v>6701</v>
      </c>
      <c r="L1170" s="28">
        <v>2504</v>
      </c>
      <c r="M1170" s="28">
        <v>7510</v>
      </c>
      <c r="N1170" s="28">
        <v>0</v>
      </c>
      <c r="O1170" s="28">
        <v>272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31">
        <f t="shared" si="37"/>
        <v>10286</v>
      </c>
      <c r="AB1170" s="31">
        <f t="shared" si="36"/>
        <v>0</v>
      </c>
    </row>
    <row r="1171" spans="1:28" s="36" customFormat="1" x14ac:dyDescent="0.35">
      <c r="A1171" s="25" t="s">
        <v>209</v>
      </c>
      <c r="B1171" s="26" t="s">
        <v>4754</v>
      </c>
      <c r="C1171" s="27" t="s">
        <v>211</v>
      </c>
      <c r="D1171" s="27" t="s">
        <v>2927</v>
      </c>
      <c r="E1171" s="27" t="s">
        <v>4755</v>
      </c>
      <c r="F1171" s="27" t="s">
        <v>4756</v>
      </c>
      <c r="G1171" s="27" t="str">
        <f>"C"&amp;Table228910[[#This Row],[Direct
Funded
Charter School
Number]]</f>
        <v>C1034</v>
      </c>
      <c r="H1171" s="52" t="s">
        <v>4757</v>
      </c>
      <c r="I1171" s="29" t="s">
        <v>6701</v>
      </c>
      <c r="J1171" s="30">
        <v>10000</v>
      </c>
      <c r="K1171" s="29" t="s">
        <v>6701</v>
      </c>
      <c r="L1171" s="28">
        <v>2500</v>
      </c>
      <c r="M1171" s="28">
        <v>2500</v>
      </c>
      <c r="N1171" s="28">
        <v>0</v>
      </c>
      <c r="O1171" s="28">
        <v>5000</v>
      </c>
      <c r="P1171" s="28">
        <v>0</v>
      </c>
      <c r="Q1171" s="28">
        <v>0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31">
        <f t="shared" si="37"/>
        <v>10000</v>
      </c>
      <c r="AB1171" s="31">
        <f t="shared" si="36"/>
        <v>0</v>
      </c>
    </row>
    <row r="1172" spans="1:28" s="36" customFormat="1" x14ac:dyDescent="0.35">
      <c r="A1172" s="25" t="s">
        <v>209</v>
      </c>
      <c r="B1172" s="26" t="s">
        <v>4867</v>
      </c>
      <c r="C1172" s="27" t="s">
        <v>211</v>
      </c>
      <c r="D1172" s="27" t="s">
        <v>1717</v>
      </c>
      <c r="E1172" s="27" t="s">
        <v>4868</v>
      </c>
      <c r="F1172" s="27" t="s">
        <v>4869</v>
      </c>
      <c r="G1172" s="27" t="str">
        <f>"C"&amp;Table228910[[#This Row],[Direct
Funded
Charter School
Number]]</f>
        <v>C1089</v>
      </c>
      <c r="H1172" s="52" t="s">
        <v>4870</v>
      </c>
      <c r="I1172" s="29" t="s">
        <v>6701</v>
      </c>
      <c r="J1172" s="30">
        <v>10000</v>
      </c>
      <c r="K1172" s="29" t="s">
        <v>6701</v>
      </c>
      <c r="L1172" s="28">
        <v>2500</v>
      </c>
      <c r="M1172" s="28">
        <v>2500</v>
      </c>
      <c r="N1172" s="28">
        <v>2500</v>
      </c>
      <c r="O1172" s="28">
        <v>2500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31">
        <f t="shared" si="37"/>
        <v>10000</v>
      </c>
      <c r="AB1172" s="31">
        <f t="shared" si="36"/>
        <v>0</v>
      </c>
    </row>
    <row r="1173" spans="1:28" s="36" customFormat="1" x14ac:dyDescent="0.35">
      <c r="A1173" s="25" t="s">
        <v>209</v>
      </c>
      <c r="B1173" s="26" t="s">
        <v>4947</v>
      </c>
      <c r="C1173" s="27" t="s">
        <v>211</v>
      </c>
      <c r="D1173" s="27" t="s">
        <v>1717</v>
      </c>
      <c r="E1173" s="27" t="s">
        <v>4948</v>
      </c>
      <c r="F1173" s="27" t="s">
        <v>4949</v>
      </c>
      <c r="G1173" s="27" t="str">
        <f>"C"&amp;Table228910[[#This Row],[Direct
Funded
Charter School
Number]]</f>
        <v>C1132</v>
      </c>
      <c r="H1173" s="52" t="s">
        <v>4950</v>
      </c>
      <c r="I1173" s="29" t="s">
        <v>6700</v>
      </c>
      <c r="J1173" s="30">
        <v>0</v>
      </c>
      <c r="K1173" s="29" t="s">
        <v>6708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31">
        <f t="shared" si="37"/>
        <v>0</v>
      </c>
      <c r="AB1173" s="31">
        <f t="shared" si="36"/>
        <v>0</v>
      </c>
    </row>
    <row r="1174" spans="1:28" s="36" customFormat="1" x14ac:dyDescent="0.35">
      <c r="A1174" s="25" t="s">
        <v>209</v>
      </c>
      <c r="B1174" s="26" t="s">
        <v>4983</v>
      </c>
      <c r="C1174" s="27" t="s">
        <v>211</v>
      </c>
      <c r="D1174" s="27" t="s">
        <v>1717</v>
      </c>
      <c r="E1174" s="27" t="s">
        <v>4984</v>
      </c>
      <c r="F1174" s="27" t="s">
        <v>4985</v>
      </c>
      <c r="G1174" s="27" t="str">
        <f>"C"&amp;Table228910[[#This Row],[Direct
Funded
Charter School
Number]]</f>
        <v>C1153</v>
      </c>
      <c r="H1174" s="52" t="s">
        <v>4986</v>
      </c>
      <c r="I1174" s="29" t="s">
        <v>6701</v>
      </c>
      <c r="J1174" s="30">
        <v>10000</v>
      </c>
      <c r="K1174" s="29" t="s">
        <v>6701</v>
      </c>
      <c r="L1174" s="28">
        <v>2500</v>
      </c>
      <c r="M1174" s="28">
        <v>2500</v>
      </c>
      <c r="N1174" s="28">
        <v>2500</v>
      </c>
      <c r="O1174" s="28">
        <v>2500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31">
        <f t="shared" si="37"/>
        <v>10000</v>
      </c>
      <c r="AB1174" s="31">
        <f t="shared" si="36"/>
        <v>0</v>
      </c>
    </row>
    <row r="1175" spans="1:28" s="36" customFormat="1" x14ac:dyDescent="0.35">
      <c r="A1175" s="25" t="s">
        <v>209</v>
      </c>
      <c r="B1175" s="26" t="s">
        <v>4987</v>
      </c>
      <c r="C1175" s="27" t="s">
        <v>211</v>
      </c>
      <c r="D1175" s="27" t="s">
        <v>1717</v>
      </c>
      <c r="E1175" s="27" t="s">
        <v>4988</v>
      </c>
      <c r="F1175" s="27" t="s">
        <v>4989</v>
      </c>
      <c r="G1175" s="27" t="str">
        <f>"C"&amp;Table228910[[#This Row],[Direct
Funded
Charter School
Number]]</f>
        <v>C1155</v>
      </c>
      <c r="H1175" s="52" t="s">
        <v>4990</v>
      </c>
      <c r="I1175" s="29" t="s">
        <v>6701</v>
      </c>
      <c r="J1175" s="30">
        <v>11075</v>
      </c>
      <c r="K1175" s="29" t="s">
        <v>6701</v>
      </c>
      <c r="L1175" s="28">
        <v>0</v>
      </c>
      <c r="M1175" s="28">
        <v>0</v>
      </c>
      <c r="N1175" s="28">
        <v>0</v>
      </c>
      <c r="O1175" s="28">
        <v>2769</v>
      </c>
      <c r="P1175" s="28">
        <v>2769</v>
      </c>
      <c r="Q1175" s="28">
        <v>0</v>
      </c>
      <c r="R1175" s="28">
        <v>5537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31">
        <f t="shared" si="37"/>
        <v>11075</v>
      </c>
      <c r="AB1175" s="31">
        <f t="shared" si="36"/>
        <v>0</v>
      </c>
    </row>
    <row r="1176" spans="1:28" s="36" customFormat="1" x14ac:dyDescent="0.35">
      <c r="A1176" s="25" t="s">
        <v>209</v>
      </c>
      <c r="B1176" s="26" t="s">
        <v>5531</v>
      </c>
      <c r="C1176" s="27" t="s">
        <v>211</v>
      </c>
      <c r="D1176" s="27" t="s">
        <v>1717</v>
      </c>
      <c r="E1176" s="27" t="s">
        <v>5532</v>
      </c>
      <c r="F1176" s="27" t="s">
        <v>5533</v>
      </c>
      <c r="G1176" s="27" t="str">
        <f>"C"&amp;Table228910[[#This Row],[Direct
Funded
Charter School
Number]]</f>
        <v>C1437</v>
      </c>
      <c r="H1176" s="52" t="s">
        <v>5534</v>
      </c>
      <c r="I1176" s="29" t="s">
        <v>6701</v>
      </c>
      <c r="J1176" s="30">
        <v>10000</v>
      </c>
      <c r="K1176" s="29" t="s">
        <v>6708</v>
      </c>
      <c r="L1176" s="28">
        <v>2500</v>
      </c>
      <c r="M1176" s="28">
        <v>2500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31">
        <f t="shared" si="37"/>
        <v>5000</v>
      </c>
      <c r="AB1176" s="31">
        <f t="shared" si="36"/>
        <v>5000</v>
      </c>
    </row>
    <row r="1177" spans="1:28" s="36" customFormat="1" x14ac:dyDescent="0.35">
      <c r="A1177" s="25" t="s">
        <v>209</v>
      </c>
      <c r="B1177" s="32" t="s">
        <v>5535</v>
      </c>
      <c r="C1177" s="33" t="s">
        <v>211</v>
      </c>
      <c r="D1177" s="33" t="s">
        <v>1717</v>
      </c>
      <c r="E1177" s="33" t="s">
        <v>5536</v>
      </c>
      <c r="F1177" s="3" t="s">
        <v>5537</v>
      </c>
      <c r="G1177" s="27" t="str">
        <f>"C"&amp;Table228910[[#This Row],[Direct
Funded
Charter School
Number]]</f>
        <v>C1438</v>
      </c>
      <c r="H1177" s="53" t="s">
        <v>5538</v>
      </c>
      <c r="I1177" s="29" t="s">
        <v>6701</v>
      </c>
      <c r="J1177" s="30">
        <v>10000</v>
      </c>
      <c r="K1177" s="29" t="s">
        <v>6701</v>
      </c>
      <c r="L1177" s="34">
        <v>2500</v>
      </c>
      <c r="M1177" s="28">
        <v>2500</v>
      </c>
      <c r="N1177" s="28">
        <v>0</v>
      </c>
      <c r="O1177" s="28">
        <v>2500</v>
      </c>
      <c r="P1177" s="28">
        <v>0</v>
      </c>
      <c r="Q1177" s="28">
        <v>2500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34">
        <v>0</v>
      </c>
      <c r="AA1177" s="31">
        <f t="shared" si="37"/>
        <v>10000</v>
      </c>
      <c r="AB1177" s="31">
        <f t="shared" si="36"/>
        <v>0</v>
      </c>
    </row>
    <row r="1178" spans="1:28" s="36" customFormat="1" x14ac:dyDescent="0.35">
      <c r="A1178" s="25" t="s">
        <v>209</v>
      </c>
      <c r="B1178" s="26" t="s">
        <v>5822</v>
      </c>
      <c r="C1178" s="27" t="s">
        <v>211</v>
      </c>
      <c r="D1178" s="27" t="s">
        <v>1688</v>
      </c>
      <c r="E1178" s="27" t="s">
        <v>5823</v>
      </c>
      <c r="F1178" s="27" t="s">
        <v>5824</v>
      </c>
      <c r="G1178" s="27" t="str">
        <f>"C"&amp;Table228910[[#This Row],[Direct
Funded
Charter School
Number]]</f>
        <v>C1592</v>
      </c>
      <c r="H1178" s="52" t="s">
        <v>5825</v>
      </c>
      <c r="I1178" s="29" t="s">
        <v>6701</v>
      </c>
      <c r="J1178" s="30">
        <v>10000</v>
      </c>
      <c r="K1178" s="29" t="s">
        <v>6708</v>
      </c>
      <c r="L1178" s="28">
        <v>2500</v>
      </c>
      <c r="M1178" s="28">
        <v>2500</v>
      </c>
      <c r="N1178" s="28">
        <v>2500</v>
      </c>
      <c r="O1178" s="28">
        <v>2500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31">
        <f t="shared" si="37"/>
        <v>10000</v>
      </c>
      <c r="AB1178" s="31">
        <f t="shared" si="36"/>
        <v>0</v>
      </c>
    </row>
    <row r="1179" spans="1:28" s="36" customFormat="1" x14ac:dyDescent="0.35">
      <c r="A1179" s="25" t="s">
        <v>209</v>
      </c>
      <c r="B1179" s="26" t="s">
        <v>5674</v>
      </c>
      <c r="C1179" s="27" t="s">
        <v>211</v>
      </c>
      <c r="D1179" s="27" t="s">
        <v>1655</v>
      </c>
      <c r="E1179" s="27" t="s">
        <v>5675</v>
      </c>
      <c r="F1179" s="27" t="s">
        <v>5676</v>
      </c>
      <c r="G1179" s="27" t="str">
        <f>"C"&amp;Table228910[[#This Row],[Direct
Funded
Charter School
Number]]</f>
        <v>C1520</v>
      </c>
      <c r="H1179" s="52" t="s">
        <v>5677</v>
      </c>
      <c r="I1179" s="29" t="s">
        <v>6700</v>
      </c>
      <c r="J1179" s="30">
        <v>0</v>
      </c>
      <c r="K1179" s="29" t="s">
        <v>6701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31">
        <f t="shared" si="37"/>
        <v>0</v>
      </c>
      <c r="AB1179" s="31">
        <f t="shared" si="36"/>
        <v>0</v>
      </c>
    </row>
    <row r="1180" spans="1:28" s="36" customFormat="1" x14ac:dyDescent="0.35">
      <c r="A1180" s="25" t="s">
        <v>209</v>
      </c>
      <c r="B1180" s="26" t="s">
        <v>6369</v>
      </c>
      <c r="C1180" s="27" t="s">
        <v>211</v>
      </c>
      <c r="D1180" s="27" t="s">
        <v>1717</v>
      </c>
      <c r="E1180" s="27" t="s">
        <v>6370</v>
      </c>
      <c r="F1180" s="27" t="s">
        <v>6371</v>
      </c>
      <c r="G1180" s="27" t="str">
        <f>"C"&amp;Table228910[[#This Row],[Direct
Funded
Charter School
Number]]</f>
        <v>C1795</v>
      </c>
      <c r="H1180" s="52" t="s">
        <v>6372</v>
      </c>
      <c r="I1180" s="29" t="s">
        <v>6701</v>
      </c>
      <c r="J1180" s="30">
        <v>10000</v>
      </c>
      <c r="K1180" s="29" t="s">
        <v>6701</v>
      </c>
      <c r="L1180" s="28">
        <v>2500</v>
      </c>
      <c r="M1180" s="28">
        <v>2500</v>
      </c>
      <c r="N1180" s="28">
        <v>0</v>
      </c>
      <c r="O1180" s="28">
        <v>0</v>
      </c>
      <c r="P1180" s="28">
        <v>2500</v>
      </c>
      <c r="Q1180" s="28">
        <v>2500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31">
        <f t="shared" si="37"/>
        <v>10000</v>
      </c>
      <c r="AB1180" s="31">
        <f t="shared" si="36"/>
        <v>0</v>
      </c>
    </row>
    <row r="1181" spans="1:28" s="36" customFormat="1" x14ac:dyDescent="0.35">
      <c r="A1181" s="25" t="s">
        <v>209</v>
      </c>
      <c r="B1181" s="26" t="s">
        <v>6441</v>
      </c>
      <c r="C1181" s="27" t="s">
        <v>211</v>
      </c>
      <c r="D1181" s="27" t="s">
        <v>1720</v>
      </c>
      <c r="E1181" s="27" t="s">
        <v>6442</v>
      </c>
      <c r="F1181" s="27" t="s">
        <v>6443</v>
      </c>
      <c r="G1181" s="27" t="str">
        <f>"C"&amp;Table228910[[#This Row],[Direct
Funded
Charter School
Number]]</f>
        <v>C1824</v>
      </c>
      <c r="H1181" s="52" t="s">
        <v>6444</v>
      </c>
      <c r="I1181" s="29" t="s">
        <v>6701</v>
      </c>
      <c r="J1181" s="30">
        <v>16701</v>
      </c>
      <c r="K1181" s="29" t="s">
        <v>6708</v>
      </c>
      <c r="L1181" s="28">
        <v>4065</v>
      </c>
      <c r="M1181" s="28">
        <v>4065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31">
        <f t="shared" si="37"/>
        <v>8130</v>
      </c>
      <c r="AB1181" s="31">
        <f t="shared" si="36"/>
        <v>8571</v>
      </c>
    </row>
    <row r="1182" spans="1:28" s="36" customFormat="1" x14ac:dyDescent="0.35">
      <c r="A1182" s="25" t="s">
        <v>209</v>
      </c>
      <c r="B1182" s="26" t="s">
        <v>6603</v>
      </c>
      <c r="C1182" s="27" t="s">
        <v>211</v>
      </c>
      <c r="D1182" s="27" t="s">
        <v>1688</v>
      </c>
      <c r="E1182" s="27" t="s">
        <v>6604</v>
      </c>
      <c r="F1182" s="27" t="s">
        <v>6605</v>
      </c>
      <c r="G1182" s="27" t="str">
        <f>"C"&amp;Table228910[[#This Row],[Direct
Funded
Charter School
Number]]</f>
        <v>C1885</v>
      </c>
      <c r="H1182" s="52" t="s">
        <v>6606</v>
      </c>
      <c r="I1182" s="29" t="s">
        <v>6700</v>
      </c>
      <c r="J1182" s="30">
        <v>0</v>
      </c>
      <c r="K1182" s="29" t="s">
        <v>6701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31">
        <f t="shared" si="37"/>
        <v>0</v>
      </c>
      <c r="AB1182" s="31">
        <f t="shared" si="36"/>
        <v>0</v>
      </c>
    </row>
    <row r="1183" spans="1:28" s="36" customFormat="1" x14ac:dyDescent="0.35">
      <c r="A1183" s="25" t="s">
        <v>209</v>
      </c>
      <c r="B1183" s="26" t="s">
        <v>6640</v>
      </c>
      <c r="C1183" s="27" t="s">
        <v>211</v>
      </c>
      <c r="D1183" s="27" t="s">
        <v>2930</v>
      </c>
      <c r="E1183" s="27" t="s">
        <v>6641</v>
      </c>
      <c r="F1183" s="27" t="s">
        <v>6642</v>
      </c>
      <c r="G1183" s="27" t="str">
        <f>"C"&amp;Table228910[[#This Row],[Direct
Funded
Charter School
Number]]</f>
        <v>C1895</v>
      </c>
      <c r="H1183" s="52" t="s">
        <v>6643</v>
      </c>
      <c r="I1183" s="29" t="s">
        <v>6700</v>
      </c>
      <c r="J1183" s="30">
        <v>0</v>
      </c>
      <c r="K1183" s="29" t="s">
        <v>6708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0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0</v>
      </c>
      <c r="X1183" s="28">
        <v>0</v>
      </c>
      <c r="Y1183" s="28">
        <v>0</v>
      </c>
      <c r="Z1183" s="28">
        <v>0</v>
      </c>
      <c r="AA1183" s="31">
        <f t="shared" si="37"/>
        <v>0</v>
      </c>
      <c r="AB1183" s="31">
        <f t="shared" si="36"/>
        <v>0</v>
      </c>
    </row>
    <row r="1184" spans="1:28" s="36" customFormat="1" x14ac:dyDescent="0.35">
      <c r="A1184" s="25" t="s">
        <v>209</v>
      </c>
      <c r="B1184" s="26" t="s">
        <v>3152</v>
      </c>
      <c r="C1184" s="27" t="s">
        <v>211</v>
      </c>
      <c r="D1184" s="27" t="s">
        <v>1726</v>
      </c>
      <c r="E1184" s="27" t="s">
        <v>3153</v>
      </c>
      <c r="F1184" s="27" t="s">
        <v>3154</v>
      </c>
      <c r="G1184" s="27" t="str">
        <f>"C"&amp;Table228910[[#This Row],[Direct
Funded
Charter School
Number]]</f>
        <v>C0013</v>
      </c>
      <c r="H1184" s="52" t="s">
        <v>3155</v>
      </c>
      <c r="I1184" s="29" t="s">
        <v>6700</v>
      </c>
      <c r="J1184" s="30">
        <v>0</v>
      </c>
      <c r="K1184" s="29" t="s">
        <v>6708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31">
        <f t="shared" si="37"/>
        <v>0</v>
      </c>
      <c r="AB1184" s="31">
        <f t="shared" si="36"/>
        <v>0</v>
      </c>
    </row>
    <row r="1185" spans="1:28" s="36" customFormat="1" x14ac:dyDescent="0.35">
      <c r="A1185" s="25" t="s">
        <v>209</v>
      </c>
      <c r="B1185" s="26" t="s">
        <v>3372</v>
      </c>
      <c r="C1185" s="27" t="s">
        <v>211</v>
      </c>
      <c r="D1185" s="27" t="s">
        <v>1708</v>
      </c>
      <c r="E1185" s="27" t="s">
        <v>3373</v>
      </c>
      <c r="F1185" s="27" t="s">
        <v>3374</v>
      </c>
      <c r="G1185" s="27" t="str">
        <f>"C"&amp;Table228910[[#This Row],[Direct
Funded
Charter School
Number]]</f>
        <v>C0180</v>
      </c>
      <c r="H1185" s="52" t="s">
        <v>3375</v>
      </c>
      <c r="I1185" s="29" t="s">
        <v>6700</v>
      </c>
      <c r="J1185" s="30">
        <v>0</v>
      </c>
      <c r="K1185" s="29" t="s">
        <v>6708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31">
        <f t="shared" si="37"/>
        <v>0</v>
      </c>
      <c r="AB1185" s="31">
        <f t="shared" si="36"/>
        <v>0</v>
      </c>
    </row>
    <row r="1186" spans="1:28" s="36" customFormat="1" x14ac:dyDescent="0.35">
      <c r="A1186" s="25" t="s">
        <v>209</v>
      </c>
      <c r="B1186" s="26" t="s">
        <v>3524</v>
      </c>
      <c r="C1186" s="27" t="s">
        <v>211</v>
      </c>
      <c r="D1186" s="27" t="s">
        <v>1717</v>
      </c>
      <c r="E1186" s="27" t="s">
        <v>3525</v>
      </c>
      <c r="F1186" s="27" t="s">
        <v>3526</v>
      </c>
      <c r="G1186" s="27" t="str">
        <f>"C"&amp;Table228910[[#This Row],[Direct
Funded
Charter School
Number]]</f>
        <v>C0335</v>
      </c>
      <c r="H1186" s="52" t="s">
        <v>3527</v>
      </c>
      <c r="I1186" s="29" t="s">
        <v>6701</v>
      </c>
      <c r="J1186" s="30">
        <v>10000</v>
      </c>
      <c r="K1186" s="29" t="s">
        <v>6701</v>
      </c>
      <c r="L1186" s="28">
        <v>2500</v>
      </c>
      <c r="M1186" s="28">
        <v>7500</v>
      </c>
      <c r="N1186" s="28">
        <v>0</v>
      </c>
      <c r="O1186" s="28">
        <v>0</v>
      </c>
      <c r="P1186" s="28">
        <v>0</v>
      </c>
      <c r="Q1186" s="28">
        <v>0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31">
        <f t="shared" si="37"/>
        <v>10000</v>
      </c>
      <c r="AB1186" s="31">
        <f t="shared" si="36"/>
        <v>0</v>
      </c>
    </row>
    <row r="1187" spans="1:28" s="36" customFormat="1" x14ac:dyDescent="0.35">
      <c r="A1187" s="25" t="s">
        <v>209</v>
      </c>
      <c r="B1187" s="26" t="s">
        <v>3308</v>
      </c>
      <c r="C1187" s="27" t="s">
        <v>211</v>
      </c>
      <c r="D1187" s="27" t="s">
        <v>2936</v>
      </c>
      <c r="E1187" s="27" t="s">
        <v>3309</v>
      </c>
      <c r="F1187" s="27" t="s">
        <v>3310</v>
      </c>
      <c r="G1187" s="27" t="str">
        <f>"C"&amp;Table228910[[#This Row],[Direct
Funded
Charter School
Number]]</f>
        <v>C0127</v>
      </c>
      <c r="H1187" s="52" t="s">
        <v>3311</v>
      </c>
      <c r="I1187" s="29" t="s">
        <v>6701</v>
      </c>
      <c r="J1187" s="30">
        <v>0</v>
      </c>
      <c r="K1187" s="29" t="s">
        <v>6701</v>
      </c>
      <c r="L1187" s="28">
        <v>0</v>
      </c>
      <c r="M1187" s="28">
        <v>0</v>
      </c>
      <c r="N1187" s="28">
        <v>0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31">
        <f t="shared" si="37"/>
        <v>0</v>
      </c>
      <c r="AB1187" s="31">
        <f t="shared" si="36"/>
        <v>0</v>
      </c>
    </row>
    <row r="1188" spans="1:28" s="36" customFormat="1" x14ac:dyDescent="0.35">
      <c r="A1188" s="25" t="s">
        <v>209</v>
      </c>
      <c r="B1188" s="26" t="s">
        <v>5678</v>
      </c>
      <c r="C1188" s="27" t="s">
        <v>211</v>
      </c>
      <c r="D1188" s="27" t="s">
        <v>212</v>
      </c>
      <c r="E1188" s="27" t="s">
        <v>5679</v>
      </c>
      <c r="F1188" s="27" t="s">
        <v>5680</v>
      </c>
      <c r="G1188" s="27" t="str">
        <f>"C"&amp;Table228910[[#This Row],[Direct
Funded
Charter School
Number]]</f>
        <v>C1522</v>
      </c>
      <c r="H1188" s="52" t="s">
        <v>5681</v>
      </c>
      <c r="I1188" s="29" t="s">
        <v>6701</v>
      </c>
      <c r="J1188" s="30">
        <v>14631</v>
      </c>
      <c r="K1188" s="29" t="s">
        <v>6701</v>
      </c>
      <c r="L1188" s="28">
        <v>3561</v>
      </c>
      <c r="M1188" s="28">
        <v>3561</v>
      </c>
      <c r="N1188" s="28">
        <v>3561</v>
      </c>
      <c r="O1188" s="28">
        <v>285</v>
      </c>
      <c r="P1188" s="28">
        <v>3663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31">
        <f t="shared" si="37"/>
        <v>14631</v>
      </c>
      <c r="AB1188" s="31">
        <f t="shared" si="36"/>
        <v>0</v>
      </c>
    </row>
    <row r="1189" spans="1:28" s="36" customFormat="1" x14ac:dyDescent="0.35">
      <c r="A1189" s="25" t="s">
        <v>214</v>
      </c>
      <c r="B1189" s="35" t="s">
        <v>215</v>
      </c>
      <c r="C1189" s="33" t="s">
        <v>216</v>
      </c>
      <c r="D1189" s="33" t="s">
        <v>217</v>
      </c>
      <c r="E1189" s="33" t="s">
        <v>36</v>
      </c>
      <c r="F1189" s="3" t="s">
        <v>37</v>
      </c>
      <c r="G1189" s="27" t="str">
        <f>Table228910[[#This Row],[District
Code]]</f>
        <v>10371</v>
      </c>
      <c r="H1189" s="53" t="s">
        <v>218</v>
      </c>
      <c r="I1189" s="29" t="s">
        <v>6701</v>
      </c>
      <c r="J1189" s="30">
        <v>113002</v>
      </c>
      <c r="K1189" s="29" t="s">
        <v>6701</v>
      </c>
      <c r="L1189" s="28">
        <v>27504</v>
      </c>
      <c r="M1189" s="28">
        <v>27504</v>
      </c>
      <c r="N1189" s="28">
        <v>0</v>
      </c>
      <c r="O1189" s="28">
        <v>5873</v>
      </c>
      <c r="P1189" s="28">
        <v>37793</v>
      </c>
      <c r="Q1189" s="28">
        <v>14328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31">
        <f t="shared" si="37"/>
        <v>113002</v>
      </c>
      <c r="AB1189" s="31">
        <f t="shared" si="36"/>
        <v>0</v>
      </c>
    </row>
    <row r="1190" spans="1:28" s="36" customFormat="1" x14ac:dyDescent="0.35">
      <c r="A1190" s="25" t="s">
        <v>214</v>
      </c>
      <c r="B1190" s="26" t="s">
        <v>1731</v>
      </c>
      <c r="C1190" s="27" t="s">
        <v>216</v>
      </c>
      <c r="D1190" s="27" t="s">
        <v>1732</v>
      </c>
      <c r="E1190" s="27" t="s">
        <v>36</v>
      </c>
      <c r="F1190" s="37" t="s">
        <v>37</v>
      </c>
      <c r="G1190" s="27" t="str">
        <f>Table228910[[#This Row],[District
Code]]</f>
        <v>67967</v>
      </c>
      <c r="H1190" s="52" t="s">
        <v>1733</v>
      </c>
      <c r="I1190" s="29" t="s">
        <v>6701</v>
      </c>
      <c r="J1190" s="30">
        <v>10259</v>
      </c>
      <c r="K1190" s="29" t="s">
        <v>6701</v>
      </c>
      <c r="L1190" s="28">
        <v>2500</v>
      </c>
      <c r="M1190" s="28">
        <v>0</v>
      </c>
      <c r="N1190" s="28">
        <v>2500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5259</v>
      </c>
      <c r="W1190" s="28">
        <v>0</v>
      </c>
      <c r="X1190" s="28">
        <v>0</v>
      </c>
      <c r="Y1190" s="28">
        <v>0</v>
      </c>
      <c r="Z1190" s="28">
        <v>0</v>
      </c>
      <c r="AA1190" s="31">
        <f t="shared" si="37"/>
        <v>10259</v>
      </c>
      <c r="AB1190" s="31">
        <f t="shared" si="36"/>
        <v>0</v>
      </c>
    </row>
    <row r="1191" spans="1:28" s="36" customFormat="1" x14ac:dyDescent="0.35">
      <c r="A1191" s="25" t="s">
        <v>214</v>
      </c>
      <c r="B1191" s="26" t="s">
        <v>1734</v>
      </c>
      <c r="C1191" s="27" t="s">
        <v>216</v>
      </c>
      <c r="D1191" s="27" t="s">
        <v>1735</v>
      </c>
      <c r="E1191" s="27" t="s">
        <v>36</v>
      </c>
      <c r="F1191" s="27" t="s">
        <v>37</v>
      </c>
      <c r="G1191" s="27" t="str">
        <f>Table228910[[#This Row],[District
Code]]</f>
        <v>67983</v>
      </c>
      <c r="H1191" s="52" t="s">
        <v>1736</v>
      </c>
      <c r="I1191" s="29" t="s">
        <v>6701</v>
      </c>
      <c r="J1191" s="30">
        <v>10000</v>
      </c>
      <c r="K1191" s="29" t="s">
        <v>6701</v>
      </c>
      <c r="L1191" s="28">
        <v>2500</v>
      </c>
      <c r="M1191" s="28">
        <v>2500</v>
      </c>
      <c r="N1191" s="28">
        <v>0</v>
      </c>
      <c r="O1191" s="28">
        <v>2065</v>
      </c>
      <c r="P1191" s="28">
        <v>2935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31">
        <f t="shared" si="37"/>
        <v>10000</v>
      </c>
      <c r="AB1191" s="31">
        <f t="shared" si="36"/>
        <v>0</v>
      </c>
    </row>
    <row r="1192" spans="1:28" s="36" customFormat="1" x14ac:dyDescent="0.35">
      <c r="A1192" s="25" t="s">
        <v>214</v>
      </c>
      <c r="B1192" s="26" t="s">
        <v>1737</v>
      </c>
      <c r="C1192" s="27" t="s">
        <v>216</v>
      </c>
      <c r="D1192" s="27" t="s">
        <v>1738</v>
      </c>
      <c r="E1192" s="27" t="s">
        <v>36</v>
      </c>
      <c r="F1192" s="27" t="s">
        <v>37</v>
      </c>
      <c r="G1192" s="27" t="str">
        <f>Table228910[[#This Row],[District
Code]]</f>
        <v>67991</v>
      </c>
      <c r="H1192" s="52" t="s">
        <v>1739</v>
      </c>
      <c r="I1192" s="29" t="s">
        <v>6701</v>
      </c>
      <c r="J1192" s="30">
        <v>392408</v>
      </c>
      <c r="K1192" s="29" t="s">
        <v>6701</v>
      </c>
      <c r="L1192" s="28">
        <v>95510</v>
      </c>
      <c r="M1192" s="28">
        <v>0</v>
      </c>
      <c r="N1192" s="28">
        <v>68427</v>
      </c>
      <c r="O1192" s="28">
        <v>195579</v>
      </c>
      <c r="P1192" s="28">
        <v>32892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31">
        <f t="shared" si="37"/>
        <v>392408</v>
      </c>
      <c r="AB1192" s="31">
        <f t="shared" si="36"/>
        <v>0</v>
      </c>
    </row>
    <row r="1193" spans="1:28" s="36" customFormat="1" x14ac:dyDescent="0.35">
      <c r="A1193" s="25" t="s">
        <v>214</v>
      </c>
      <c r="B1193" s="26" t="s">
        <v>1740</v>
      </c>
      <c r="C1193" s="27" t="s">
        <v>216</v>
      </c>
      <c r="D1193" s="27" t="s">
        <v>1741</v>
      </c>
      <c r="E1193" s="27" t="s">
        <v>36</v>
      </c>
      <c r="F1193" s="27" t="s">
        <v>37</v>
      </c>
      <c r="G1193" s="27" t="str">
        <f>Table228910[[#This Row],[District
Code]]</f>
        <v>68007</v>
      </c>
      <c r="H1193" s="52" t="s">
        <v>1742</v>
      </c>
      <c r="I1193" s="29" t="s">
        <v>6700</v>
      </c>
      <c r="J1193" s="30">
        <v>0</v>
      </c>
      <c r="K1193" s="29" t="s">
        <v>6708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31">
        <f t="shared" si="37"/>
        <v>0</v>
      </c>
      <c r="AB1193" s="31">
        <f t="shared" si="36"/>
        <v>0</v>
      </c>
    </row>
    <row r="1194" spans="1:28" s="36" customFormat="1" x14ac:dyDescent="0.35">
      <c r="A1194" s="25" t="s">
        <v>214</v>
      </c>
      <c r="B1194" s="35" t="s">
        <v>1743</v>
      </c>
      <c r="C1194" s="33" t="s">
        <v>216</v>
      </c>
      <c r="D1194" s="33" t="s">
        <v>1744</v>
      </c>
      <c r="E1194" s="33" t="s">
        <v>36</v>
      </c>
      <c r="F1194" s="3" t="s">
        <v>37</v>
      </c>
      <c r="G1194" s="27" t="str">
        <f>Table228910[[#This Row],[District
Code]]</f>
        <v>68023</v>
      </c>
      <c r="H1194" s="53" t="s">
        <v>1745</v>
      </c>
      <c r="I1194" s="29" t="s">
        <v>6701</v>
      </c>
      <c r="J1194" s="30">
        <v>376119</v>
      </c>
      <c r="K1194" s="29" t="s">
        <v>6701</v>
      </c>
      <c r="L1194" s="28">
        <v>91546</v>
      </c>
      <c r="M1194" s="28">
        <v>91546</v>
      </c>
      <c r="N1194" s="28">
        <v>0</v>
      </c>
      <c r="O1194" s="28">
        <v>0</v>
      </c>
      <c r="P1194" s="28">
        <v>0</v>
      </c>
      <c r="Q1194" s="28">
        <v>0</v>
      </c>
      <c r="R1194" s="28">
        <v>113215</v>
      </c>
      <c r="S1194" s="28">
        <v>78796</v>
      </c>
      <c r="T1194" s="28">
        <v>1016</v>
      </c>
      <c r="U1194" s="28">
        <v>0</v>
      </c>
      <c r="V1194" s="28">
        <v>0</v>
      </c>
      <c r="W1194" s="28">
        <v>0</v>
      </c>
      <c r="X1194" s="28">
        <v>0</v>
      </c>
      <c r="Y1194" s="28">
        <v>0</v>
      </c>
      <c r="Z1194" s="28">
        <v>0</v>
      </c>
      <c r="AA1194" s="31">
        <f t="shared" si="37"/>
        <v>376119</v>
      </c>
      <c r="AB1194" s="31">
        <f t="shared" si="36"/>
        <v>0</v>
      </c>
    </row>
    <row r="1195" spans="1:28" s="36" customFormat="1" x14ac:dyDescent="0.35">
      <c r="A1195" s="25" t="s">
        <v>214</v>
      </c>
      <c r="B1195" s="35" t="s">
        <v>1746</v>
      </c>
      <c r="C1195" s="33" t="s">
        <v>216</v>
      </c>
      <c r="D1195" s="33" t="s">
        <v>1747</v>
      </c>
      <c r="E1195" s="33" t="s">
        <v>36</v>
      </c>
      <c r="F1195" s="3" t="s">
        <v>37</v>
      </c>
      <c r="G1195" s="27" t="str">
        <f>Table228910[[#This Row],[District
Code]]</f>
        <v>68031</v>
      </c>
      <c r="H1195" s="53" t="s">
        <v>1748</v>
      </c>
      <c r="I1195" s="29" t="s">
        <v>6701</v>
      </c>
      <c r="J1195" s="30">
        <v>11291</v>
      </c>
      <c r="K1195" s="29" t="s">
        <v>6701</v>
      </c>
      <c r="L1195" s="28">
        <v>2748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8543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31">
        <f t="shared" si="37"/>
        <v>11291</v>
      </c>
      <c r="AB1195" s="31">
        <f t="shared" si="36"/>
        <v>0</v>
      </c>
    </row>
    <row r="1196" spans="1:28" s="36" customFormat="1" x14ac:dyDescent="0.35">
      <c r="A1196" s="25" t="s">
        <v>214</v>
      </c>
      <c r="B1196" s="26" t="s">
        <v>1749</v>
      </c>
      <c r="C1196" s="27" t="s">
        <v>216</v>
      </c>
      <c r="D1196" s="27" t="s">
        <v>1750</v>
      </c>
      <c r="E1196" s="27" t="s">
        <v>36</v>
      </c>
      <c r="F1196" s="27" t="s">
        <v>37</v>
      </c>
      <c r="G1196" s="27" t="str">
        <f>Table228910[[#This Row],[District
Code]]</f>
        <v>68049</v>
      </c>
      <c r="H1196" s="52" t="s">
        <v>1751</v>
      </c>
      <c r="I1196" s="29" t="s">
        <v>6701</v>
      </c>
      <c r="J1196" s="30">
        <v>10000</v>
      </c>
      <c r="K1196" s="29" t="s">
        <v>6701</v>
      </c>
      <c r="L1196" s="28">
        <v>2500</v>
      </c>
      <c r="M1196" s="28">
        <v>0</v>
      </c>
      <c r="N1196" s="28">
        <v>0</v>
      </c>
      <c r="O1196" s="28">
        <v>2500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2500</v>
      </c>
      <c r="V1196" s="28">
        <v>2500</v>
      </c>
      <c r="W1196" s="28">
        <v>0</v>
      </c>
      <c r="X1196" s="28">
        <v>0</v>
      </c>
      <c r="Y1196" s="28">
        <v>0</v>
      </c>
      <c r="Z1196" s="28">
        <v>0</v>
      </c>
      <c r="AA1196" s="31">
        <f t="shared" si="37"/>
        <v>10000</v>
      </c>
      <c r="AB1196" s="31">
        <f t="shared" si="36"/>
        <v>0</v>
      </c>
    </row>
    <row r="1197" spans="1:28" s="36" customFormat="1" x14ac:dyDescent="0.35">
      <c r="A1197" s="25" t="s">
        <v>214</v>
      </c>
      <c r="B1197" s="26" t="s">
        <v>1752</v>
      </c>
      <c r="C1197" s="27" t="s">
        <v>216</v>
      </c>
      <c r="D1197" s="27" t="s">
        <v>1753</v>
      </c>
      <c r="E1197" s="27" t="s">
        <v>36</v>
      </c>
      <c r="F1197" s="27" t="s">
        <v>37</v>
      </c>
      <c r="G1197" s="27" t="str">
        <f>Table228910[[#This Row],[District
Code]]</f>
        <v>68056</v>
      </c>
      <c r="H1197" s="52" t="s">
        <v>1754</v>
      </c>
      <c r="I1197" s="29" t="s">
        <v>6700</v>
      </c>
      <c r="J1197" s="30">
        <v>0</v>
      </c>
      <c r="K1197" s="29" t="s">
        <v>6708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31">
        <f t="shared" si="37"/>
        <v>0</v>
      </c>
      <c r="AB1197" s="31">
        <f t="shared" si="36"/>
        <v>0</v>
      </c>
    </row>
    <row r="1198" spans="1:28" s="36" customFormat="1" x14ac:dyDescent="0.35">
      <c r="A1198" s="25" t="s">
        <v>214</v>
      </c>
      <c r="B1198" s="26" t="s">
        <v>1755</v>
      </c>
      <c r="C1198" s="27" t="s">
        <v>216</v>
      </c>
      <c r="D1198" s="27" t="s">
        <v>1756</v>
      </c>
      <c r="E1198" s="27" t="s">
        <v>36</v>
      </c>
      <c r="F1198" s="27" t="s">
        <v>37</v>
      </c>
      <c r="G1198" s="27" t="str">
        <f>Table228910[[#This Row],[District
Code]]</f>
        <v>68080</v>
      </c>
      <c r="H1198" s="52" t="s">
        <v>1757</v>
      </c>
      <c r="I1198" s="29" t="s">
        <v>6701</v>
      </c>
      <c r="J1198" s="30">
        <v>38279</v>
      </c>
      <c r="K1198" s="29" t="s">
        <v>6701</v>
      </c>
      <c r="L1198" s="28">
        <v>9317</v>
      </c>
      <c r="M1198" s="28">
        <v>9317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8588</v>
      </c>
      <c r="U1198" s="28">
        <v>2022</v>
      </c>
      <c r="V1198" s="28">
        <v>2022</v>
      </c>
      <c r="W1198" s="28">
        <v>0</v>
      </c>
      <c r="X1198" s="28">
        <v>0</v>
      </c>
      <c r="Y1198" s="28">
        <v>7013</v>
      </c>
      <c r="Z1198" s="28">
        <v>0</v>
      </c>
      <c r="AA1198" s="31">
        <f t="shared" si="37"/>
        <v>38279</v>
      </c>
      <c r="AB1198" s="31">
        <f t="shared" si="36"/>
        <v>0</v>
      </c>
    </row>
    <row r="1199" spans="1:28" s="36" customFormat="1" x14ac:dyDescent="0.35">
      <c r="A1199" s="25" t="s">
        <v>214</v>
      </c>
      <c r="B1199" s="26" t="s">
        <v>1758</v>
      </c>
      <c r="C1199" s="27" t="s">
        <v>216</v>
      </c>
      <c r="D1199" s="27" t="s">
        <v>1759</v>
      </c>
      <c r="E1199" s="27" t="s">
        <v>36</v>
      </c>
      <c r="F1199" s="27" t="s">
        <v>37</v>
      </c>
      <c r="G1199" s="27" t="str">
        <f>Table228910[[#This Row],[District
Code]]</f>
        <v>68098</v>
      </c>
      <c r="H1199" s="52" t="s">
        <v>1760</v>
      </c>
      <c r="I1199" s="29" t="s">
        <v>6701</v>
      </c>
      <c r="J1199" s="30">
        <v>323540</v>
      </c>
      <c r="K1199" s="29" t="s">
        <v>6701</v>
      </c>
      <c r="L1199" s="28">
        <v>78748</v>
      </c>
      <c r="M1199" s="28">
        <v>78748</v>
      </c>
      <c r="N1199" s="28">
        <v>0</v>
      </c>
      <c r="O1199" s="28">
        <v>17659</v>
      </c>
      <c r="P1199" s="28">
        <v>24922</v>
      </c>
      <c r="Q1199" s="28">
        <v>96725</v>
      </c>
      <c r="R1199" s="28">
        <v>26738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31">
        <f t="shared" si="37"/>
        <v>323540</v>
      </c>
      <c r="AB1199" s="31">
        <f t="shared" si="36"/>
        <v>0</v>
      </c>
    </row>
    <row r="1200" spans="1:28" s="36" customFormat="1" x14ac:dyDescent="0.35">
      <c r="A1200" s="25" t="s">
        <v>214</v>
      </c>
      <c r="B1200" s="26" t="s">
        <v>1761</v>
      </c>
      <c r="C1200" s="33" t="s">
        <v>216</v>
      </c>
      <c r="D1200" s="33" t="s">
        <v>1762</v>
      </c>
      <c r="E1200" s="38" t="s">
        <v>36</v>
      </c>
      <c r="F1200" s="40" t="s">
        <v>37</v>
      </c>
      <c r="G1200" s="27" t="str">
        <f>Table228910[[#This Row],[District
Code]]</f>
        <v>68106</v>
      </c>
      <c r="H1200" s="53" t="s">
        <v>1763</v>
      </c>
      <c r="I1200" s="29" t="s">
        <v>6701</v>
      </c>
      <c r="J1200" s="30">
        <v>124434</v>
      </c>
      <c r="K1200" s="29" t="s">
        <v>6701</v>
      </c>
      <c r="L1200" s="28">
        <v>30287</v>
      </c>
      <c r="M1200" s="28">
        <v>30287</v>
      </c>
      <c r="N1200" s="28">
        <v>0</v>
      </c>
      <c r="O1200" s="28">
        <v>0</v>
      </c>
      <c r="P1200" s="28">
        <v>17656</v>
      </c>
      <c r="Q1200" s="28">
        <v>31972</v>
      </c>
      <c r="R1200" s="28">
        <v>14232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31">
        <f t="shared" si="37"/>
        <v>124434</v>
      </c>
      <c r="AB1200" s="31">
        <f t="shared" si="36"/>
        <v>0</v>
      </c>
    </row>
    <row r="1201" spans="1:28" s="36" customFormat="1" x14ac:dyDescent="0.35">
      <c r="A1201" s="25" t="s">
        <v>214</v>
      </c>
      <c r="B1201" s="26" t="s">
        <v>1764</v>
      </c>
      <c r="C1201" s="27" t="s">
        <v>216</v>
      </c>
      <c r="D1201" s="27" t="s">
        <v>1765</v>
      </c>
      <c r="E1201" s="27" t="s">
        <v>36</v>
      </c>
      <c r="F1201" s="27" t="s">
        <v>37</v>
      </c>
      <c r="G1201" s="27" t="str">
        <f>Table228910[[#This Row],[District
Code]]</f>
        <v>68114</v>
      </c>
      <c r="H1201" s="52" t="s">
        <v>1766</v>
      </c>
      <c r="I1201" s="29" t="s">
        <v>6701</v>
      </c>
      <c r="J1201" s="30">
        <v>91330</v>
      </c>
      <c r="K1201" s="29" t="s">
        <v>6701</v>
      </c>
      <c r="L1201" s="28">
        <v>22230</v>
      </c>
      <c r="M1201" s="28">
        <v>0</v>
      </c>
      <c r="N1201" s="28">
        <v>22230</v>
      </c>
      <c r="O1201" s="28">
        <v>0</v>
      </c>
      <c r="P1201" s="28">
        <v>0</v>
      </c>
      <c r="Q1201" s="28">
        <v>9739</v>
      </c>
      <c r="R1201" s="28">
        <v>18796</v>
      </c>
      <c r="S1201" s="28">
        <v>18335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31">
        <f t="shared" si="37"/>
        <v>91330</v>
      </c>
      <c r="AB1201" s="31">
        <f t="shared" si="36"/>
        <v>0</v>
      </c>
    </row>
    <row r="1202" spans="1:28" s="36" customFormat="1" x14ac:dyDescent="0.35">
      <c r="A1202" s="25" t="s">
        <v>214</v>
      </c>
      <c r="B1202" s="26" t="s">
        <v>1767</v>
      </c>
      <c r="C1202" s="27" t="s">
        <v>216</v>
      </c>
      <c r="D1202" s="27" t="s">
        <v>1768</v>
      </c>
      <c r="E1202" s="27" t="s">
        <v>36</v>
      </c>
      <c r="F1202" s="27" t="s">
        <v>37</v>
      </c>
      <c r="G1202" s="27" t="str">
        <f>Table228910[[#This Row],[District
Code]]</f>
        <v>68122</v>
      </c>
      <c r="H1202" s="52" t="s">
        <v>1769</v>
      </c>
      <c r="I1202" s="29" t="s">
        <v>6701</v>
      </c>
      <c r="J1202" s="30">
        <v>31002</v>
      </c>
      <c r="K1202" s="29" t="s">
        <v>6701</v>
      </c>
      <c r="L1202" s="28">
        <v>7546</v>
      </c>
      <c r="M1202" s="28">
        <v>7546</v>
      </c>
      <c r="N1202" s="28">
        <v>7546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900</v>
      </c>
      <c r="V1202" s="28">
        <v>900</v>
      </c>
      <c r="W1202" s="28">
        <v>0</v>
      </c>
      <c r="X1202" s="28">
        <v>6564</v>
      </c>
      <c r="Y1202" s="28">
        <v>0</v>
      </c>
      <c r="Z1202" s="28">
        <v>0</v>
      </c>
      <c r="AA1202" s="31">
        <f t="shared" si="37"/>
        <v>31002</v>
      </c>
      <c r="AB1202" s="31">
        <f t="shared" si="36"/>
        <v>0</v>
      </c>
    </row>
    <row r="1203" spans="1:28" s="36" customFormat="1" x14ac:dyDescent="0.35">
      <c r="A1203" s="25" t="s">
        <v>214</v>
      </c>
      <c r="B1203" s="26" t="s">
        <v>1770</v>
      </c>
      <c r="C1203" s="27" t="s">
        <v>216</v>
      </c>
      <c r="D1203" s="27" t="s">
        <v>1771</v>
      </c>
      <c r="E1203" s="27" t="s">
        <v>36</v>
      </c>
      <c r="F1203" s="27" t="s">
        <v>37</v>
      </c>
      <c r="G1203" s="27" t="str">
        <f>Table228910[[#This Row],[District
Code]]</f>
        <v>68130</v>
      </c>
      <c r="H1203" s="52" t="s">
        <v>1772</v>
      </c>
      <c r="I1203" s="29" t="s">
        <v>6701</v>
      </c>
      <c r="J1203" s="30">
        <v>318477</v>
      </c>
      <c r="K1203" s="29" t="s">
        <v>6701</v>
      </c>
      <c r="L1203" s="28">
        <v>77516</v>
      </c>
      <c r="M1203" s="28">
        <v>77516</v>
      </c>
      <c r="N1203" s="28">
        <v>77516</v>
      </c>
      <c r="O1203" s="28">
        <v>79619</v>
      </c>
      <c r="P1203" s="28">
        <v>6310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31">
        <f t="shared" si="37"/>
        <v>318477</v>
      </c>
      <c r="AB1203" s="31">
        <f t="shared" si="36"/>
        <v>0</v>
      </c>
    </row>
    <row r="1204" spans="1:28" s="36" customFormat="1" x14ac:dyDescent="0.35">
      <c r="A1204" s="25" t="s">
        <v>214</v>
      </c>
      <c r="B1204" s="26" t="s">
        <v>1773</v>
      </c>
      <c r="C1204" s="27" t="s">
        <v>216</v>
      </c>
      <c r="D1204" s="27" t="s">
        <v>1774</v>
      </c>
      <c r="E1204" s="27" t="s">
        <v>36</v>
      </c>
      <c r="F1204" s="27" t="s">
        <v>37</v>
      </c>
      <c r="G1204" s="27" t="str">
        <f>Table228910[[#This Row],[District
Code]]</f>
        <v>68155</v>
      </c>
      <c r="H1204" s="52" t="s">
        <v>1775</v>
      </c>
      <c r="I1204" s="29" t="s">
        <v>6701</v>
      </c>
      <c r="J1204" s="30">
        <v>12634</v>
      </c>
      <c r="K1204" s="29" t="s">
        <v>6701</v>
      </c>
      <c r="L1204" s="28">
        <v>3075</v>
      </c>
      <c r="M1204" s="28">
        <v>3075</v>
      </c>
      <c r="N1204" s="28">
        <v>3075</v>
      </c>
      <c r="O1204" s="28">
        <v>0</v>
      </c>
      <c r="P1204" s="28">
        <v>3409</v>
      </c>
      <c r="Q1204" s="28">
        <v>0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31">
        <f t="shared" si="37"/>
        <v>12634</v>
      </c>
      <c r="AB1204" s="31">
        <f t="shared" si="36"/>
        <v>0</v>
      </c>
    </row>
    <row r="1205" spans="1:28" s="36" customFormat="1" x14ac:dyDescent="0.35">
      <c r="A1205" s="25" t="s">
        <v>214</v>
      </c>
      <c r="B1205" s="26" t="s">
        <v>1776</v>
      </c>
      <c r="C1205" s="27" t="s">
        <v>216</v>
      </c>
      <c r="D1205" s="27" t="s">
        <v>1777</v>
      </c>
      <c r="E1205" s="27" t="s">
        <v>36</v>
      </c>
      <c r="F1205" s="27" t="s">
        <v>37</v>
      </c>
      <c r="G1205" s="27" t="str">
        <f>Table228910[[#This Row],[District
Code]]</f>
        <v>68163</v>
      </c>
      <c r="H1205" s="52" t="s">
        <v>1778</v>
      </c>
      <c r="I1205" s="29" t="s">
        <v>6700</v>
      </c>
      <c r="J1205" s="30">
        <v>0</v>
      </c>
      <c r="K1205" s="29" t="s">
        <v>6708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0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31">
        <f t="shared" si="37"/>
        <v>0</v>
      </c>
      <c r="AB1205" s="31">
        <f t="shared" si="36"/>
        <v>0</v>
      </c>
    </row>
    <row r="1206" spans="1:28" s="36" customFormat="1" x14ac:dyDescent="0.35">
      <c r="A1206" s="25" t="s">
        <v>214</v>
      </c>
      <c r="B1206" s="26" t="s">
        <v>1779</v>
      </c>
      <c r="C1206" s="27" t="s">
        <v>216</v>
      </c>
      <c r="D1206" s="27" t="s">
        <v>1780</v>
      </c>
      <c r="E1206" s="27" t="s">
        <v>36</v>
      </c>
      <c r="F1206" s="27" t="s">
        <v>37</v>
      </c>
      <c r="G1206" s="27" t="str">
        <f>Table228910[[#This Row],[District
Code]]</f>
        <v>68171</v>
      </c>
      <c r="H1206" s="52" t="s">
        <v>1781</v>
      </c>
      <c r="I1206" s="29" t="s">
        <v>6701</v>
      </c>
      <c r="J1206" s="30">
        <v>10000</v>
      </c>
      <c r="K1206" s="29" t="s">
        <v>6708</v>
      </c>
      <c r="L1206" s="28">
        <v>2500</v>
      </c>
      <c r="M1206" s="28">
        <v>0</v>
      </c>
      <c r="N1206" s="28">
        <v>2500</v>
      </c>
      <c r="O1206" s="28">
        <v>0</v>
      </c>
      <c r="P1206" s="28">
        <v>2500</v>
      </c>
      <c r="Q1206" s="28">
        <v>0</v>
      </c>
      <c r="R1206" s="28">
        <v>2500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31">
        <f t="shared" si="37"/>
        <v>10000</v>
      </c>
      <c r="AB1206" s="31">
        <f t="shared" si="36"/>
        <v>0</v>
      </c>
    </row>
    <row r="1207" spans="1:28" s="36" customFormat="1" x14ac:dyDescent="0.35">
      <c r="A1207" s="25" t="s">
        <v>214</v>
      </c>
      <c r="B1207" s="26" t="s">
        <v>1782</v>
      </c>
      <c r="C1207" s="27" t="s">
        <v>216</v>
      </c>
      <c r="D1207" s="27" t="s">
        <v>1783</v>
      </c>
      <c r="E1207" s="27" t="s">
        <v>36</v>
      </c>
      <c r="F1207" s="27" t="s">
        <v>37</v>
      </c>
      <c r="G1207" s="27" t="str">
        <f>Table228910[[#This Row],[District
Code]]</f>
        <v>68189</v>
      </c>
      <c r="H1207" s="52" t="s">
        <v>916</v>
      </c>
      <c r="I1207" s="29" t="s">
        <v>6701</v>
      </c>
      <c r="J1207" s="30">
        <v>40654</v>
      </c>
      <c r="K1207" s="29" t="s">
        <v>6708</v>
      </c>
      <c r="L1207" s="28">
        <v>9895</v>
      </c>
      <c r="M1207" s="28">
        <v>0</v>
      </c>
      <c r="N1207" s="28">
        <v>0</v>
      </c>
      <c r="O1207" s="28">
        <v>269</v>
      </c>
      <c r="P1207" s="28">
        <v>27334</v>
      </c>
      <c r="Q1207" s="28">
        <v>3156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31">
        <f t="shared" si="37"/>
        <v>40654</v>
      </c>
      <c r="AB1207" s="31">
        <f t="shared" si="36"/>
        <v>0</v>
      </c>
    </row>
    <row r="1208" spans="1:28" s="36" customFormat="1" x14ac:dyDescent="0.35">
      <c r="A1208" s="25" t="s">
        <v>214</v>
      </c>
      <c r="B1208" s="26" t="s">
        <v>1784</v>
      </c>
      <c r="C1208" s="27" t="s">
        <v>216</v>
      </c>
      <c r="D1208" s="27" t="s">
        <v>1785</v>
      </c>
      <c r="E1208" s="27" t="s">
        <v>36</v>
      </c>
      <c r="F1208" s="27" t="s">
        <v>37</v>
      </c>
      <c r="G1208" s="27" t="str">
        <f>Table228910[[#This Row],[District
Code]]</f>
        <v>68197</v>
      </c>
      <c r="H1208" s="52" t="s">
        <v>1786</v>
      </c>
      <c r="I1208" s="29" t="s">
        <v>6701</v>
      </c>
      <c r="J1208" s="30">
        <v>172978</v>
      </c>
      <c r="K1208" s="29" t="s">
        <v>6701</v>
      </c>
      <c r="L1208" s="28">
        <v>42102</v>
      </c>
      <c r="M1208" s="28">
        <v>42102</v>
      </c>
      <c r="N1208" s="28">
        <v>0</v>
      </c>
      <c r="O1208" s="28">
        <v>19723</v>
      </c>
      <c r="P1208" s="28">
        <v>43975</v>
      </c>
      <c r="Q1208" s="28">
        <v>16974</v>
      </c>
      <c r="R1208" s="28">
        <v>8102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31">
        <f t="shared" si="37"/>
        <v>172978</v>
      </c>
      <c r="AB1208" s="31">
        <f t="shared" si="36"/>
        <v>0</v>
      </c>
    </row>
    <row r="1209" spans="1:28" s="36" customFormat="1" x14ac:dyDescent="0.35">
      <c r="A1209" s="25" t="s">
        <v>214</v>
      </c>
      <c r="B1209" s="26" t="s">
        <v>1787</v>
      </c>
      <c r="C1209" s="27" t="s">
        <v>216</v>
      </c>
      <c r="D1209" s="27" t="s">
        <v>1788</v>
      </c>
      <c r="E1209" s="27" t="s">
        <v>36</v>
      </c>
      <c r="F1209" s="27" t="s">
        <v>37</v>
      </c>
      <c r="G1209" s="27" t="str">
        <f>Table228910[[#This Row],[District
Code]]</f>
        <v>68205</v>
      </c>
      <c r="H1209" s="52" t="s">
        <v>1789</v>
      </c>
      <c r="I1209" s="29" t="s">
        <v>6701</v>
      </c>
      <c r="J1209" s="30">
        <v>60182</v>
      </c>
      <c r="K1209" s="29" t="s">
        <v>6708</v>
      </c>
      <c r="L1209" s="28">
        <v>0</v>
      </c>
      <c r="M1209" s="28">
        <v>0</v>
      </c>
      <c r="N1209" s="28">
        <v>0</v>
      </c>
      <c r="O1209" s="28">
        <v>15046</v>
      </c>
      <c r="P1209" s="28">
        <v>15046</v>
      </c>
      <c r="Q1209" s="28">
        <v>15046</v>
      </c>
      <c r="R1209" s="28">
        <v>15044</v>
      </c>
      <c r="S1209" s="28">
        <v>0</v>
      </c>
      <c r="T1209" s="28">
        <v>0</v>
      </c>
      <c r="U1209" s="28">
        <v>0</v>
      </c>
      <c r="V1209" s="28">
        <v>0</v>
      </c>
      <c r="W1209" s="28">
        <v>0</v>
      </c>
      <c r="X1209" s="28">
        <v>0</v>
      </c>
      <c r="Y1209" s="28">
        <v>0</v>
      </c>
      <c r="Z1209" s="28">
        <v>0</v>
      </c>
      <c r="AA1209" s="31">
        <f t="shared" si="37"/>
        <v>60182</v>
      </c>
      <c r="AB1209" s="31">
        <f t="shared" si="36"/>
        <v>0</v>
      </c>
    </row>
    <row r="1210" spans="1:28" s="36" customFormat="1" x14ac:dyDescent="0.35">
      <c r="A1210" s="25" t="s">
        <v>214</v>
      </c>
      <c r="B1210" s="26" t="s">
        <v>1790</v>
      </c>
      <c r="C1210" s="27" t="s">
        <v>216</v>
      </c>
      <c r="D1210" s="27" t="s">
        <v>1791</v>
      </c>
      <c r="E1210" s="27" t="s">
        <v>36</v>
      </c>
      <c r="F1210" s="27" t="s">
        <v>37</v>
      </c>
      <c r="G1210" s="27" t="str">
        <f>Table228910[[#This Row],[District
Code]]</f>
        <v>68213</v>
      </c>
      <c r="H1210" s="52" t="s">
        <v>1792</v>
      </c>
      <c r="I1210" s="29" t="s">
        <v>6701</v>
      </c>
      <c r="J1210" s="30">
        <v>33062</v>
      </c>
      <c r="K1210" s="29" t="s">
        <v>6701</v>
      </c>
      <c r="L1210" s="28">
        <v>8047</v>
      </c>
      <c r="M1210" s="28">
        <v>8047</v>
      </c>
      <c r="N1210" s="28">
        <v>0</v>
      </c>
      <c r="O1210" s="28">
        <v>0</v>
      </c>
      <c r="P1210" s="28">
        <v>16968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31">
        <f t="shared" si="37"/>
        <v>33062</v>
      </c>
      <c r="AB1210" s="31">
        <f t="shared" si="36"/>
        <v>0</v>
      </c>
    </row>
    <row r="1211" spans="1:28" s="36" customFormat="1" x14ac:dyDescent="0.35">
      <c r="A1211" s="25" t="s">
        <v>214</v>
      </c>
      <c r="B1211" s="26" t="s">
        <v>1793</v>
      </c>
      <c r="C1211" s="27" t="s">
        <v>216</v>
      </c>
      <c r="D1211" s="27" t="s">
        <v>1794</v>
      </c>
      <c r="E1211" s="27" t="s">
        <v>36</v>
      </c>
      <c r="F1211" s="27" t="s">
        <v>37</v>
      </c>
      <c r="G1211" s="27" t="str">
        <f>Table228910[[#This Row],[District
Code]]</f>
        <v>68221</v>
      </c>
      <c r="H1211" s="52" t="s">
        <v>1795</v>
      </c>
      <c r="I1211" s="29" t="s">
        <v>6701</v>
      </c>
      <c r="J1211" s="30">
        <v>114363</v>
      </c>
      <c r="K1211" s="29" t="s">
        <v>6701</v>
      </c>
      <c r="L1211" s="28">
        <v>27836</v>
      </c>
      <c r="M1211" s="28">
        <v>27836</v>
      </c>
      <c r="N1211" s="28">
        <v>27836</v>
      </c>
      <c r="O1211" s="28">
        <v>0</v>
      </c>
      <c r="P1211" s="28">
        <v>0</v>
      </c>
      <c r="Q1211" s="28">
        <v>0</v>
      </c>
      <c r="R1211" s="28">
        <v>0</v>
      </c>
      <c r="S1211" s="28">
        <v>0</v>
      </c>
      <c r="T1211" s="28">
        <v>0</v>
      </c>
      <c r="U1211" s="28">
        <v>30855</v>
      </c>
      <c r="V1211" s="28">
        <v>0</v>
      </c>
      <c r="W1211" s="28">
        <v>0</v>
      </c>
      <c r="X1211" s="28">
        <v>0</v>
      </c>
      <c r="Y1211" s="28">
        <v>0</v>
      </c>
      <c r="Z1211" s="28">
        <v>0</v>
      </c>
      <c r="AA1211" s="31">
        <f t="shared" si="37"/>
        <v>114363</v>
      </c>
      <c r="AB1211" s="31">
        <f t="shared" si="36"/>
        <v>0</v>
      </c>
    </row>
    <row r="1212" spans="1:28" s="36" customFormat="1" x14ac:dyDescent="0.35">
      <c r="A1212" s="25" t="s">
        <v>214</v>
      </c>
      <c r="B1212" s="26" t="s">
        <v>1796</v>
      </c>
      <c r="C1212" s="27" t="s">
        <v>216</v>
      </c>
      <c r="D1212" s="27" t="s">
        <v>1797</v>
      </c>
      <c r="E1212" s="27" t="s">
        <v>36</v>
      </c>
      <c r="F1212" s="27" t="s">
        <v>37</v>
      </c>
      <c r="G1212" s="27" t="str">
        <f>Table228910[[#This Row],[District
Code]]</f>
        <v>68296</v>
      </c>
      <c r="H1212" s="52" t="s">
        <v>1798</v>
      </c>
      <c r="I1212" s="29" t="s">
        <v>6701</v>
      </c>
      <c r="J1212" s="30">
        <v>127323</v>
      </c>
      <c r="K1212" s="29" t="s">
        <v>6701</v>
      </c>
      <c r="L1212" s="28">
        <v>30990</v>
      </c>
      <c r="M1212" s="28">
        <v>30990</v>
      </c>
      <c r="N1212" s="28">
        <v>0</v>
      </c>
      <c r="O1212" s="28">
        <v>0</v>
      </c>
      <c r="P1212" s="28">
        <v>0</v>
      </c>
      <c r="Q1212" s="28">
        <v>0</v>
      </c>
      <c r="R1212" s="28">
        <v>16187</v>
      </c>
      <c r="S1212" s="28">
        <v>31056</v>
      </c>
      <c r="T1212" s="28">
        <v>3081</v>
      </c>
      <c r="U1212" s="28">
        <v>15019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31">
        <f t="shared" si="37"/>
        <v>127323</v>
      </c>
      <c r="AB1212" s="31">
        <f t="shared" si="36"/>
        <v>0</v>
      </c>
    </row>
    <row r="1213" spans="1:28" s="36" customFormat="1" x14ac:dyDescent="0.35">
      <c r="A1213" s="25" t="s">
        <v>214</v>
      </c>
      <c r="B1213" s="26" t="s">
        <v>1799</v>
      </c>
      <c r="C1213" s="27" t="s">
        <v>216</v>
      </c>
      <c r="D1213" s="27" t="s">
        <v>1800</v>
      </c>
      <c r="E1213" s="27" t="s">
        <v>36</v>
      </c>
      <c r="F1213" s="27" t="s">
        <v>37</v>
      </c>
      <c r="G1213" s="27" t="str">
        <f>Table228910[[#This Row],[District
Code]]</f>
        <v>68304</v>
      </c>
      <c r="H1213" s="52" t="s">
        <v>1801</v>
      </c>
      <c r="I1213" s="29" t="s">
        <v>6701</v>
      </c>
      <c r="J1213" s="30">
        <v>40783</v>
      </c>
      <c r="K1213" s="29" t="s">
        <v>6701</v>
      </c>
      <c r="L1213" s="28">
        <v>9926</v>
      </c>
      <c r="M1213" s="28">
        <v>9926</v>
      </c>
      <c r="N1213" s="28">
        <v>0</v>
      </c>
      <c r="O1213" s="28">
        <v>0</v>
      </c>
      <c r="P1213" s="28">
        <v>0</v>
      </c>
      <c r="Q1213" s="28">
        <v>0</v>
      </c>
      <c r="R1213" s="28">
        <v>912</v>
      </c>
      <c r="S1213" s="28">
        <v>283</v>
      </c>
      <c r="T1213" s="28">
        <v>15424</v>
      </c>
      <c r="U1213" s="28">
        <v>1737</v>
      </c>
      <c r="V1213" s="28">
        <v>2575</v>
      </c>
      <c r="W1213" s="28">
        <v>0</v>
      </c>
      <c r="X1213" s="28">
        <v>0</v>
      </c>
      <c r="Y1213" s="28">
        <v>0</v>
      </c>
      <c r="Z1213" s="28">
        <v>0</v>
      </c>
      <c r="AA1213" s="31">
        <f t="shared" si="37"/>
        <v>40783</v>
      </c>
      <c r="AB1213" s="31">
        <f t="shared" si="36"/>
        <v>0</v>
      </c>
    </row>
    <row r="1214" spans="1:28" s="36" customFormat="1" x14ac:dyDescent="0.35">
      <c r="A1214" s="25" t="s">
        <v>214</v>
      </c>
      <c r="B1214" s="26" t="s">
        <v>1802</v>
      </c>
      <c r="C1214" s="27" t="s">
        <v>216</v>
      </c>
      <c r="D1214" s="27" t="s">
        <v>1803</v>
      </c>
      <c r="E1214" s="27" t="s">
        <v>36</v>
      </c>
      <c r="F1214" s="27" t="s">
        <v>37</v>
      </c>
      <c r="G1214" s="27" t="str">
        <f>Table228910[[#This Row],[District
Code]]</f>
        <v>68312</v>
      </c>
      <c r="H1214" s="52" t="s">
        <v>1804</v>
      </c>
      <c r="I1214" s="29" t="s">
        <v>6700</v>
      </c>
      <c r="J1214" s="30">
        <v>0</v>
      </c>
      <c r="K1214" s="29" t="s">
        <v>6708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0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31">
        <f t="shared" si="37"/>
        <v>0</v>
      </c>
      <c r="AB1214" s="31">
        <f t="shared" si="36"/>
        <v>0</v>
      </c>
    </row>
    <row r="1215" spans="1:28" s="36" customFormat="1" x14ac:dyDescent="0.35">
      <c r="A1215" s="25" t="s">
        <v>214</v>
      </c>
      <c r="B1215" s="35" t="s">
        <v>1805</v>
      </c>
      <c r="C1215" s="33" t="s">
        <v>216</v>
      </c>
      <c r="D1215" s="33" t="s">
        <v>1806</v>
      </c>
      <c r="E1215" s="33" t="s">
        <v>36</v>
      </c>
      <c r="F1215" s="3" t="s">
        <v>37</v>
      </c>
      <c r="G1215" s="27" t="str">
        <f>Table228910[[#This Row],[District
Code]]</f>
        <v>68338</v>
      </c>
      <c r="H1215" s="53" t="s">
        <v>1807</v>
      </c>
      <c r="I1215" s="29" t="s">
        <v>6701</v>
      </c>
      <c r="J1215" s="30">
        <v>2626681</v>
      </c>
      <c r="K1215" s="29" t="s">
        <v>6701</v>
      </c>
      <c r="L1215" s="28">
        <v>639321</v>
      </c>
      <c r="M1215" s="28">
        <v>639321</v>
      </c>
      <c r="N1215" s="28">
        <v>640685</v>
      </c>
      <c r="O1215" s="28">
        <v>636139</v>
      </c>
      <c r="P1215" s="28">
        <v>0</v>
      </c>
      <c r="Q1215" s="28">
        <v>0</v>
      </c>
      <c r="R1215" s="28">
        <v>0</v>
      </c>
      <c r="S1215" s="28">
        <v>71215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31">
        <f t="shared" si="37"/>
        <v>2626681</v>
      </c>
      <c r="AB1215" s="31">
        <f t="shared" si="36"/>
        <v>0</v>
      </c>
    </row>
    <row r="1216" spans="1:28" s="36" customFormat="1" x14ac:dyDescent="0.35">
      <c r="A1216" s="25" t="s">
        <v>214</v>
      </c>
      <c r="B1216" s="35" t="s">
        <v>1808</v>
      </c>
      <c r="C1216" s="33" t="s">
        <v>216</v>
      </c>
      <c r="D1216" s="33" t="s">
        <v>1809</v>
      </c>
      <c r="E1216" s="33" t="s">
        <v>36</v>
      </c>
      <c r="F1216" s="3" t="s">
        <v>37</v>
      </c>
      <c r="G1216" s="27" t="str">
        <f>Table228910[[#This Row],[District
Code]]</f>
        <v>68346</v>
      </c>
      <c r="H1216" s="53" t="s">
        <v>1810</v>
      </c>
      <c r="I1216" s="29" t="s">
        <v>6701</v>
      </c>
      <c r="J1216" s="30">
        <v>49000</v>
      </c>
      <c r="K1216" s="29" t="s">
        <v>6701</v>
      </c>
      <c r="L1216" s="28">
        <v>11927</v>
      </c>
      <c r="M1216" s="28">
        <v>11927</v>
      </c>
      <c r="N1216" s="28">
        <v>11927</v>
      </c>
      <c r="O1216" s="28">
        <v>0</v>
      </c>
      <c r="P1216" s="28">
        <v>0</v>
      </c>
      <c r="Q1216" s="28">
        <v>0</v>
      </c>
      <c r="R1216" s="28">
        <v>0</v>
      </c>
      <c r="S1216" s="28">
        <v>0</v>
      </c>
      <c r="T1216" s="28">
        <v>13219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31">
        <f t="shared" si="37"/>
        <v>49000</v>
      </c>
      <c r="AB1216" s="31">
        <f t="shared" si="36"/>
        <v>0</v>
      </c>
    </row>
    <row r="1217" spans="1:28" s="36" customFormat="1" x14ac:dyDescent="0.35">
      <c r="A1217" s="25" t="s">
        <v>214</v>
      </c>
      <c r="B1217" s="35" t="s">
        <v>1811</v>
      </c>
      <c r="C1217" s="33" t="s">
        <v>216</v>
      </c>
      <c r="D1217" s="33" t="s">
        <v>1812</v>
      </c>
      <c r="E1217" s="33" t="s">
        <v>36</v>
      </c>
      <c r="F1217" s="3" t="s">
        <v>37</v>
      </c>
      <c r="G1217" s="27" t="str">
        <f>Table228910[[#This Row],[District
Code]]</f>
        <v>68353</v>
      </c>
      <c r="H1217" s="53" t="s">
        <v>1813</v>
      </c>
      <c r="I1217" s="29" t="s">
        <v>6701</v>
      </c>
      <c r="J1217" s="30">
        <v>10000</v>
      </c>
      <c r="K1217" s="29" t="s">
        <v>6701</v>
      </c>
      <c r="L1217" s="28">
        <v>2500</v>
      </c>
      <c r="M1217" s="28">
        <v>2500</v>
      </c>
      <c r="N1217" s="28">
        <v>0</v>
      </c>
      <c r="O1217" s="28">
        <v>0</v>
      </c>
      <c r="P1217" s="28">
        <v>5000</v>
      </c>
      <c r="Q1217" s="28">
        <v>0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8">
        <v>0</v>
      </c>
      <c r="Z1217" s="28">
        <v>0</v>
      </c>
      <c r="AA1217" s="31">
        <f t="shared" si="37"/>
        <v>10000</v>
      </c>
      <c r="AB1217" s="31">
        <f t="shared" si="36"/>
        <v>0</v>
      </c>
    </row>
    <row r="1218" spans="1:28" s="36" customFormat="1" x14ac:dyDescent="0.35">
      <c r="A1218" s="25" t="s">
        <v>214</v>
      </c>
      <c r="B1218" s="26" t="s">
        <v>1814</v>
      </c>
      <c r="C1218" s="27" t="s">
        <v>216</v>
      </c>
      <c r="D1218" s="27" t="s">
        <v>1815</v>
      </c>
      <c r="E1218" s="27" t="s">
        <v>36</v>
      </c>
      <c r="F1218" s="27" t="s">
        <v>37</v>
      </c>
      <c r="G1218" s="27" t="str">
        <f>Table228910[[#This Row],[District
Code]]</f>
        <v>68361</v>
      </c>
      <c r="H1218" s="52" t="s">
        <v>1816</v>
      </c>
      <c r="I1218" s="29" t="s">
        <v>6700</v>
      </c>
      <c r="J1218" s="30">
        <v>0</v>
      </c>
      <c r="K1218" s="29" t="s">
        <v>6708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31">
        <f t="shared" si="37"/>
        <v>0</v>
      </c>
      <c r="AB1218" s="31">
        <f t="shared" si="36"/>
        <v>0</v>
      </c>
    </row>
    <row r="1219" spans="1:28" s="36" customFormat="1" x14ac:dyDescent="0.35">
      <c r="A1219" s="25" t="s">
        <v>214</v>
      </c>
      <c r="B1219" s="26" t="s">
        <v>1817</v>
      </c>
      <c r="C1219" s="27" t="s">
        <v>216</v>
      </c>
      <c r="D1219" s="27" t="s">
        <v>1818</v>
      </c>
      <c r="E1219" s="27" t="s">
        <v>36</v>
      </c>
      <c r="F1219" s="27" t="s">
        <v>37</v>
      </c>
      <c r="G1219" s="27" t="str">
        <f>Table228910[[#This Row],[District
Code]]</f>
        <v>68379</v>
      </c>
      <c r="H1219" s="52" t="s">
        <v>1819</v>
      </c>
      <c r="I1219" s="29" t="s">
        <v>6701</v>
      </c>
      <c r="J1219" s="30">
        <v>96002</v>
      </c>
      <c r="K1219" s="29" t="s">
        <v>6701</v>
      </c>
      <c r="L1219" s="28">
        <v>23366</v>
      </c>
      <c r="M1219" s="28">
        <v>65536</v>
      </c>
      <c r="N1219" s="28">
        <v>4563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31">
        <f t="shared" si="37"/>
        <v>93465</v>
      </c>
      <c r="AB1219" s="31">
        <f t="shared" si="36"/>
        <v>2537</v>
      </c>
    </row>
    <row r="1220" spans="1:28" s="36" customFormat="1" x14ac:dyDescent="0.35">
      <c r="A1220" s="25" t="s">
        <v>214</v>
      </c>
      <c r="B1220" s="26" t="s">
        <v>1820</v>
      </c>
      <c r="C1220" s="27" t="s">
        <v>216</v>
      </c>
      <c r="D1220" s="27" t="s">
        <v>1821</v>
      </c>
      <c r="E1220" s="27" t="s">
        <v>36</v>
      </c>
      <c r="F1220" s="27" t="s">
        <v>37</v>
      </c>
      <c r="G1220" s="27" t="str">
        <f>Table228910[[#This Row],[District
Code]]</f>
        <v>68387</v>
      </c>
      <c r="H1220" s="52" t="s">
        <v>1822</v>
      </c>
      <c r="I1220" s="29" t="s">
        <v>6700</v>
      </c>
      <c r="J1220" s="30">
        <v>0</v>
      </c>
      <c r="K1220" s="29" t="s">
        <v>6701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0</v>
      </c>
      <c r="R1220" s="28">
        <v>0</v>
      </c>
      <c r="S1220" s="28">
        <v>0</v>
      </c>
      <c r="T1220" s="28">
        <v>0</v>
      </c>
      <c r="U1220" s="28">
        <v>0</v>
      </c>
      <c r="V1220" s="28">
        <v>0</v>
      </c>
      <c r="W1220" s="28">
        <v>0</v>
      </c>
      <c r="X1220" s="28">
        <v>0</v>
      </c>
      <c r="Y1220" s="28">
        <v>0</v>
      </c>
      <c r="Z1220" s="28">
        <v>0</v>
      </c>
      <c r="AA1220" s="31">
        <f t="shared" si="37"/>
        <v>0</v>
      </c>
      <c r="AB1220" s="31">
        <f t="shared" si="36"/>
        <v>0</v>
      </c>
    </row>
    <row r="1221" spans="1:28" s="36" customFormat="1" x14ac:dyDescent="0.35">
      <c r="A1221" s="25" t="s">
        <v>214</v>
      </c>
      <c r="B1221" s="26" t="s">
        <v>1823</v>
      </c>
      <c r="C1221" s="27" t="s">
        <v>216</v>
      </c>
      <c r="D1221" s="27" t="s">
        <v>1824</v>
      </c>
      <c r="E1221" s="27" t="s">
        <v>36</v>
      </c>
      <c r="F1221" s="27" t="s">
        <v>37</v>
      </c>
      <c r="G1221" s="27" t="str">
        <f>Table228910[[#This Row],[District
Code]]</f>
        <v>68395</v>
      </c>
      <c r="H1221" s="52" t="s">
        <v>1825</v>
      </c>
      <c r="I1221" s="29" t="s">
        <v>6700</v>
      </c>
      <c r="J1221" s="30">
        <v>0</v>
      </c>
      <c r="K1221" s="29" t="s">
        <v>6708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31">
        <f t="shared" si="37"/>
        <v>0</v>
      </c>
      <c r="AB1221" s="31">
        <f t="shared" si="36"/>
        <v>0</v>
      </c>
    </row>
    <row r="1222" spans="1:28" s="36" customFormat="1" x14ac:dyDescent="0.35">
      <c r="A1222" s="25" t="s">
        <v>214</v>
      </c>
      <c r="B1222" s="26" t="s">
        <v>1826</v>
      </c>
      <c r="C1222" s="27" t="s">
        <v>216</v>
      </c>
      <c r="D1222" s="27" t="s">
        <v>1827</v>
      </c>
      <c r="E1222" s="27" t="s">
        <v>36</v>
      </c>
      <c r="F1222" s="27" t="s">
        <v>37</v>
      </c>
      <c r="G1222" s="27" t="str">
        <f>Table228910[[#This Row],[District
Code]]</f>
        <v>68403</v>
      </c>
      <c r="H1222" s="52" t="s">
        <v>1828</v>
      </c>
      <c r="I1222" s="29" t="s">
        <v>6700</v>
      </c>
      <c r="J1222" s="30">
        <v>0</v>
      </c>
      <c r="K1222" s="29" t="s">
        <v>6708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31">
        <f t="shared" si="37"/>
        <v>0</v>
      </c>
      <c r="AB1222" s="31">
        <f t="shared" si="36"/>
        <v>0</v>
      </c>
    </row>
    <row r="1223" spans="1:28" s="36" customFormat="1" x14ac:dyDescent="0.35">
      <c r="A1223" s="25" t="s">
        <v>214</v>
      </c>
      <c r="B1223" s="26" t="s">
        <v>1829</v>
      </c>
      <c r="C1223" s="27" t="s">
        <v>216</v>
      </c>
      <c r="D1223" s="27" t="s">
        <v>1830</v>
      </c>
      <c r="E1223" s="27" t="s">
        <v>36</v>
      </c>
      <c r="F1223" s="27" t="s">
        <v>37</v>
      </c>
      <c r="G1223" s="27" t="str">
        <f>Table228910[[#This Row],[District
Code]]</f>
        <v>68411</v>
      </c>
      <c r="H1223" s="52" t="s">
        <v>1831</v>
      </c>
      <c r="I1223" s="29" t="s">
        <v>6701</v>
      </c>
      <c r="J1223" s="30">
        <v>685703</v>
      </c>
      <c r="K1223" s="29" t="s">
        <v>6701</v>
      </c>
      <c r="L1223" s="28">
        <v>166897</v>
      </c>
      <c r="M1223" s="28">
        <v>166897</v>
      </c>
      <c r="N1223" s="28">
        <v>166897</v>
      </c>
      <c r="O1223" s="28">
        <v>0</v>
      </c>
      <c r="P1223" s="28">
        <v>185012</v>
      </c>
      <c r="Q1223" s="28">
        <v>0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0</v>
      </c>
      <c r="X1223" s="28">
        <v>0</v>
      </c>
      <c r="Y1223" s="28">
        <v>0</v>
      </c>
      <c r="Z1223" s="28">
        <v>0</v>
      </c>
      <c r="AA1223" s="31">
        <f t="shared" si="37"/>
        <v>685703</v>
      </c>
      <c r="AB1223" s="31">
        <f t="shared" si="36"/>
        <v>0</v>
      </c>
    </row>
    <row r="1224" spans="1:28" s="36" customFormat="1" x14ac:dyDescent="0.35">
      <c r="A1224" s="25" t="s">
        <v>214</v>
      </c>
      <c r="B1224" s="26" t="s">
        <v>1832</v>
      </c>
      <c r="C1224" s="27" t="s">
        <v>216</v>
      </c>
      <c r="D1224" s="27" t="s">
        <v>1833</v>
      </c>
      <c r="E1224" s="27" t="s">
        <v>36</v>
      </c>
      <c r="F1224" s="27" t="s">
        <v>37</v>
      </c>
      <c r="G1224" s="27" t="str">
        <f>Table228910[[#This Row],[District
Code]]</f>
        <v>68437</v>
      </c>
      <c r="H1224" s="52" t="s">
        <v>1834</v>
      </c>
      <c r="I1224" s="29" t="s">
        <v>6701</v>
      </c>
      <c r="J1224" s="30">
        <v>10000</v>
      </c>
      <c r="K1224" s="29" t="s">
        <v>6701</v>
      </c>
      <c r="L1224" s="28">
        <v>2500</v>
      </c>
      <c r="M1224" s="28">
        <v>2500</v>
      </c>
      <c r="N1224" s="28">
        <v>2500</v>
      </c>
      <c r="O1224" s="28">
        <v>617</v>
      </c>
      <c r="P1224" s="28">
        <v>1883</v>
      </c>
      <c r="Q1224" s="28">
        <v>0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31">
        <f t="shared" si="37"/>
        <v>10000</v>
      </c>
      <c r="AB1224" s="31">
        <f t="shared" si="36"/>
        <v>0</v>
      </c>
    </row>
    <row r="1225" spans="1:28" s="36" customFormat="1" x14ac:dyDescent="0.35">
      <c r="A1225" s="25" t="s">
        <v>214</v>
      </c>
      <c r="B1225" s="26" t="s">
        <v>1835</v>
      </c>
      <c r="C1225" s="27" t="s">
        <v>216</v>
      </c>
      <c r="D1225" s="27" t="s">
        <v>1836</v>
      </c>
      <c r="E1225" s="27" t="s">
        <v>36</v>
      </c>
      <c r="F1225" s="27" t="s">
        <v>37</v>
      </c>
      <c r="G1225" s="27" t="str">
        <f>Table228910[[#This Row],[District
Code]]</f>
        <v>68452</v>
      </c>
      <c r="H1225" s="52" t="s">
        <v>1837</v>
      </c>
      <c r="I1225" s="29" t="s">
        <v>6701</v>
      </c>
      <c r="J1225" s="30">
        <v>348859</v>
      </c>
      <c r="K1225" s="29" t="s">
        <v>6701</v>
      </c>
      <c r="L1225" s="28">
        <v>84911</v>
      </c>
      <c r="M1225" s="28">
        <v>84911</v>
      </c>
      <c r="N1225" s="28">
        <v>0</v>
      </c>
      <c r="O1225" s="28">
        <v>0</v>
      </c>
      <c r="P1225" s="28">
        <v>0</v>
      </c>
      <c r="Q1225" s="28">
        <v>26433</v>
      </c>
      <c r="R1225" s="28">
        <v>34094</v>
      </c>
      <c r="S1225" s="28">
        <v>82703</v>
      </c>
      <c r="T1225" s="28">
        <v>7267</v>
      </c>
      <c r="U1225" s="28">
        <v>22546</v>
      </c>
      <c r="V1225" s="28">
        <v>5994</v>
      </c>
      <c r="W1225" s="28">
        <v>0</v>
      </c>
      <c r="X1225" s="28">
        <v>0</v>
      </c>
      <c r="Y1225" s="28">
        <v>0</v>
      </c>
      <c r="Z1225" s="28">
        <v>0</v>
      </c>
      <c r="AA1225" s="31">
        <f t="shared" si="37"/>
        <v>348859</v>
      </c>
      <c r="AB1225" s="31">
        <f t="shared" si="36"/>
        <v>0</v>
      </c>
    </row>
    <row r="1226" spans="1:28" s="36" customFormat="1" x14ac:dyDescent="0.35">
      <c r="A1226" s="25" t="s">
        <v>214</v>
      </c>
      <c r="B1226" s="26" t="s">
        <v>2803</v>
      </c>
      <c r="C1226" s="27" t="s">
        <v>216</v>
      </c>
      <c r="D1226" s="27" t="s">
        <v>2804</v>
      </c>
      <c r="E1226" s="27" t="s">
        <v>36</v>
      </c>
      <c r="F1226" s="27" t="s">
        <v>37</v>
      </c>
      <c r="G1226" s="27" t="str">
        <f>Table228910[[#This Row],[District
Code]]</f>
        <v>73551</v>
      </c>
      <c r="H1226" s="52" t="s">
        <v>2805</v>
      </c>
      <c r="I1226" s="29" t="s">
        <v>6701</v>
      </c>
      <c r="J1226" s="30">
        <v>85465</v>
      </c>
      <c r="K1226" s="29" t="s">
        <v>6701</v>
      </c>
      <c r="L1226" s="28">
        <v>20802</v>
      </c>
      <c r="M1226" s="28">
        <v>20802</v>
      </c>
      <c r="N1226" s="28">
        <v>0</v>
      </c>
      <c r="O1226" s="28">
        <v>5680</v>
      </c>
      <c r="P1226" s="28">
        <v>0</v>
      </c>
      <c r="Q1226" s="28">
        <v>38181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31">
        <f t="shared" si="37"/>
        <v>85465</v>
      </c>
      <c r="AB1226" s="31">
        <f t="shared" si="36"/>
        <v>0</v>
      </c>
    </row>
    <row r="1227" spans="1:28" s="36" customFormat="1" x14ac:dyDescent="0.35">
      <c r="A1227" s="25" t="s">
        <v>214</v>
      </c>
      <c r="B1227" s="26" t="s">
        <v>2806</v>
      </c>
      <c r="C1227" s="27" t="s">
        <v>216</v>
      </c>
      <c r="D1227" s="27" t="s">
        <v>2807</v>
      </c>
      <c r="E1227" s="27" t="s">
        <v>36</v>
      </c>
      <c r="F1227" s="27" t="s">
        <v>37</v>
      </c>
      <c r="G1227" s="27" t="str">
        <f>Table228910[[#This Row],[District
Code]]</f>
        <v>73569</v>
      </c>
      <c r="H1227" s="52" t="s">
        <v>2808</v>
      </c>
      <c r="I1227" s="29" t="s">
        <v>6701</v>
      </c>
      <c r="J1227" s="30">
        <v>284296</v>
      </c>
      <c r="K1227" s="29" t="s">
        <v>6701</v>
      </c>
      <c r="L1227" s="28">
        <v>69196</v>
      </c>
      <c r="M1227" s="28">
        <v>69196</v>
      </c>
      <c r="N1227" s="28">
        <v>0</v>
      </c>
      <c r="O1227" s="28">
        <v>0</v>
      </c>
      <c r="P1227" s="28">
        <v>145904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31">
        <f t="shared" si="37"/>
        <v>284296</v>
      </c>
      <c r="AB1227" s="31">
        <f t="shared" si="36"/>
        <v>0</v>
      </c>
    </row>
    <row r="1228" spans="1:28" s="36" customFormat="1" x14ac:dyDescent="0.35">
      <c r="A1228" s="25" t="s">
        <v>214</v>
      </c>
      <c r="B1228" s="26" t="s">
        <v>2857</v>
      </c>
      <c r="C1228" s="27" t="s">
        <v>216</v>
      </c>
      <c r="D1228" s="27" t="s">
        <v>2858</v>
      </c>
      <c r="E1228" s="27" t="s">
        <v>36</v>
      </c>
      <c r="F1228" s="27" t="s">
        <v>37</v>
      </c>
      <c r="G1228" s="27" t="str">
        <f>Table228910[[#This Row],[District
Code]]</f>
        <v>73791</v>
      </c>
      <c r="H1228" s="52" t="s">
        <v>2859</v>
      </c>
      <c r="I1228" s="29" t="s">
        <v>6701</v>
      </c>
      <c r="J1228" s="30">
        <v>195466</v>
      </c>
      <c r="K1228" s="29" t="s">
        <v>6701</v>
      </c>
      <c r="L1228" s="28">
        <v>0</v>
      </c>
      <c r="M1228" s="28">
        <v>0</v>
      </c>
      <c r="N1228" s="28">
        <v>0</v>
      </c>
      <c r="O1228" s="28">
        <v>48867</v>
      </c>
      <c r="P1228" s="28">
        <v>48867</v>
      </c>
      <c r="Q1228" s="28">
        <v>48867</v>
      </c>
      <c r="R1228" s="28">
        <v>48865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31">
        <f t="shared" si="37"/>
        <v>195466</v>
      </c>
      <c r="AB1228" s="31">
        <f t="shared" ref="AB1228:AB1291" si="38">J1228-AA1228</f>
        <v>0</v>
      </c>
    </row>
    <row r="1229" spans="1:28" s="36" customFormat="1" x14ac:dyDescent="0.35">
      <c r="A1229" s="25" t="s">
        <v>214</v>
      </c>
      <c r="B1229" s="26" t="s">
        <v>3028</v>
      </c>
      <c r="C1229" s="27" t="s">
        <v>216</v>
      </c>
      <c r="D1229" s="27" t="s">
        <v>3029</v>
      </c>
      <c r="E1229" s="27" t="s">
        <v>36</v>
      </c>
      <c r="F1229" s="27" t="s">
        <v>37</v>
      </c>
      <c r="G1229" s="27" t="str">
        <f>Table228910[[#This Row],[District
Code]]</f>
        <v>75416</v>
      </c>
      <c r="H1229" s="52" t="s">
        <v>3030</v>
      </c>
      <c r="I1229" s="29" t="s">
        <v>6701</v>
      </c>
      <c r="J1229" s="30">
        <v>10000</v>
      </c>
      <c r="K1229" s="29" t="s">
        <v>6701</v>
      </c>
      <c r="L1229" s="28">
        <v>2500</v>
      </c>
      <c r="M1229" s="28">
        <v>0</v>
      </c>
      <c r="N1229" s="28">
        <v>0</v>
      </c>
      <c r="O1229" s="28">
        <v>0</v>
      </c>
      <c r="P1229" s="28">
        <v>0</v>
      </c>
      <c r="Q1229" s="28">
        <v>7500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31">
        <f t="shared" ref="AA1229:AA1292" si="39">SUM(L1229:Z1229)</f>
        <v>10000</v>
      </c>
      <c r="AB1229" s="31">
        <f t="shared" si="38"/>
        <v>0</v>
      </c>
    </row>
    <row r="1230" spans="1:28" s="36" customFormat="1" x14ac:dyDescent="0.35">
      <c r="A1230" s="25" t="s">
        <v>214</v>
      </c>
      <c r="B1230" s="26" t="s">
        <v>3085</v>
      </c>
      <c r="C1230" s="27" t="s">
        <v>216</v>
      </c>
      <c r="D1230" s="27" t="s">
        <v>3086</v>
      </c>
      <c r="E1230" s="27" t="s">
        <v>36</v>
      </c>
      <c r="F1230" s="27" t="s">
        <v>37</v>
      </c>
      <c r="G1230" s="27" t="str">
        <f>Table228910[[#This Row],[District
Code]]</f>
        <v>75614</v>
      </c>
      <c r="H1230" s="52" t="s">
        <v>3087</v>
      </c>
      <c r="I1230" s="29" t="s">
        <v>6701</v>
      </c>
      <c r="J1230" s="30">
        <v>41097</v>
      </c>
      <c r="K1230" s="29" t="s">
        <v>6701</v>
      </c>
      <c r="L1230" s="28">
        <v>10003</v>
      </c>
      <c r="M1230" s="28">
        <v>10003</v>
      </c>
      <c r="N1230" s="28">
        <v>0</v>
      </c>
      <c r="O1230" s="28">
        <v>0</v>
      </c>
      <c r="P1230" s="28">
        <v>10274</v>
      </c>
      <c r="Q1230" s="28">
        <v>0</v>
      </c>
      <c r="R1230" s="28">
        <v>10817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31">
        <f t="shared" si="39"/>
        <v>41097</v>
      </c>
      <c r="AB1230" s="31">
        <f t="shared" si="38"/>
        <v>0</v>
      </c>
    </row>
    <row r="1231" spans="1:28" s="36" customFormat="1" x14ac:dyDescent="0.35">
      <c r="A1231" s="25" t="s">
        <v>214</v>
      </c>
      <c r="B1231" s="26" t="s">
        <v>3132</v>
      </c>
      <c r="C1231" s="27" t="s">
        <v>216</v>
      </c>
      <c r="D1231" s="27" t="s">
        <v>3133</v>
      </c>
      <c r="E1231" s="27" t="s">
        <v>36</v>
      </c>
      <c r="F1231" s="27" t="s">
        <v>37</v>
      </c>
      <c r="G1231" s="27" t="str">
        <f>Table228910[[#This Row],[District
Code]]</f>
        <v>76851</v>
      </c>
      <c r="H1231" s="52" t="s">
        <v>3134</v>
      </c>
      <c r="I1231" s="29" t="s">
        <v>6701</v>
      </c>
      <c r="J1231" s="30">
        <v>28994</v>
      </c>
      <c r="K1231" s="29" t="s">
        <v>6701</v>
      </c>
      <c r="L1231" s="28">
        <v>7057</v>
      </c>
      <c r="M1231" s="28">
        <v>7057</v>
      </c>
      <c r="N1231" s="28">
        <v>7057</v>
      </c>
      <c r="O1231" s="28">
        <v>192</v>
      </c>
      <c r="P1231" s="28">
        <v>0</v>
      </c>
      <c r="Q1231" s="28">
        <v>0</v>
      </c>
      <c r="R1231" s="28">
        <v>0</v>
      </c>
      <c r="S1231" s="28">
        <v>0</v>
      </c>
      <c r="T1231" s="28">
        <v>7631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31">
        <f t="shared" si="39"/>
        <v>28994</v>
      </c>
      <c r="AB1231" s="31">
        <f t="shared" si="38"/>
        <v>0</v>
      </c>
    </row>
    <row r="1232" spans="1:28" s="36" customFormat="1" x14ac:dyDescent="0.35">
      <c r="A1232" s="25" t="s">
        <v>214</v>
      </c>
      <c r="B1232" s="26" t="s">
        <v>4239</v>
      </c>
      <c r="C1232" s="27" t="s">
        <v>216</v>
      </c>
      <c r="D1232" s="27" t="s">
        <v>4240</v>
      </c>
      <c r="E1232" s="27" t="s">
        <v>36</v>
      </c>
      <c r="F1232" s="27" t="s">
        <v>4241</v>
      </c>
      <c r="G1232" s="27" t="str">
        <f>"C"&amp;Table228910[[#This Row],[Direct
Funded
Charter School
Number]]</f>
        <v>C0756</v>
      </c>
      <c r="H1232" s="52" t="s">
        <v>4242</v>
      </c>
      <c r="I1232" s="29" t="s">
        <v>6701</v>
      </c>
      <c r="J1232" s="30">
        <v>30177</v>
      </c>
      <c r="K1232" s="29" t="s">
        <v>6701</v>
      </c>
      <c r="L1232" s="28">
        <v>7345</v>
      </c>
      <c r="M1232" s="28">
        <v>7345</v>
      </c>
      <c r="N1232" s="28">
        <v>0</v>
      </c>
      <c r="O1232" s="28">
        <v>0</v>
      </c>
      <c r="P1232" s="28">
        <v>15487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31">
        <f t="shared" si="39"/>
        <v>30177</v>
      </c>
      <c r="AB1232" s="31">
        <f t="shared" si="38"/>
        <v>0</v>
      </c>
    </row>
    <row r="1233" spans="1:28" s="36" customFormat="1" x14ac:dyDescent="0.35">
      <c r="A1233" s="25" t="s">
        <v>214</v>
      </c>
      <c r="B1233" s="26" t="s">
        <v>3834</v>
      </c>
      <c r="C1233" s="27" t="s">
        <v>216</v>
      </c>
      <c r="D1233" s="27" t="s">
        <v>1806</v>
      </c>
      <c r="E1233" s="27" t="s">
        <v>3835</v>
      </c>
      <c r="F1233" s="27" t="s">
        <v>3836</v>
      </c>
      <c r="G1233" s="27" t="str">
        <f>"C"&amp;Table228910[[#This Row],[Direct
Funded
Charter School
Number]]</f>
        <v>C0546</v>
      </c>
      <c r="H1233" s="52" t="s">
        <v>3837</v>
      </c>
      <c r="I1233" s="29" t="s">
        <v>6701</v>
      </c>
      <c r="J1233" s="30">
        <v>10000</v>
      </c>
      <c r="K1233" s="29" t="s">
        <v>6701</v>
      </c>
      <c r="L1233" s="28">
        <v>2500</v>
      </c>
      <c r="M1233" s="28">
        <v>2500</v>
      </c>
      <c r="N1233" s="28">
        <v>0</v>
      </c>
      <c r="O1233" s="28">
        <v>0</v>
      </c>
      <c r="P1233" s="28">
        <v>3862</v>
      </c>
      <c r="Q1233" s="28">
        <v>1138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31">
        <f t="shared" si="39"/>
        <v>10000</v>
      </c>
      <c r="AB1233" s="31">
        <f t="shared" si="38"/>
        <v>0</v>
      </c>
    </row>
    <row r="1234" spans="1:28" s="36" customFormat="1" x14ac:dyDescent="0.35">
      <c r="A1234" s="25" t="s">
        <v>214</v>
      </c>
      <c r="B1234" s="26" t="s">
        <v>3842</v>
      </c>
      <c r="C1234" s="27" t="s">
        <v>216</v>
      </c>
      <c r="D1234" s="27" t="s">
        <v>1806</v>
      </c>
      <c r="E1234" s="27" t="s">
        <v>3843</v>
      </c>
      <c r="F1234" s="27" t="s">
        <v>3844</v>
      </c>
      <c r="G1234" s="27" t="str">
        <f>"C"&amp;Table228910[[#This Row],[Direct
Funded
Charter School
Number]]</f>
        <v>C0550</v>
      </c>
      <c r="H1234" s="52" t="s">
        <v>3845</v>
      </c>
      <c r="I1234" s="29" t="s">
        <v>6701</v>
      </c>
      <c r="J1234" s="30">
        <v>10000</v>
      </c>
      <c r="K1234" s="29" t="s">
        <v>6701</v>
      </c>
      <c r="L1234" s="28">
        <v>2500</v>
      </c>
      <c r="M1234" s="28">
        <v>2500</v>
      </c>
      <c r="N1234" s="28">
        <v>2500</v>
      </c>
      <c r="O1234" s="28">
        <v>2500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31">
        <f t="shared" si="39"/>
        <v>10000</v>
      </c>
      <c r="AB1234" s="31">
        <f t="shared" si="38"/>
        <v>0</v>
      </c>
    </row>
    <row r="1235" spans="1:28" s="36" customFormat="1" x14ac:dyDescent="0.35">
      <c r="A1235" s="25" t="s">
        <v>214</v>
      </c>
      <c r="B1235" s="26" t="s">
        <v>3854</v>
      </c>
      <c r="C1235" s="27" t="s">
        <v>216</v>
      </c>
      <c r="D1235" s="27" t="s">
        <v>1794</v>
      </c>
      <c r="E1235" s="27" t="s">
        <v>3855</v>
      </c>
      <c r="F1235" s="27" t="s">
        <v>3856</v>
      </c>
      <c r="G1235" s="27" t="str">
        <f>"C"&amp;Table228910[[#This Row],[Direct
Funded
Charter School
Number]]</f>
        <v>C0553</v>
      </c>
      <c r="H1235" s="52" t="s">
        <v>3857</v>
      </c>
      <c r="I1235" s="29" t="s">
        <v>6701</v>
      </c>
      <c r="J1235" s="30">
        <v>10022</v>
      </c>
      <c r="K1235" s="29" t="s">
        <v>6701</v>
      </c>
      <c r="L1235" s="28">
        <v>2500</v>
      </c>
      <c r="M1235" s="28">
        <v>2500</v>
      </c>
      <c r="N1235" s="28">
        <v>2500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2522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31">
        <f t="shared" si="39"/>
        <v>10022</v>
      </c>
      <c r="AB1235" s="31">
        <f t="shared" si="38"/>
        <v>0</v>
      </c>
    </row>
    <row r="1236" spans="1:28" s="36" customFormat="1" x14ac:dyDescent="0.35">
      <c r="A1236" s="25" t="s">
        <v>214</v>
      </c>
      <c r="B1236" s="26" t="s">
        <v>3862</v>
      </c>
      <c r="C1236" s="27" t="s">
        <v>216</v>
      </c>
      <c r="D1236" s="27" t="s">
        <v>1759</v>
      </c>
      <c r="E1236" s="27" t="s">
        <v>3863</v>
      </c>
      <c r="F1236" s="27" t="s">
        <v>3864</v>
      </c>
      <c r="G1236" s="27" t="str">
        <f>"C"&amp;Table228910[[#This Row],[Direct
Funded
Charter School
Number]]</f>
        <v>C0556</v>
      </c>
      <c r="H1236" s="52" t="s">
        <v>3865</v>
      </c>
      <c r="I1236" s="29" t="s">
        <v>6700</v>
      </c>
      <c r="J1236" s="30">
        <v>0</v>
      </c>
      <c r="K1236" s="29" t="s">
        <v>6708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31">
        <f t="shared" si="39"/>
        <v>0</v>
      </c>
      <c r="AB1236" s="31">
        <f t="shared" si="38"/>
        <v>0</v>
      </c>
    </row>
    <row r="1237" spans="1:28" s="36" customFormat="1" x14ac:dyDescent="0.35">
      <c r="A1237" s="25" t="s">
        <v>214</v>
      </c>
      <c r="B1237" s="26" t="s">
        <v>3986</v>
      </c>
      <c r="C1237" s="27" t="s">
        <v>216</v>
      </c>
      <c r="D1237" s="27" t="s">
        <v>1836</v>
      </c>
      <c r="E1237" s="27" t="s">
        <v>3987</v>
      </c>
      <c r="F1237" s="27" t="s">
        <v>3988</v>
      </c>
      <c r="G1237" s="27" t="str">
        <f>"C"&amp;Table228910[[#This Row],[Direct
Funded
Charter School
Number]]</f>
        <v>C0627</v>
      </c>
      <c r="H1237" s="52" t="s">
        <v>3989</v>
      </c>
      <c r="I1237" s="29" t="s">
        <v>6701</v>
      </c>
      <c r="J1237" s="30">
        <v>10000</v>
      </c>
      <c r="K1237" s="29" t="s">
        <v>6701</v>
      </c>
      <c r="L1237" s="28">
        <v>2500</v>
      </c>
      <c r="M1237" s="28">
        <v>2500</v>
      </c>
      <c r="N1237" s="28">
        <v>0</v>
      </c>
      <c r="O1237" s="28">
        <v>0</v>
      </c>
      <c r="P1237" s="28">
        <v>0</v>
      </c>
      <c r="Q1237" s="28">
        <v>4216</v>
      </c>
      <c r="R1237" s="28">
        <v>784</v>
      </c>
      <c r="S1237" s="28">
        <v>0</v>
      </c>
      <c r="T1237" s="28">
        <v>0</v>
      </c>
      <c r="U1237" s="28">
        <v>0</v>
      </c>
      <c r="V1237" s="28">
        <v>0</v>
      </c>
      <c r="W1237" s="28">
        <v>0</v>
      </c>
      <c r="X1237" s="28">
        <v>0</v>
      </c>
      <c r="Y1237" s="28">
        <v>0</v>
      </c>
      <c r="Z1237" s="28">
        <v>0</v>
      </c>
      <c r="AA1237" s="31">
        <f t="shared" si="39"/>
        <v>10000</v>
      </c>
      <c r="AB1237" s="31">
        <f t="shared" si="38"/>
        <v>0</v>
      </c>
    </row>
    <row r="1238" spans="1:28" s="36" customFormat="1" x14ac:dyDescent="0.35">
      <c r="A1238" s="25" t="s">
        <v>214</v>
      </c>
      <c r="B1238" s="26" t="s">
        <v>3982</v>
      </c>
      <c r="C1238" s="27" t="s">
        <v>216</v>
      </c>
      <c r="D1238" s="27" t="s">
        <v>1806</v>
      </c>
      <c r="E1238" s="27" t="s">
        <v>3983</v>
      </c>
      <c r="F1238" s="27" t="s">
        <v>3984</v>
      </c>
      <c r="G1238" s="27" t="str">
        <f>"C"&amp;Table228910[[#This Row],[Direct
Funded
Charter School
Number]]</f>
        <v>C0623</v>
      </c>
      <c r="H1238" s="52" t="s">
        <v>3985</v>
      </c>
      <c r="I1238" s="29" t="s">
        <v>6701</v>
      </c>
      <c r="J1238" s="30">
        <v>10000</v>
      </c>
      <c r="K1238" s="29" t="s">
        <v>6701</v>
      </c>
      <c r="L1238" s="28">
        <v>2500</v>
      </c>
      <c r="M1238" s="28">
        <v>2500</v>
      </c>
      <c r="N1238" s="28">
        <v>0</v>
      </c>
      <c r="O1238" s="28">
        <v>0</v>
      </c>
      <c r="P1238" s="28">
        <v>5000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0</v>
      </c>
      <c r="X1238" s="28">
        <v>0</v>
      </c>
      <c r="Y1238" s="28">
        <v>0</v>
      </c>
      <c r="Z1238" s="28">
        <v>0</v>
      </c>
      <c r="AA1238" s="31">
        <f t="shared" si="39"/>
        <v>10000</v>
      </c>
      <c r="AB1238" s="31">
        <f t="shared" si="38"/>
        <v>0</v>
      </c>
    </row>
    <row r="1239" spans="1:28" s="36" customFormat="1" x14ac:dyDescent="0.35">
      <c r="A1239" s="25" t="s">
        <v>214</v>
      </c>
      <c r="B1239" s="26" t="s">
        <v>4038</v>
      </c>
      <c r="C1239" s="27" t="s">
        <v>216</v>
      </c>
      <c r="D1239" s="27" t="s">
        <v>1806</v>
      </c>
      <c r="E1239" s="27" t="s">
        <v>4039</v>
      </c>
      <c r="F1239" s="27" t="s">
        <v>4040</v>
      </c>
      <c r="G1239" s="27" t="str">
        <f>"C"&amp;Table228910[[#This Row],[Direct
Funded
Charter School
Number]]</f>
        <v>C0659</v>
      </c>
      <c r="H1239" s="52" t="s">
        <v>4041</v>
      </c>
      <c r="I1239" s="29" t="s">
        <v>6701</v>
      </c>
      <c r="J1239" s="30">
        <v>13236</v>
      </c>
      <c r="K1239" s="29" t="s">
        <v>6701</v>
      </c>
      <c r="L1239" s="28">
        <v>3222</v>
      </c>
      <c r="M1239" s="28">
        <v>3222</v>
      </c>
      <c r="N1239" s="28">
        <v>6443</v>
      </c>
      <c r="O1239" s="28">
        <v>0</v>
      </c>
      <c r="P1239" s="28">
        <v>349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0</v>
      </c>
      <c r="X1239" s="28">
        <v>0</v>
      </c>
      <c r="Y1239" s="28">
        <v>0</v>
      </c>
      <c r="Z1239" s="28">
        <v>0</v>
      </c>
      <c r="AA1239" s="31">
        <f t="shared" si="39"/>
        <v>13236</v>
      </c>
      <c r="AB1239" s="31">
        <f t="shared" si="38"/>
        <v>0</v>
      </c>
    </row>
    <row r="1240" spans="1:28" s="36" customFormat="1" x14ac:dyDescent="0.35">
      <c r="A1240" s="25" t="s">
        <v>214</v>
      </c>
      <c r="B1240" s="26" t="s">
        <v>4042</v>
      </c>
      <c r="C1240" s="27" t="s">
        <v>216</v>
      </c>
      <c r="D1240" s="27" t="s">
        <v>1806</v>
      </c>
      <c r="E1240" s="27" t="s">
        <v>4043</v>
      </c>
      <c r="F1240" s="27" t="s">
        <v>4044</v>
      </c>
      <c r="G1240" s="27" t="str">
        <f>"C"&amp;Table228910[[#This Row],[Direct
Funded
Charter School
Number]]</f>
        <v>C0660</v>
      </c>
      <c r="H1240" s="52" t="s">
        <v>4045</v>
      </c>
      <c r="I1240" s="29" t="s">
        <v>6701</v>
      </c>
      <c r="J1240" s="30">
        <v>10000</v>
      </c>
      <c r="K1240" s="29" t="s">
        <v>6701</v>
      </c>
      <c r="L1240" s="28">
        <v>2500</v>
      </c>
      <c r="M1240" s="28">
        <v>2500</v>
      </c>
      <c r="N1240" s="28">
        <v>0</v>
      </c>
      <c r="O1240" s="28">
        <v>0</v>
      </c>
      <c r="P1240" s="28">
        <v>5000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31">
        <f t="shared" si="39"/>
        <v>10000</v>
      </c>
      <c r="AB1240" s="31">
        <f t="shared" si="38"/>
        <v>0</v>
      </c>
    </row>
    <row r="1241" spans="1:28" s="36" customFormat="1" x14ac:dyDescent="0.35">
      <c r="A1241" s="25" t="s">
        <v>214</v>
      </c>
      <c r="B1241" s="26" t="s">
        <v>4086</v>
      </c>
      <c r="C1241" s="27" t="s">
        <v>216</v>
      </c>
      <c r="D1241" s="27" t="s">
        <v>1806</v>
      </c>
      <c r="E1241" s="27" t="s">
        <v>4087</v>
      </c>
      <c r="F1241" s="27" t="s">
        <v>4088</v>
      </c>
      <c r="G1241" s="27" t="str">
        <f>"C"&amp;Table228910[[#This Row],[Direct
Funded
Charter School
Number]]</f>
        <v>C0680</v>
      </c>
      <c r="H1241" s="52" t="s">
        <v>4089</v>
      </c>
      <c r="I1241" s="29" t="s">
        <v>6701</v>
      </c>
      <c r="J1241" s="30">
        <v>12391</v>
      </c>
      <c r="K1241" s="29" t="s">
        <v>6701</v>
      </c>
      <c r="L1241" s="28">
        <v>3016</v>
      </c>
      <c r="M1241" s="28">
        <v>3016</v>
      </c>
      <c r="N1241" s="28">
        <v>0</v>
      </c>
      <c r="O1241" s="28">
        <v>0</v>
      </c>
      <c r="P1241" s="28">
        <v>6359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31">
        <f t="shared" si="39"/>
        <v>12391</v>
      </c>
      <c r="AB1241" s="31">
        <f t="shared" si="38"/>
        <v>0</v>
      </c>
    </row>
    <row r="1242" spans="1:28" s="36" customFormat="1" x14ac:dyDescent="0.35">
      <c r="A1242" s="25" t="s">
        <v>214</v>
      </c>
      <c r="B1242" s="26" t="s">
        <v>4094</v>
      </c>
      <c r="C1242" s="27" t="s">
        <v>216</v>
      </c>
      <c r="D1242" s="27" t="s">
        <v>1738</v>
      </c>
      <c r="E1242" s="27" t="s">
        <v>4095</v>
      </c>
      <c r="F1242" s="27" t="s">
        <v>4096</v>
      </c>
      <c r="G1242" s="27" t="str">
        <f>"C"&amp;Table228910[[#This Row],[Direct
Funded
Charter School
Number]]</f>
        <v>C0683</v>
      </c>
      <c r="H1242" s="52" t="s">
        <v>4097</v>
      </c>
      <c r="I1242" s="29" t="s">
        <v>6701</v>
      </c>
      <c r="J1242" s="30">
        <v>11853</v>
      </c>
      <c r="K1242" s="29" t="s">
        <v>6701</v>
      </c>
      <c r="L1242" s="28">
        <v>2885</v>
      </c>
      <c r="M1242" s="28">
        <v>2885</v>
      </c>
      <c r="N1242" s="28">
        <v>2885</v>
      </c>
      <c r="O1242" s="28">
        <v>3198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31">
        <f t="shared" si="39"/>
        <v>11853</v>
      </c>
      <c r="AB1242" s="31">
        <f t="shared" si="38"/>
        <v>0</v>
      </c>
    </row>
    <row r="1243" spans="1:28" s="36" customFormat="1" x14ac:dyDescent="0.35">
      <c r="A1243" s="25" t="s">
        <v>214</v>
      </c>
      <c r="B1243" s="26" t="s">
        <v>3978</v>
      </c>
      <c r="C1243" s="27" t="s">
        <v>216</v>
      </c>
      <c r="D1243" s="27" t="s">
        <v>1806</v>
      </c>
      <c r="E1243" s="27" t="s">
        <v>3979</v>
      </c>
      <c r="F1243" s="27" t="s">
        <v>3980</v>
      </c>
      <c r="G1243" s="27" t="str">
        <f>"C"&amp;Table228910[[#This Row],[Direct
Funded
Charter School
Number]]</f>
        <v>C0622</v>
      </c>
      <c r="H1243" s="52" t="s">
        <v>3981</v>
      </c>
      <c r="I1243" s="29" t="s">
        <v>6701</v>
      </c>
      <c r="J1243" s="30">
        <v>10000</v>
      </c>
      <c r="K1243" s="29" t="s">
        <v>6701</v>
      </c>
      <c r="L1243" s="28">
        <v>2500</v>
      </c>
      <c r="M1243" s="28">
        <v>2500</v>
      </c>
      <c r="N1243" s="28">
        <v>0</v>
      </c>
      <c r="O1243" s="28">
        <v>0</v>
      </c>
      <c r="P1243" s="28">
        <v>5000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31">
        <f t="shared" si="39"/>
        <v>10000</v>
      </c>
      <c r="AB1243" s="31">
        <f t="shared" si="38"/>
        <v>0</v>
      </c>
    </row>
    <row r="1244" spans="1:28" s="36" customFormat="1" x14ac:dyDescent="0.35">
      <c r="A1244" s="25" t="s">
        <v>214</v>
      </c>
      <c r="B1244" s="26" t="s">
        <v>4134</v>
      </c>
      <c r="C1244" s="27" t="s">
        <v>216</v>
      </c>
      <c r="D1244" s="27" t="s">
        <v>1806</v>
      </c>
      <c r="E1244" s="27" t="s">
        <v>4135</v>
      </c>
      <c r="F1244" s="27" t="s">
        <v>4136</v>
      </c>
      <c r="G1244" s="27" t="str">
        <f>"C"&amp;Table228910[[#This Row],[Direct
Funded
Charter School
Number]]</f>
        <v>C0704</v>
      </c>
      <c r="H1244" s="52" t="s">
        <v>4137</v>
      </c>
      <c r="I1244" s="29" t="s">
        <v>6701</v>
      </c>
      <c r="J1244" s="30">
        <v>10000</v>
      </c>
      <c r="K1244" s="29" t="s">
        <v>6701</v>
      </c>
      <c r="L1244" s="28">
        <v>2500</v>
      </c>
      <c r="M1244" s="28">
        <v>2500</v>
      </c>
      <c r="N1244" s="28">
        <v>0</v>
      </c>
      <c r="O1244" s="28">
        <v>0</v>
      </c>
      <c r="P1244" s="28">
        <v>5000</v>
      </c>
      <c r="Q1244" s="28">
        <v>0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0</v>
      </c>
      <c r="X1244" s="28">
        <v>0</v>
      </c>
      <c r="Y1244" s="28">
        <v>0</v>
      </c>
      <c r="Z1244" s="28">
        <v>0</v>
      </c>
      <c r="AA1244" s="31">
        <f t="shared" si="39"/>
        <v>10000</v>
      </c>
      <c r="AB1244" s="31">
        <f t="shared" si="38"/>
        <v>0</v>
      </c>
    </row>
    <row r="1245" spans="1:28" s="36" customFormat="1" x14ac:dyDescent="0.35">
      <c r="A1245" s="25" t="s">
        <v>214</v>
      </c>
      <c r="B1245" s="26" t="s">
        <v>4142</v>
      </c>
      <c r="C1245" s="27" t="s">
        <v>216</v>
      </c>
      <c r="D1245" s="27" t="s">
        <v>1806</v>
      </c>
      <c r="E1245" s="27" t="s">
        <v>4143</v>
      </c>
      <c r="F1245" s="27" t="s">
        <v>4144</v>
      </c>
      <c r="G1245" s="27" t="str">
        <f>"C"&amp;Table228910[[#This Row],[Direct
Funded
Charter School
Number]]</f>
        <v>C0706</v>
      </c>
      <c r="H1245" s="52" t="s">
        <v>4145</v>
      </c>
      <c r="I1245" s="29" t="s">
        <v>6701</v>
      </c>
      <c r="J1245" s="30">
        <v>10000</v>
      </c>
      <c r="K1245" s="29" t="s">
        <v>6708</v>
      </c>
      <c r="L1245" s="28">
        <v>2500</v>
      </c>
      <c r="M1245" s="28">
        <v>2500</v>
      </c>
      <c r="N1245" s="28">
        <v>0</v>
      </c>
      <c r="O1245" s="28">
        <v>5000</v>
      </c>
      <c r="P1245" s="28">
        <v>0</v>
      </c>
      <c r="Q1245" s="28">
        <v>0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0</v>
      </c>
      <c r="X1245" s="28">
        <v>0</v>
      </c>
      <c r="Y1245" s="28">
        <v>0</v>
      </c>
      <c r="Z1245" s="28">
        <v>0</v>
      </c>
      <c r="AA1245" s="31">
        <f t="shared" si="39"/>
        <v>10000</v>
      </c>
      <c r="AB1245" s="31">
        <f t="shared" si="38"/>
        <v>0</v>
      </c>
    </row>
    <row r="1246" spans="1:28" s="36" customFormat="1" x14ac:dyDescent="0.35">
      <c r="A1246" s="25" t="s">
        <v>214</v>
      </c>
      <c r="B1246" s="26" t="s">
        <v>4118</v>
      </c>
      <c r="C1246" s="27" t="s">
        <v>216</v>
      </c>
      <c r="D1246" s="27" t="s">
        <v>1806</v>
      </c>
      <c r="E1246" s="27" t="s">
        <v>4119</v>
      </c>
      <c r="F1246" s="27" t="s">
        <v>4120</v>
      </c>
      <c r="G1246" s="27" t="str">
        <f>"C"&amp;Table228910[[#This Row],[Direct
Funded
Charter School
Number]]</f>
        <v>C0698</v>
      </c>
      <c r="H1246" s="52" t="s">
        <v>4121</v>
      </c>
      <c r="I1246" s="29" t="s">
        <v>6701</v>
      </c>
      <c r="J1246" s="30">
        <v>10000</v>
      </c>
      <c r="K1246" s="29" t="s">
        <v>6701</v>
      </c>
      <c r="L1246" s="28">
        <v>2500</v>
      </c>
      <c r="M1246" s="28">
        <v>2500</v>
      </c>
      <c r="N1246" s="28">
        <v>0</v>
      </c>
      <c r="O1246" s="28">
        <v>0</v>
      </c>
      <c r="P1246" s="28">
        <v>5000</v>
      </c>
      <c r="Q1246" s="28">
        <v>0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0</v>
      </c>
      <c r="X1246" s="28">
        <v>0</v>
      </c>
      <c r="Y1246" s="28">
        <v>0</v>
      </c>
      <c r="Z1246" s="28">
        <v>0</v>
      </c>
      <c r="AA1246" s="31">
        <f t="shared" si="39"/>
        <v>10000</v>
      </c>
      <c r="AB1246" s="31">
        <f t="shared" si="38"/>
        <v>0</v>
      </c>
    </row>
    <row r="1247" spans="1:28" s="36" customFormat="1" x14ac:dyDescent="0.35">
      <c r="A1247" s="25" t="s">
        <v>214</v>
      </c>
      <c r="B1247" s="26" t="s">
        <v>4243</v>
      </c>
      <c r="C1247" s="27" t="s">
        <v>216</v>
      </c>
      <c r="D1247" s="27" t="s">
        <v>1762</v>
      </c>
      <c r="E1247" s="27" t="s">
        <v>4244</v>
      </c>
      <c r="F1247" s="27" t="s">
        <v>4245</v>
      </c>
      <c r="G1247" s="27" t="str">
        <f>"C"&amp;Table228910[[#This Row],[Direct
Funded
Charter School
Number]]</f>
        <v>C0759</v>
      </c>
      <c r="H1247" s="52" t="s">
        <v>4246</v>
      </c>
      <c r="I1247" s="29" t="s">
        <v>6700</v>
      </c>
      <c r="J1247" s="30">
        <v>0</v>
      </c>
      <c r="K1247" s="29" t="s">
        <v>6708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0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0</v>
      </c>
      <c r="X1247" s="28">
        <v>0</v>
      </c>
      <c r="Y1247" s="28">
        <v>0</v>
      </c>
      <c r="Z1247" s="28">
        <v>0</v>
      </c>
      <c r="AA1247" s="31">
        <f t="shared" si="39"/>
        <v>0</v>
      </c>
      <c r="AB1247" s="31">
        <f t="shared" si="38"/>
        <v>0</v>
      </c>
    </row>
    <row r="1248" spans="1:28" s="36" customFormat="1" x14ac:dyDescent="0.35">
      <c r="A1248" s="25" t="s">
        <v>214</v>
      </c>
      <c r="B1248" s="26" t="s">
        <v>4274</v>
      </c>
      <c r="C1248" s="27" t="s">
        <v>216</v>
      </c>
      <c r="D1248" s="27" t="s">
        <v>1806</v>
      </c>
      <c r="E1248" s="27" t="s">
        <v>4275</v>
      </c>
      <c r="F1248" s="27" t="s">
        <v>4276</v>
      </c>
      <c r="G1248" s="27" t="str">
        <f>"C"&amp;Table228910[[#This Row],[Direct
Funded
Charter School
Number]]</f>
        <v>C0773</v>
      </c>
      <c r="H1248" s="52" t="s">
        <v>4277</v>
      </c>
      <c r="I1248" s="29" t="s">
        <v>6701</v>
      </c>
      <c r="J1248" s="30">
        <v>10000</v>
      </c>
      <c r="K1248" s="29" t="s">
        <v>6701</v>
      </c>
      <c r="L1248" s="28">
        <v>2500</v>
      </c>
      <c r="M1248" s="28">
        <v>2500</v>
      </c>
      <c r="N1248" s="28">
        <v>0</v>
      </c>
      <c r="O1248" s="28">
        <v>0</v>
      </c>
      <c r="P1248" s="28">
        <v>5000</v>
      </c>
      <c r="Q1248" s="28">
        <v>0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0</v>
      </c>
      <c r="X1248" s="28">
        <v>0</v>
      </c>
      <c r="Y1248" s="28">
        <v>0</v>
      </c>
      <c r="Z1248" s="28">
        <v>0</v>
      </c>
      <c r="AA1248" s="31">
        <f t="shared" si="39"/>
        <v>10000</v>
      </c>
      <c r="AB1248" s="31">
        <f t="shared" si="38"/>
        <v>0</v>
      </c>
    </row>
    <row r="1249" spans="1:28" s="36" customFormat="1" x14ac:dyDescent="0.35">
      <c r="A1249" s="25" t="s">
        <v>214</v>
      </c>
      <c r="B1249" s="26" t="s">
        <v>4270</v>
      </c>
      <c r="C1249" s="27" t="s">
        <v>216</v>
      </c>
      <c r="D1249" s="27" t="s">
        <v>1806</v>
      </c>
      <c r="E1249" s="27" t="s">
        <v>4271</v>
      </c>
      <c r="F1249" s="27" t="s">
        <v>4272</v>
      </c>
      <c r="G1249" s="27" t="str">
        <f>"C"&amp;Table228910[[#This Row],[Direct
Funded
Charter School
Number]]</f>
        <v>C0772</v>
      </c>
      <c r="H1249" s="52" t="s">
        <v>4273</v>
      </c>
      <c r="I1249" s="29" t="s">
        <v>6701</v>
      </c>
      <c r="J1249" s="30">
        <v>12267</v>
      </c>
      <c r="K1249" s="29" t="s">
        <v>6701</v>
      </c>
      <c r="L1249" s="28">
        <v>2986</v>
      </c>
      <c r="M1249" s="28">
        <v>2986</v>
      </c>
      <c r="N1249" s="28">
        <v>0</v>
      </c>
      <c r="O1249" s="28">
        <v>6295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31">
        <f t="shared" si="39"/>
        <v>12267</v>
      </c>
      <c r="AB1249" s="31">
        <f t="shared" si="38"/>
        <v>0</v>
      </c>
    </row>
    <row r="1250" spans="1:28" s="36" customFormat="1" x14ac:dyDescent="0.35">
      <c r="A1250" s="25" t="s">
        <v>214</v>
      </c>
      <c r="B1250" s="26" t="s">
        <v>4490</v>
      </c>
      <c r="C1250" s="27" t="s">
        <v>216</v>
      </c>
      <c r="D1250" s="27" t="s">
        <v>1836</v>
      </c>
      <c r="E1250" s="27" t="s">
        <v>4491</v>
      </c>
      <c r="F1250" s="27" t="s">
        <v>4492</v>
      </c>
      <c r="G1250" s="27" t="str">
        <f>"C"&amp;Table228910[[#This Row],[Direct
Funded
Charter School
Number]]</f>
        <v>C0884</v>
      </c>
      <c r="H1250" s="52" t="s">
        <v>4493</v>
      </c>
      <c r="I1250" s="29" t="s">
        <v>6701</v>
      </c>
      <c r="J1250" s="30">
        <v>10000</v>
      </c>
      <c r="K1250" s="29" t="s">
        <v>6701</v>
      </c>
      <c r="L1250" s="28">
        <v>2500</v>
      </c>
      <c r="M1250" s="28">
        <v>2500</v>
      </c>
      <c r="N1250" s="28">
        <v>500</v>
      </c>
      <c r="O1250" s="28">
        <v>2500</v>
      </c>
      <c r="P1250" s="28">
        <v>2000</v>
      </c>
      <c r="Q1250" s="28">
        <v>0</v>
      </c>
      <c r="R1250" s="28">
        <v>0</v>
      </c>
      <c r="S1250" s="28">
        <v>0</v>
      </c>
      <c r="T1250" s="28">
        <v>0</v>
      </c>
      <c r="U1250" s="28">
        <v>0</v>
      </c>
      <c r="V1250" s="28">
        <v>0</v>
      </c>
      <c r="W1250" s="28">
        <v>0</v>
      </c>
      <c r="X1250" s="28">
        <v>0</v>
      </c>
      <c r="Y1250" s="28">
        <v>0</v>
      </c>
      <c r="Z1250" s="28">
        <v>0</v>
      </c>
      <c r="AA1250" s="31">
        <f t="shared" si="39"/>
        <v>10000</v>
      </c>
      <c r="AB1250" s="31">
        <f t="shared" si="38"/>
        <v>0</v>
      </c>
    </row>
    <row r="1251" spans="1:28" s="36" customFormat="1" x14ac:dyDescent="0.35">
      <c r="A1251" s="25" t="s">
        <v>214</v>
      </c>
      <c r="B1251" s="26" t="s">
        <v>4470</v>
      </c>
      <c r="C1251" s="27" t="s">
        <v>216</v>
      </c>
      <c r="D1251" s="27" t="s">
        <v>1806</v>
      </c>
      <c r="E1251" s="27" t="s">
        <v>4471</v>
      </c>
      <c r="F1251" s="27" t="s">
        <v>4472</v>
      </c>
      <c r="G1251" s="27" t="str">
        <f>"C"&amp;Table228910[[#This Row],[Direct
Funded
Charter School
Number]]</f>
        <v>C0876</v>
      </c>
      <c r="H1251" s="52" t="s">
        <v>4473</v>
      </c>
      <c r="I1251" s="29" t="s">
        <v>6701</v>
      </c>
      <c r="J1251" s="30">
        <v>11568</v>
      </c>
      <c r="K1251" s="29" t="s">
        <v>6701</v>
      </c>
      <c r="L1251" s="28">
        <v>2816</v>
      </c>
      <c r="M1251" s="28">
        <v>2816</v>
      </c>
      <c r="N1251" s="28">
        <v>0</v>
      </c>
      <c r="O1251" s="28">
        <v>0</v>
      </c>
      <c r="P1251" s="28">
        <v>5936</v>
      </c>
      <c r="Q1251" s="28">
        <v>0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0</v>
      </c>
      <c r="X1251" s="28">
        <v>0</v>
      </c>
      <c r="Y1251" s="28">
        <v>0</v>
      </c>
      <c r="Z1251" s="28">
        <v>0</v>
      </c>
      <c r="AA1251" s="31">
        <f t="shared" si="39"/>
        <v>11568</v>
      </c>
      <c r="AB1251" s="31">
        <f t="shared" si="38"/>
        <v>0</v>
      </c>
    </row>
    <row r="1252" spans="1:28" s="36" customFormat="1" x14ac:dyDescent="0.35">
      <c r="A1252" s="25" t="s">
        <v>214</v>
      </c>
      <c r="B1252" s="35" t="s">
        <v>4730</v>
      </c>
      <c r="C1252" s="33" t="s">
        <v>216</v>
      </c>
      <c r="D1252" s="33" t="s">
        <v>1806</v>
      </c>
      <c r="E1252" s="33" t="s">
        <v>4731</v>
      </c>
      <c r="F1252" s="3" t="s">
        <v>4732</v>
      </c>
      <c r="G1252" s="27" t="str">
        <f>"C"&amp;Table228910[[#This Row],[Direct
Funded
Charter School
Number]]</f>
        <v>C1024</v>
      </c>
      <c r="H1252" s="53" t="s">
        <v>4733</v>
      </c>
      <c r="I1252" s="29" t="s">
        <v>6701</v>
      </c>
      <c r="J1252" s="30">
        <v>10000</v>
      </c>
      <c r="K1252" s="29" t="s">
        <v>6701</v>
      </c>
      <c r="L1252" s="28">
        <v>2500</v>
      </c>
      <c r="M1252" s="28">
        <v>2500</v>
      </c>
      <c r="N1252" s="28">
        <v>0</v>
      </c>
      <c r="O1252" s="28">
        <v>0</v>
      </c>
      <c r="P1252" s="28">
        <v>5000</v>
      </c>
      <c r="Q1252" s="28">
        <v>0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0</v>
      </c>
      <c r="X1252" s="28">
        <v>0</v>
      </c>
      <c r="Y1252" s="28">
        <v>0</v>
      </c>
      <c r="Z1252" s="28">
        <v>0</v>
      </c>
      <c r="AA1252" s="31">
        <f t="shared" si="39"/>
        <v>10000</v>
      </c>
      <c r="AB1252" s="31">
        <f t="shared" si="38"/>
        <v>0</v>
      </c>
    </row>
    <row r="1253" spans="1:28" s="36" customFormat="1" x14ac:dyDescent="0.35">
      <c r="A1253" s="25" t="s">
        <v>214</v>
      </c>
      <c r="B1253" s="26" t="s">
        <v>4678</v>
      </c>
      <c r="C1253" s="27" t="s">
        <v>216</v>
      </c>
      <c r="D1253" s="27" t="s">
        <v>1783</v>
      </c>
      <c r="E1253" s="27" t="s">
        <v>4679</v>
      </c>
      <c r="F1253" s="27" t="s">
        <v>4680</v>
      </c>
      <c r="G1253" s="27" t="str">
        <f>"C"&amp;Table228910[[#This Row],[Direct
Funded
Charter School
Number]]</f>
        <v>C0991</v>
      </c>
      <c r="H1253" s="52" t="s">
        <v>4681</v>
      </c>
      <c r="I1253" s="29" t="s">
        <v>6701</v>
      </c>
      <c r="J1253" s="30">
        <v>10000</v>
      </c>
      <c r="K1253" s="29" t="s">
        <v>6708</v>
      </c>
      <c r="L1253" s="28">
        <v>2500</v>
      </c>
      <c r="M1253" s="28">
        <v>2500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31">
        <f t="shared" si="39"/>
        <v>5000</v>
      </c>
      <c r="AB1253" s="31">
        <f t="shared" si="38"/>
        <v>5000</v>
      </c>
    </row>
    <row r="1254" spans="1:28" s="36" customFormat="1" x14ac:dyDescent="0.35">
      <c r="A1254" s="25" t="s">
        <v>214</v>
      </c>
      <c r="B1254" s="26" t="s">
        <v>4714</v>
      </c>
      <c r="C1254" s="27" t="s">
        <v>216</v>
      </c>
      <c r="D1254" s="27" t="s">
        <v>1806</v>
      </c>
      <c r="E1254" s="27" t="s">
        <v>4715</v>
      </c>
      <c r="F1254" s="27" t="s">
        <v>4716</v>
      </c>
      <c r="G1254" s="27" t="str">
        <f>"C"&amp;Table228910[[#This Row],[Direct
Funded
Charter School
Number]]</f>
        <v>C1015</v>
      </c>
      <c r="H1254" s="52" t="s">
        <v>4717</v>
      </c>
      <c r="I1254" s="29" t="s">
        <v>6701</v>
      </c>
      <c r="J1254" s="30">
        <v>17082</v>
      </c>
      <c r="K1254" s="29" t="s">
        <v>6701</v>
      </c>
      <c r="L1254" s="28">
        <v>4158</v>
      </c>
      <c r="M1254" s="28">
        <v>4158</v>
      </c>
      <c r="N1254" s="28">
        <v>0</v>
      </c>
      <c r="O1254" s="28">
        <v>8766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0</v>
      </c>
      <c r="V1254" s="28">
        <v>0</v>
      </c>
      <c r="W1254" s="28">
        <v>0</v>
      </c>
      <c r="X1254" s="28">
        <v>0</v>
      </c>
      <c r="Y1254" s="28">
        <v>0</v>
      </c>
      <c r="Z1254" s="28">
        <v>0</v>
      </c>
      <c r="AA1254" s="31">
        <f t="shared" si="39"/>
        <v>17082</v>
      </c>
      <c r="AB1254" s="31">
        <f t="shared" si="38"/>
        <v>0</v>
      </c>
    </row>
    <row r="1255" spans="1:28" s="36" customFormat="1" x14ac:dyDescent="0.35">
      <c r="A1255" s="25" t="s">
        <v>214</v>
      </c>
      <c r="B1255" s="26" t="s">
        <v>4803</v>
      </c>
      <c r="C1255" s="27" t="s">
        <v>216</v>
      </c>
      <c r="D1255" s="27" t="s">
        <v>1738</v>
      </c>
      <c r="E1255" s="27" t="s">
        <v>4804</v>
      </c>
      <c r="F1255" s="27" t="s">
        <v>4805</v>
      </c>
      <c r="G1255" s="27" t="str">
        <f>"C"&amp;Table228910[[#This Row],[Direct
Funded
Charter School
Number]]</f>
        <v>C1063</v>
      </c>
      <c r="H1255" s="52" t="s">
        <v>4806</v>
      </c>
      <c r="I1255" s="29" t="s">
        <v>6701</v>
      </c>
      <c r="J1255" s="30">
        <v>10000</v>
      </c>
      <c r="K1255" s="29" t="s">
        <v>6701</v>
      </c>
      <c r="L1255" s="28">
        <v>2500</v>
      </c>
      <c r="M1255" s="28">
        <v>2500</v>
      </c>
      <c r="N1255" s="28">
        <v>2500</v>
      </c>
      <c r="O1255" s="28">
        <v>2500</v>
      </c>
      <c r="P1255" s="28">
        <v>0</v>
      </c>
      <c r="Q1255" s="28">
        <v>0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8">
        <v>0</v>
      </c>
      <c r="Z1255" s="28">
        <v>0</v>
      </c>
      <c r="AA1255" s="31">
        <f t="shared" si="39"/>
        <v>10000</v>
      </c>
      <c r="AB1255" s="31">
        <f t="shared" si="38"/>
        <v>0</v>
      </c>
    </row>
    <row r="1256" spans="1:28" s="36" customFormat="1" x14ac:dyDescent="0.35">
      <c r="A1256" s="25" t="s">
        <v>214</v>
      </c>
      <c r="B1256" s="26" t="s">
        <v>4839</v>
      </c>
      <c r="C1256" s="27" t="s">
        <v>216</v>
      </c>
      <c r="D1256" s="27" t="s">
        <v>1791</v>
      </c>
      <c r="E1256" s="27" t="s">
        <v>4840</v>
      </c>
      <c r="F1256" s="27" t="s">
        <v>4841</v>
      </c>
      <c r="G1256" s="27" t="str">
        <f>"C"&amp;Table228910[[#This Row],[Direct
Funded
Charter School
Number]]</f>
        <v>C1077</v>
      </c>
      <c r="H1256" s="52" t="s">
        <v>4842</v>
      </c>
      <c r="I1256" s="29" t="s">
        <v>6700</v>
      </c>
      <c r="J1256" s="30">
        <v>0</v>
      </c>
      <c r="K1256" s="29" t="s">
        <v>6708</v>
      </c>
      <c r="L1256" s="28">
        <v>0</v>
      </c>
      <c r="M1256" s="28">
        <v>0</v>
      </c>
      <c r="N1256" s="28">
        <v>0</v>
      </c>
      <c r="O1256" s="28">
        <v>0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0</v>
      </c>
      <c r="V1256" s="28">
        <v>0</v>
      </c>
      <c r="W1256" s="28">
        <v>0</v>
      </c>
      <c r="X1256" s="28">
        <v>0</v>
      </c>
      <c r="Y1256" s="28">
        <v>0</v>
      </c>
      <c r="Z1256" s="28">
        <v>0</v>
      </c>
      <c r="AA1256" s="31">
        <f t="shared" si="39"/>
        <v>0</v>
      </c>
      <c r="AB1256" s="31">
        <f t="shared" si="38"/>
        <v>0</v>
      </c>
    </row>
    <row r="1257" spans="1:28" s="36" customFormat="1" x14ac:dyDescent="0.35">
      <c r="A1257" s="25" t="s">
        <v>214</v>
      </c>
      <c r="B1257" s="26" t="s">
        <v>4855</v>
      </c>
      <c r="C1257" s="27" t="s">
        <v>216</v>
      </c>
      <c r="D1257" s="27" t="s">
        <v>1744</v>
      </c>
      <c r="E1257" s="27" t="s">
        <v>4856</v>
      </c>
      <c r="F1257" s="27" t="s">
        <v>4857</v>
      </c>
      <c r="G1257" s="27" t="str">
        <f>"C"&amp;Table228910[[#This Row],[Direct
Funded
Charter School
Number]]</f>
        <v>C1082</v>
      </c>
      <c r="H1257" s="52" t="s">
        <v>4858</v>
      </c>
      <c r="I1257" s="29" t="s">
        <v>6701</v>
      </c>
      <c r="J1257" s="30">
        <v>10000</v>
      </c>
      <c r="K1257" s="29" t="s">
        <v>6701</v>
      </c>
      <c r="L1257" s="28">
        <v>2500</v>
      </c>
      <c r="M1257" s="28">
        <v>2500</v>
      </c>
      <c r="N1257" s="28">
        <v>2500</v>
      </c>
      <c r="O1257" s="28">
        <v>2500</v>
      </c>
      <c r="P1257" s="28">
        <v>0</v>
      </c>
      <c r="Q1257" s="28">
        <v>0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31">
        <f t="shared" si="39"/>
        <v>10000</v>
      </c>
      <c r="AB1257" s="31">
        <f t="shared" si="38"/>
        <v>0</v>
      </c>
    </row>
    <row r="1258" spans="1:28" s="36" customFormat="1" x14ac:dyDescent="0.35">
      <c r="A1258" s="25" t="s">
        <v>214</v>
      </c>
      <c r="B1258" s="26" t="s">
        <v>4847</v>
      </c>
      <c r="C1258" s="27" t="s">
        <v>216</v>
      </c>
      <c r="D1258" s="27" t="s">
        <v>1806</v>
      </c>
      <c r="E1258" s="27" t="s">
        <v>4848</v>
      </c>
      <c r="F1258" s="27" t="s">
        <v>4849</v>
      </c>
      <c r="G1258" s="27" t="str">
        <f>"C"&amp;Table228910[[#This Row],[Direct
Funded
Charter School
Number]]</f>
        <v>C1080</v>
      </c>
      <c r="H1258" s="52" t="s">
        <v>4850</v>
      </c>
      <c r="I1258" s="29" t="s">
        <v>6701</v>
      </c>
      <c r="J1258" s="30">
        <v>36413</v>
      </c>
      <c r="K1258" s="29" t="s">
        <v>6701</v>
      </c>
      <c r="L1258" s="28">
        <v>8863</v>
      </c>
      <c r="M1258" s="28">
        <v>8863</v>
      </c>
      <c r="N1258" s="28">
        <v>0</v>
      </c>
      <c r="O1258" s="28">
        <v>0</v>
      </c>
      <c r="P1258" s="28">
        <v>18687</v>
      </c>
      <c r="Q1258" s="28">
        <v>0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0</v>
      </c>
      <c r="X1258" s="28">
        <v>0</v>
      </c>
      <c r="Y1258" s="28">
        <v>0</v>
      </c>
      <c r="Z1258" s="28">
        <v>0</v>
      </c>
      <c r="AA1258" s="31">
        <f t="shared" si="39"/>
        <v>36413</v>
      </c>
      <c r="AB1258" s="31">
        <f t="shared" si="38"/>
        <v>0</v>
      </c>
    </row>
    <row r="1259" spans="1:28" s="36" customFormat="1" x14ac:dyDescent="0.35">
      <c r="A1259" s="25" t="s">
        <v>214</v>
      </c>
      <c r="B1259" s="26" t="s">
        <v>6652</v>
      </c>
      <c r="C1259" s="27" t="s">
        <v>216</v>
      </c>
      <c r="D1259" s="27" t="s">
        <v>1791</v>
      </c>
      <c r="E1259" s="27" t="s">
        <v>6653</v>
      </c>
      <c r="F1259" s="27" t="s">
        <v>6654</v>
      </c>
      <c r="G1259" s="27" t="str">
        <f>"C"&amp;Table228910[[#This Row],[Direct
Funded
Charter School
Number]]</f>
        <v>C1899</v>
      </c>
      <c r="H1259" s="52" t="s">
        <v>6655</v>
      </c>
      <c r="I1259" s="29" t="s">
        <v>6700</v>
      </c>
      <c r="J1259" s="30">
        <v>0</v>
      </c>
      <c r="K1259" s="29" t="s">
        <v>6708</v>
      </c>
      <c r="L1259" s="28">
        <v>0</v>
      </c>
      <c r="M1259" s="28">
        <v>0</v>
      </c>
      <c r="N1259" s="28">
        <v>0</v>
      </c>
      <c r="O1259" s="28">
        <v>0</v>
      </c>
      <c r="P1259" s="28">
        <v>0</v>
      </c>
      <c r="Q1259" s="28">
        <v>0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31">
        <f t="shared" si="39"/>
        <v>0</v>
      </c>
      <c r="AB1259" s="31">
        <f t="shared" si="38"/>
        <v>0</v>
      </c>
    </row>
    <row r="1260" spans="1:28" s="36" customFormat="1" x14ac:dyDescent="0.35">
      <c r="A1260" s="25" t="s">
        <v>214</v>
      </c>
      <c r="B1260" s="26" t="s">
        <v>5063</v>
      </c>
      <c r="C1260" s="27" t="s">
        <v>216</v>
      </c>
      <c r="D1260" s="27" t="s">
        <v>1806</v>
      </c>
      <c r="E1260" s="27" t="s">
        <v>5064</v>
      </c>
      <c r="F1260" s="27" t="s">
        <v>5065</v>
      </c>
      <c r="G1260" s="27" t="str">
        <f>"C"&amp;Table228910[[#This Row],[Direct
Funded
Charter School
Number]]</f>
        <v>C1190</v>
      </c>
      <c r="H1260" s="52" t="s">
        <v>5066</v>
      </c>
      <c r="I1260" s="29" t="s">
        <v>6701</v>
      </c>
      <c r="J1260" s="30">
        <v>10000</v>
      </c>
      <c r="K1260" s="29" t="s">
        <v>6701</v>
      </c>
      <c r="L1260" s="28">
        <v>2500</v>
      </c>
      <c r="M1260" s="28">
        <v>2500</v>
      </c>
      <c r="N1260" s="28">
        <v>4000</v>
      </c>
      <c r="O1260" s="28">
        <v>1000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31">
        <f t="shared" si="39"/>
        <v>10000</v>
      </c>
      <c r="AB1260" s="31">
        <f t="shared" si="38"/>
        <v>0</v>
      </c>
    </row>
    <row r="1261" spans="1:28" s="36" customFormat="1" x14ac:dyDescent="0.35">
      <c r="A1261" s="25" t="s">
        <v>214</v>
      </c>
      <c r="B1261" s="26" t="s">
        <v>5183</v>
      </c>
      <c r="C1261" s="27" t="s">
        <v>216</v>
      </c>
      <c r="D1261" s="27" t="s">
        <v>1806</v>
      </c>
      <c r="E1261" s="27" t="s">
        <v>5184</v>
      </c>
      <c r="F1261" s="27" t="s">
        <v>5185</v>
      </c>
      <c r="G1261" s="27" t="str">
        <f>"C"&amp;Table228910[[#This Row],[Direct
Funded
Charter School
Number]]</f>
        <v>C1253</v>
      </c>
      <c r="H1261" s="52" t="s">
        <v>5186</v>
      </c>
      <c r="I1261" s="29" t="s">
        <v>6701</v>
      </c>
      <c r="J1261" s="30">
        <v>10000</v>
      </c>
      <c r="K1261" s="29" t="s">
        <v>6708</v>
      </c>
      <c r="L1261" s="28">
        <v>2500</v>
      </c>
      <c r="M1261" s="28">
        <v>2500</v>
      </c>
      <c r="N1261" s="28">
        <v>5000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31">
        <f t="shared" si="39"/>
        <v>10000</v>
      </c>
      <c r="AB1261" s="31">
        <f t="shared" si="38"/>
        <v>0</v>
      </c>
    </row>
    <row r="1262" spans="1:28" s="36" customFormat="1" x14ac:dyDescent="0.35">
      <c r="A1262" s="25" t="s">
        <v>214</v>
      </c>
      <c r="B1262" s="26" t="s">
        <v>5195</v>
      </c>
      <c r="C1262" s="27" t="s">
        <v>216</v>
      </c>
      <c r="D1262" s="27" t="s">
        <v>3029</v>
      </c>
      <c r="E1262" s="27" t="s">
        <v>5196</v>
      </c>
      <c r="F1262" s="27" t="s">
        <v>5197</v>
      </c>
      <c r="G1262" s="27" t="str">
        <f>"C"&amp;Table228910[[#This Row],[Direct
Funded
Charter School
Number]]</f>
        <v>C1262</v>
      </c>
      <c r="H1262" s="52" t="s">
        <v>5198</v>
      </c>
      <c r="I1262" s="29" t="s">
        <v>6700</v>
      </c>
      <c r="J1262" s="30">
        <v>0</v>
      </c>
      <c r="K1262" s="29" t="s">
        <v>6708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31">
        <f t="shared" si="39"/>
        <v>0</v>
      </c>
      <c r="AB1262" s="31">
        <f t="shared" si="38"/>
        <v>0</v>
      </c>
    </row>
    <row r="1263" spans="1:28" s="36" customFormat="1" x14ac:dyDescent="0.35">
      <c r="A1263" s="25" t="s">
        <v>214</v>
      </c>
      <c r="B1263" s="26" t="s">
        <v>5199</v>
      </c>
      <c r="C1263" s="27" t="s">
        <v>216</v>
      </c>
      <c r="D1263" s="27" t="s">
        <v>1791</v>
      </c>
      <c r="E1263" s="27" t="s">
        <v>5200</v>
      </c>
      <c r="F1263" s="27" t="s">
        <v>5201</v>
      </c>
      <c r="G1263" s="27" t="str">
        <f>"C"&amp;Table228910[[#This Row],[Direct
Funded
Charter School
Number]]</f>
        <v>C1264</v>
      </c>
      <c r="H1263" s="52" t="s">
        <v>5202</v>
      </c>
      <c r="I1263" s="29" t="s">
        <v>6700</v>
      </c>
      <c r="J1263" s="30">
        <v>0</v>
      </c>
      <c r="K1263" s="29" t="s">
        <v>6708</v>
      </c>
      <c r="L1263" s="28">
        <v>0</v>
      </c>
      <c r="M1263" s="28">
        <v>0</v>
      </c>
      <c r="N1263" s="28">
        <v>0</v>
      </c>
      <c r="O1263" s="28">
        <v>0</v>
      </c>
      <c r="P1263" s="28">
        <v>0</v>
      </c>
      <c r="Q1263" s="28">
        <v>0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</v>
      </c>
      <c r="X1263" s="28">
        <v>0</v>
      </c>
      <c r="Y1263" s="28">
        <v>0</v>
      </c>
      <c r="Z1263" s="28">
        <v>0</v>
      </c>
      <c r="AA1263" s="31">
        <f t="shared" si="39"/>
        <v>0</v>
      </c>
      <c r="AB1263" s="31">
        <f t="shared" si="38"/>
        <v>0</v>
      </c>
    </row>
    <row r="1264" spans="1:28" s="36" customFormat="1" x14ac:dyDescent="0.35">
      <c r="A1264" s="25" t="s">
        <v>214</v>
      </c>
      <c r="B1264" s="26" t="s">
        <v>5239</v>
      </c>
      <c r="C1264" s="27" t="s">
        <v>216</v>
      </c>
      <c r="D1264" s="27" t="s">
        <v>1806</v>
      </c>
      <c r="E1264" s="27" t="s">
        <v>5240</v>
      </c>
      <c r="F1264" s="27" t="s">
        <v>5241</v>
      </c>
      <c r="G1264" s="27" t="str">
        <f>"C"&amp;Table228910[[#This Row],[Direct
Funded
Charter School
Number]]</f>
        <v>C1279</v>
      </c>
      <c r="H1264" s="52" t="s">
        <v>5242</v>
      </c>
      <c r="I1264" s="29" t="s">
        <v>6700</v>
      </c>
      <c r="J1264" s="30">
        <v>0</v>
      </c>
      <c r="K1264" s="29" t="s">
        <v>6708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31">
        <f t="shared" si="39"/>
        <v>0</v>
      </c>
      <c r="AB1264" s="31">
        <f t="shared" si="38"/>
        <v>0</v>
      </c>
    </row>
    <row r="1265" spans="1:28" s="36" customFormat="1" x14ac:dyDescent="0.35">
      <c r="A1265" s="25" t="s">
        <v>214</v>
      </c>
      <c r="B1265" s="26" t="s">
        <v>5319</v>
      </c>
      <c r="C1265" s="27" t="s">
        <v>216</v>
      </c>
      <c r="D1265" s="27" t="s">
        <v>1744</v>
      </c>
      <c r="E1265" s="27" t="s">
        <v>5320</v>
      </c>
      <c r="F1265" s="27" t="s">
        <v>5321</v>
      </c>
      <c r="G1265" s="27" t="str">
        <f>"C"&amp;Table228910[[#This Row],[Direct
Funded
Charter School
Number]]</f>
        <v>C1308</v>
      </c>
      <c r="H1265" s="52" t="s">
        <v>5322</v>
      </c>
      <c r="I1265" s="29" t="s">
        <v>6701</v>
      </c>
      <c r="J1265" s="30">
        <v>10000</v>
      </c>
      <c r="K1265" s="29" t="s">
        <v>6701</v>
      </c>
      <c r="L1265" s="28">
        <v>2500</v>
      </c>
      <c r="M1265" s="28">
        <v>2500</v>
      </c>
      <c r="N1265" s="28">
        <v>0</v>
      </c>
      <c r="O1265" s="28">
        <v>0</v>
      </c>
      <c r="P1265" s="28">
        <v>5000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31">
        <f t="shared" si="39"/>
        <v>10000</v>
      </c>
      <c r="AB1265" s="31">
        <f t="shared" si="38"/>
        <v>0</v>
      </c>
    </row>
    <row r="1266" spans="1:28" s="36" customFormat="1" x14ac:dyDescent="0.35">
      <c r="A1266" s="25" t="s">
        <v>214</v>
      </c>
      <c r="B1266" s="26" t="s">
        <v>5327</v>
      </c>
      <c r="C1266" s="27" t="s">
        <v>216</v>
      </c>
      <c r="D1266" s="27" t="s">
        <v>1806</v>
      </c>
      <c r="E1266" s="27" t="s">
        <v>5328</v>
      </c>
      <c r="F1266" s="27" t="s">
        <v>5329</v>
      </c>
      <c r="G1266" s="27" t="str">
        <f>"C"&amp;Table228910[[#This Row],[Direct
Funded
Charter School
Number]]</f>
        <v>C1312</v>
      </c>
      <c r="H1266" s="52" t="s">
        <v>5330</v>
      </c>
      <c r="I1266" s="29" t="s">
        <v>6701</v>
      </c>
      <c r="J1266" s="30">
        <v>10000</v>
      </c>
      <c r="K1266" s="29" t="s">
        <v>6701</v>
      </c>
      <c r="L1266" s="28">
        <v>2500</v>
      </c>
      <c r="M1266" s="28">
        <v>2500</v>
      </c>
      <c r="N1266" s="28">
        <v>0</v>
      </c>
      <c r="O1266" s="28">
        <v>5000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31">
        <f t="shared" si="39"/>
        <v>10000</v>
      </c>
      <c r="AB1266" s="31">
        <f t="shared" si="38"/>
        <v>0</v>
      </c>
    </row>
    <row r="1267" spans="1:28" s="36" customFormat="1" x14ac:dyDescent="0.35">
      <c r="A1267" s="25" t="s">
        <v>214</v>
      </c>
      <c r="B1267" s="26" t="s">
        <v>5395</v>
      </c>
      <c r="C1267" s="27" t="s">
        <v>216</v>
      </c>
      <c r="D1267" s="27" t="s">
        <v>1836</v>
      </c>
      <c r="E1267" s="27" t="s">
        <v>5396</v>
      </c>
      <c r="F1267" s="27" t="s">
        <v>5397</v>
      </c>
      <c r="G1267" s="27" t="str">
        <f>"C"&amp;Table228910[[#This Row],[Direct
Funded
Charter School
Number]]</f>
        <v>C1351</v>
      </c>
      <c r="H1267" s="52" t="s">
        <v>5398</v>
      </c>
      <c r="I1267" s="29" t="s">
        <v>6700</v>
      </c>
      <c r="J1267" s="30">
        <v>0</v>
      </c>
      <c r="K1267" s="29" t="s">
        <v>6708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31">
        <f t="shared" si="39"/>
        <v>0</v>
      </c>
      <c r="AB1267" s="31">
        <f t="shared" si="38"/>
        <v>0</v>
      </c>
    </row>
    <row r="1268" spans="1:28" s="36" customFormat="1" x14ac:dyDescent="0.35">
      <c r="A1268" s="25" t="s">
        <v>214</v>
      </c>
      <c r="B1268" s="26" t="s">
        <v>5419</v>
      </c>
      <c r="C1268" s="27" t="s">
        <v>216</v>
      </c>
      <c r="D1268" s="27" t="s">
        <v>1827</v>
      </c>
      <c r="E1268" s="27" t="s">
        <v>5420</v>
      </c>
      <c r="F1268" s="27" t="s">
        <v>5421</v>
      </c>
      <c r="G1268" s="27" t="str">
        <f>"C"&amp;Table228910[[#This Row],[Direct
Funded
Charter School
Number]]</f>
        <v>C1371</v>
      </c>
      <c r="H1268" s="52" t="s">
        <v>5422</v>
      </c>
      <c r="I1268" s="29" t="s">
        <v>6701</v>
      </c>
      <c r="J1268" s="30">
        <v>10000</v>
      </c>
      <c r="K1268" s="29" t="s">
        <v>6701</v>
      </c>
      <c r="L1268" s="28">
        <v>0</v>
      </c>
      <c r="M1268" s="28">
        <v>0</v>
      </c>
      <c r="N1268" s="28">
        <v>0</v>
      </c>
      <c r="O1268" s="28">
        <v>2500</v>
      </c>
      <c r="P1268" s="28">
        <v>2500</v>
      </c>
      <c r="Q1268" s="28">
        <v>2500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1212</v>
      </c>
      <c r="Z1268" s="28">
        <v>0</v>
      </c>
      <c r="AA1268" s="31">
        <f t="shared" si="39"/>
        <v>8712</v>
      </c>
      <c r="AB1268" s="31">
        <f t="shared" si="38"/>
        <v>1288</v>
      </c>
    </row>
    <row r="1269" spans="1:28" s="36" customFormat="1" x14ac:dyDescent="0.35">
      <c r="A1269" s="25" t="s">
        <v>214</v>
      </c>
      <c r="B1269" s="26" t="s">
        <v>5499</v>
      </c>
      <c r="C1269" s="27" t="s">
        <v>216</v>
      </c>
      <c r="D1269" s="27" t="s">
        <v>1830</v>
      </c>
      <c r="E1269" s="27" t="s">
        <v>5500</v>
      </c>
      <c r="F1269" s="27" t="s">
        <v>5501</v>
      </c>
      <c r="G1269" s="27" t="str">
        <f>"C"&amp;Table228910[[#This Row],[Direct
Funded
Charter School
Number]]</f>
        <v>C1407</v>
      </c>
      <c r="H1269" s="52" t="s">
        <v>5502</v>
      </c>
      <c r="I1269" s="29" t="s">
        <v>6701</v>
      </c>
      <c r="J1269" s="30">
        <v>10000</v>
      </c>
      <c r="K1269" s="29" t="s">
        <v>6701</v>
      </c>
      <c r="L1269" s="28">
        <v>2500</v>
      </c>
      <c r="M1269" s="28">
        <v>2500</v>
      </c>
      <c r="N1269" s="28">
        <v>2500</v>
      </c>
      <c r="O1269" s="28">
        <v>2500</v>
      </c>
      <c r="P1269" s="28">
        <v>0</v>
      </c>
      <c r="Q1269" s="28">
        <v>0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0</v>
      </c>
      <c r="X1269" s="28">
        <v>0</v>
      </c>
      <c r="Y1269" s="28">
        <v>0</v>
      </c>
      <c r="Z1269" s="28">
        <v>0</v>
      </c>
      <c r="AA1269" s="31">
        <f t="shared" si="39"/>
        <v>10000</v>
      </c>
      <c r="AB1269" s="31">
        <f t="shared" si="38"/>
        <v>0</v>
      </c>
    </row>
    <row r="1270" spans="1:28" s="36" customFormat="1" x14ac:dyDescent="0.35">
      <c r="A1270" s="25" t="s">
        <v>214</v>
      </c>
      <c r="B1270" s="26" t="s">
        <v>5563</v>
      </c>
      <c r="C1270" s="27" t="s">
        <v>216</v>
      </c>
      <c r="D1270" s="27" t="s">
        <v>1806</v>
      </c>
      <c r="E1270" s="27" t="s">
        <v>5564</v>
      </c>
      <c r="F1270" s="27" t="s">
        <v>5565</v>
      </c>
      <c r="G1270" s="27" t="str">
        <f>"C"&amp;Table228910[[#This Row],[Direct
Funded
Charter School
Number]]</f>
        <v>C1447</v>
      </c>
      <c r="H1270" s="52" t="s">
        <v>5566</v>
      </c>
      <c r="I1270" s="29" t="s">
        <v>6700</v>
      </c>
      <c r="J1270" s="30">
        <v>0</v>
      </c>
      <c r="K1270" s="29" t="s">
        <v>6701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31">
        <f t="shared" si="39"/>
        <v>0</v>
      </c>
      <c r="AB1270" s="31">
        <f t="shared" si="38"/>
        <v>0</v>
      </c>
    </row>
    <row r="1271" spans="1:28" s="36" customFormat="1" x14ac:dyDescent="0.35">
      <c r="A1271" s="25" t="s">
        <v>214</v>
      </c>
      <c r="B1271" s="26" t="s">
        <v>5575</v>
      </c>
      <c r="C1271" s="27" t="s">
        <v>216</v>
      </c>
      <c r="D1271" s="27" t="s">
        <v>1791</v>
      </c>
      <c r="E1271" s="27" t="s">
        <v>5576</v>
      </c>
      <c r="F1271" s="27" t="s">
        <v>5577</v>
      </c>
      <c r="G1271" s="27" t="str">
        <f>"C"&amp;Table228910[[#This Row],[Direct
Funded
Charter School
Number]]</f>
        <v>C1454</v>
      </c>
      <c r="H1271" s="52" t="s">
        <v>5578</v>
      </c>
      <c r="I1271" s="29" t="s">
        <v>6701</v>
      </c>
      <c r="J1271" s="30">
        <v>0</v>
      </c>
      <c r="K1271" s="29" t="s">
        <v>6701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</v>
      </c>
      <c r="V1271" s="28">
        <v>0</v>
      </c>
      <c r="W1271" s="28">
        <v>0</v>
      </c>
      <c r="X1271" s="28">
        <v>0</v>
      </c>
      <c r="Y1271" s="28">
        <v>0</v>
      </c>
      <c r="Z1271" s="28">
        <v>0</v>
      </c>
      <c r="AA1271" s="31">
        <f t="shared" si="39"/>
        <v>0</v>
      </c>
      <c r="AB1271" s="31">
        <f t="shared" si="38"/>
        <v>0</v>
      </c>
    </row>
    <row r="1272" spans="1:28" s="36" customFormat="1" x14ac:dyDescent="0.35">
      <c r="A1272" s="25" t="s">
        <v>214</v>
      </c>
      <c r="B1272" s="26" t="s">
        <v>5595</v>
      </c>
      <c r="C1272" s="27" t="s">
        <v>216</v>
      </c>
      <c r="D1272" s="27" t="s">
        <v>1750</v>
      </c>
      <c r="E1272" s="27" t="s">
        <v>5596</v>
      </c>
      <c r="F1272" s="27" t="s">
        <v>5597</v>
      </c>
      <c r="G1272" s="27" t="str">
        <f>"C"&amp;Table228910[[#This Row],[Direct
Funded
Charter School
Number]]</f>
        <v>C1488</v>
      </c>
      <c r="H1272" s="52" t="s">
        <v>5598</v>
      </c>
      <c r="I1272" s="29" t="s">
        <v>6700</v>
      </c>
      <c r="J1272" s="30">
        <v>0</v>
      </c>
      <c r="K1272" s="29" t="s">
        <v>6708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31">
        <f t="shared" si="39"/>
        <v>0</v>
      </c>
      <c r="AB1272" s="31">
        <f t="shared" si="38"/>
        <v>0</v>
      </c>
    </row>
    <row r="1273" spans="1:28" s="36" customFormat="1" x14ac:dyDescent="0.35">
      <c r="A1273" s="25" t="s">
        <v>214</v>
      </c>
      <c r="B1273" s="26" t="s">
        <v>5307</v>
      </c>
      <c r="C1273" s="27" t="s">
        <v>216</v>
      </c>
      <c r="D1273" s="27" t="s">
        <v>1806</v>
      </c>
      <c r="E1273" s="27" t="s">
        <v>5308</v>
      </c>
      <c r="F1273" s="27" t="s">
        <v>5309</v>
      </c>
      <c r="G1273" s="27" t="str">
        <f>"C"&amp;Table228910[[#This Row],[Direct
Funded
Charter School
Number]]</f>
        <v>C1302</v>
      </c>
      <c r="H1273" s="52" t="s">
        <v>5310</v>
      </c>
      <c r="I1273" s="29" t="s">
        <v>6701</v>
      </c>
      <c r="J1273" s="30">
        <v>10000</v>
      </c>
      <c r="K1273" s="29" t="s">
        <v>6701</v>
      </c>
      <c r="L1273" s="28">
        <v>2500</v>
      </c>
      <c r="M1273" s="28">
        <v>2500</v>
      </c>
      <c r="N1273" s="28">
        <v>0</v>
      </c>
      <c r="O1273" s="28">
        <v>0</v>
      </c>
      <c r="P1273" s="28">
        <v>5000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31">
        <f t="shared" si="39"/>
        <v>10000</v>
      </c>
      <c r="AB1273" s="31">
        <f t="shared" si="38"/>
        <v>0</v>
      </c>
    </row>
    <row r="1274" spans="1:28" s="36" customFormat="1" x14ac:dyDescent="0.35">
      <c r="A1274" s="25" t="s">
        <v>214</v>
      </c>
      <c r="B1274" s="26" t="s">
        <v>5670</v>
      </c>
      <c r="C1274" s="27" t="s">
        <v>216</v>
      </c>
      <c r="D1274" s="27" t="s">
        <v>1806</v>
      </c>
      <c r="E1274" s="27" t="s">
        <v>5671</v>
      </c>
      <c r="F1274" s="27" t="s">
        <v>5672</v>
      </c>
      <c r="G1274" s="27" t="str">
        <f>"C"&amp;Table228910[[#This Row],[Direct
Funded
Charter School
Number]]</f>
        <v>C1517</v>
      </c>
      <c r="H1274" s="52" t="s">
        <v>5673</v>
      </c>
      <c r="I1274" s="29" t="s">
        <v>6701</v>
      </c>
      <c r="J1274" s="30">
        <v>10000</v>
      </c>
      <c r="K1274" s="29" t="s">
        <v>6708</v>
      </c>
      <c r="L1274" s="28">
        <v>2500</v>
      </c>
      <c r="M1274" s="28">
        <v>2500</v>
      </c>
      <c r="N1274" s="28">
        <v>0</v>
      </c>
      <c r="O1274" s="28">
        <v>0</v>
      </c>
      <c r="P1274" s="28">
        <v>5000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31">
        <f t="shared" si="39"/>
        <v>10000</v>
      </c>
      <c r="AB1274" s="31">
        <f t="shared" si="38"/>
        <v>0</v>
      </c>
    </row>
    <row r="1275" spans="1:28" s="36" customFormat="1" x14ac:dyDescent="0.35">
      <c r="A1275" s="25" t="s">
        <v>214</v>
      </c>
      <c r="B1275" s="26" t="s">
        <v>5662</v>
      </c>
      <c r="C1275" s="27" t="s">
        <v>216</v>
      </c>
      <c r="D1275" s="27" t="s">
        <v>1836</v>
      </c>
      <c r="E1275" s="27" t="s">
        <v>5663</v>
      </c>
      <c r="F1275" s="27" t="s">
        <v>5664</v>
      </c>
      <c r="G1275" s="27" t="str">
        <f>"C"&amp;Table228910[[#This Row],[Direct
Funded
Charter School
Number]]</f>
        <v>C1515</v>
      </c>
      <c r="H1275" s="52" t="s">
        <v>5665</v>
      </c>
      <c r="I1275" s="29" t="s">
        <v>6701</v>
      </c>
      <c r="J1275" s="30">
        <v>10000</v>
      </c>
      <c r="K1275" s="29" t="s">
        <v>6701</v>
      </c>
      <c r="L1275" s="28">
        <v>2500</v>
      </c>
      <c r="M1275" s="28">
        <v>2500</v>
      </c>
      <c r="N1275" s="28">
        <v>0</v>
      </c>
      <c r="O1275" s="28">
        <v>5000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31">
        <f t="shared" si="39"/>
        <v>10000</v>
      </c>
      <c r="AB1275" s="31">
        <f t="shared" si="38"/>
        <v>0</v>
      </c>
    </row>
    <row r="1276" spans="1:28" s="36" customFormat="1" x14ac:dyDescent="0.35">
      <c r="A1276" s="25" t="s">
        <v>214</v>
      </c>
      <c r="B1276" s="26" t="s">
        <v>5818</v>
      </c>
      <c r="C1276" s="27" t="s">
        <v>216</v>
      </c>
      <c r="D1276" s="27" t="s">
        <v>1777</v>
      </c>
      <c r="E1276" s="27" t="s">
        <v>5819</v>
      </c>
      <c r="F1276" s="27" t="s">
        <v>5820</v>
      </c>
      <c r="G1276" s="27" t="str">
        <f>"C"&amp;Table228910[[#This Row],[Direct
Funded
Charter School
Number]]</f>
        <v>C1589</v>
      </c>
      <c r="H1276" s="52" t="s">
        <v>5821</v>
      </c>
      <c r="I1276" s="29" t="s">
        <v>6701</v>
      </c>
      <c r="J1276" s="30">
        <v>10000</v>
      </c>
      <c r="K1276" s="29" t="s">
        <v>6708</v>
      </c>
      <c r="L1276" s="28">
        <v>2500</v>
      </c>
      <c r="M1276" s="28">
        <v>3239</v>
      </c>
      <c r="N1276" s="28">
        <v>2500</v>
      </c>
      <c r="O1276" s="28">
        <v>1761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</v>
      </c>
      <c r="X1276" s="28">
        <v>0</v>
      </c>
      <c r="Y1276" s="28">
        <v>0</v>
      </c>
      <c r="Z1276" s="28">
        <v>0</v>
      </c>
      <c r="AA1276" s="31">
        <f t="shared" si="39"/>
        <v>10000</v>
      </c>
      <c r="AB1276" s="31">
        <f t="shared" si="38"/>
        <v>0</v>
      </c>
    </row>
    <row r="1277" spans="1:28" s="36" customFormat="1" x14ac:dyDescent="0.35">
      <c r="A1277" s="25" t="s">
        <v>214</v>
      </c>
      <c r="B1277" s="26" t="s">
        <v>5882</v>
      </c>
      <c r="C1277" s="27" t="s">
        <v>216</v>
      </c>
      <c r="D1277" s="27" t="s">
        <v>1750</v>
      </c>
      <c r="E1277" s="27" t="s">
        <v>5883</v>
      </c>
      <c r="F1277" s="27" t="s">
        <v>5884</v>
      </c>
      <c r="G1277" s="27" t="str">
        <f>"C"&amp;Table228910[[#This Row],[Direct
Funded
Charter School
Number]]</f>
        <v>C1617</v>
      </c>
      <c r="H1277" s="52" t="s">
        <v>5885</v>
      </c>
      <c r="I1277" s="29" t="s">
        <v>6700</v>
      </c>
      <c r="J1277" s="30">
        <v>0</v>
      </c>
      <c r="K1277" s="29" t="s">
        <v>6708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31">
        <f t="shared" si="39"/>
        <v>0</v>
      </c>
      <c r="AB1277" s="31">
        <f t="shared" si="38"/>
        <v>0</v>
      </c>
    </row>
    <row r="1278" spans="1:28" s="36" customFormat="1" x14ac:dyDescent="0.35">
      <c r="A1278" s="25" t="s">
        <v>214</v>
      </c>
      <c r="B1278" s="26" t="s">
        <v>5934</v>
      </c>
      <c r="C1278" s="27" t="s">
        <v>216</v>
      </c>
      <c r="D1278" s="27" t="s">
        <v>1806</v>
      </c>
      <c r="E1278" s="27" t="s">
        <v>5935</v>
      </c>
      <c r="F1278" s="27" t="s">
        <v>5936</v>
      </c>
      <c r="G1278" s="27" t="str">
        <f>"C"&amp;Table228910[[#This Row],[Direct
Funded
Charter School
Number]]</f>
        <v>C1634</v>
      </c>
      <c r="H1278" s="52" t="s">
        <v>5937</v>
      </c>
      <c r="I1278" s="29" t="s">
        <v>6701</v>
      </c>
      <c r="J1278" s="30">
        <v>10000</v>
      </c>
      <c r="K1278" s="29" t="s">
        <v>6701</v>
      </c>
      <c r="L1278" s="28">
        <v>2500</v>
      </c>
      <c r="M1278" s="28">
        <v>2500</v>
      </c>
      <c r="N1278" s="28">
        <v>2501</v>
      </c>
      <c r="O1278" s="28">
        <v>2499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31">
        <f t="shared" si="39"/>
        <v>10000</v>
      </c>
      <c r="AB1278" s="31">
        <f t="shared" si="38"/>
        <v>0</v>
      </c>
    </row>
    <row r="1279" spans="1:28" s="36" customFormat="1" x14ac:dyDescent="0.35">
      <c r="A1279" s="25" t="s">
        <v>214</v>
      </c>
      <c r="B1279" s="26" t="s">
        <v>5930</v>
      </c>
      <c r="C1279" s="27" t="s">
        <v>216</v>
      </c>
      <c r="D1279" s="27" t="s">
        <v>1806</v>
      </c>
      <c r="E1279" s="27" t="s">
        <v>5931</v>
      </c>
      <c r="F1279" s="27" t="s">
        <v>5932</v>
      </c>
      <c r="G1279" s="27" t="str">
        <f>"C"&amp;Table228910[[#This Row],[Direct
Funded
Charter School
Number]]</f>
        <v>C1633</v>
      </c>
      <c r="H1279" s="52" t="s">
        <v>5933</v>
      </c>
      <c r="I1279" s="29" t="s">
        <v>6700</v>
      </c>
      <c r="J1279" s="30">
        <v>0</v>
      </c>
      <c r="K1279" s="29" t="s">
        <v>6701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31">
        <f t="shared" si="39"/>
        <v>0</v>
      </c>
      <c r="AB1279" s="31">
        <f t="shared" si="38"/>
        <v>0</v>
      </c>
    </row>
    <row r="1280" spans="1:28" s="36" customFormat="1" x14ac:dyDescent="0.35">
      <c r="A1280" s="25" t="s">
        <v>214</v>
      </c>
      <c r="B1280" s="32" t="s">
        <v>5918</v>
      </c>
      <c r="C1280" s="33" t="s">
        <v>216</v>
      </c>
      <c r="D1280" s="33" t="s">
        <v>1791</v>
      </c>
      <c r="E1280" s="33" t="s">
        <v>5919</v>
      </c>
      <c r="F1280" s="3" t="s">
        <v>5920</v>
      </c>
      <c r="G1280" s="27" t="str">
        <f>"C"&amp;Table228910[[#This Row],[Direct
Funded
Charter School
Number]]</f>
        <v>C1628</v>
      </c>
      <c r="H1280" s="53" t="s">
        <v>5921</v>
      </c>
      <c r="I1280" s="29" t="s">
        <v>6700</v>
      </c>
      <c r="J1280" s="30">
        <v>0</v>
      </c>
      <c r="K1280" s="29" t="s">
        <v>6701</v>
      </c>
      <c r="L1280" s="34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34">
        <v>0</v>
      </c>
      <c r="AA1280" s="31">
        <f t="shared" si="39"/>
        <v>0</v>
      </c>
      <c r="AB1280" s="31">
        <f t="shared" si="38"/>
        <v>0</v>
      </c>
    </row>
    <row r="1281" spans="1:28" s="36" customFormat="1" x14ac:dyDescent="0.35">
      <c r="A1281" s="25" t="s">
        <v>214</v>
      </c>
      <c r="B1281" s="26" t="s">
        <v>6075</v>
      </c>
      <c r="C1281" s="27" t="s">
        <v>216</v>
      </c>
      <c r="D1281" s="27" t="s">
        <v>1750</v>
      </c>
      <c r="E1281" s="27" t="s">
        <v>6076</v>
      </c>
      <c r="F1281" s="27" t="s">
        <v>6077</v>
      </c>
      <c r="G1281" s="27" t="str">
        <f>"C"&amp;Table228910[[#This Row],[Direct
Funded
Charter School
Number]]</f>
        <v>C1693</v>
      </c>
      <c r="H1281" s="52" t="s">
        <v>6078</v>
      </c>
      <c r="I1281" s="29" t="s">
        <v>6701</v>
      </c>
      <c r="J1281" s="30">
        <v>10000</v>
      </c>
      <c r="K1281" s="29" t="s">
        <v>6708</v>
      </c>
      <c r="L1281" s="28">
        <v>2500</v>
      </c>
      <c r="M1281" s="28">
        <v>2500</v>
      </c>
      <c r="N1281" s="28">
        <v>0</v>
      </c>
      <c r="O1281" s="28">
        <v>0</v>
      </c>
      <c r="P1281" s="28">
        <v>0</v>
      </c>
      <c r="Q1281" s="28">
        <v>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31">
        <f t="shared" si="39"/>
        <v>5000</v>
      </c>
      <c r="AB1281" s="31">
        <f t="shared" si="38"/>
        <v>5000</v>
      </c>
    </row>
    <row r="1282" spans="1:28" s="36" customFormat="1" x14ac:dyDescent="0.35">
      <c r="A1282" s="25" t="s">
        <v>214</v>
      </c>
      <c r="B1282" s="26" t="s">
        <v>6120</v>
      </c>
      <c r="C1282" s="27" t="s">
        <v>216</v>
      </c>
      <c r="D1282" s="27" t="s">
        <v>1806</v>
      </c>
      <c r="E1282" s="27" t="s">
        <v>6121</v>
      </c>
      <c r="F1282" s="27" t="s">
        <v>6122</v>
      </c>
      <c r="G1282" s="27" t="str">
        <f>"C"&amp;Table228910[[#This Row],[Direct
Funded
Charter School
Number]]</f>
        <v>C1709</v>
      </c>
      <c r="H1282" s="52" t="s">
        <v>6123</v>
      </c>
      <c r="I1282" s="29" t="s">
        <v>6701</v>
      </c>
      <c r="J1282" s="30">
        <v>10000</v>
      </c>
      <c r="K1282" s="29" t="s">
        <v>6701</v>
      </c>
      <c r="L1282" s="28">
        <v>2500</v>
      </c>
      <c r="M1282" s="28">
        <v>2500</v>
      </c>
      <c r="N1282" s="28">
        <v>0</v>
      </c>
      <c r="O1282" s="28">
        <v>0</v>
      </c>
      <c r="P1282" s="28">
        <v>5000</v>
      </c>
      <c r="Q1282" s="28">
        <v>0</v>
      </c>
      <c r="R1282" s="28">
        <v>0</v>
      </c>
      <c r="S1282" s="28">
        <v>0</v>
      </c>
      <c r="T1282" s="28">
        <v>0</v>
      </c>
      <c r="U1282" s="28">
        <v>0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31">
        <f t="shared" si="39"/>
        <v>10000</v>
      </c>
      <c r="AB1282" s="31">
        <f t="shared" si="38"/>
        <v>0</v>
      </c>
    </row>
    <row r="1283" spans="1:28" s="36" customFormat="1" x14ac:dyDescent="0.35">
      <c r="A1283" s="25" t="s">
        <v>214</v>
      </c>
      <c r="B1283" s="26" t="s">
        <v>6148</v>
      </c>
      <c r="C1283" s="27" t="s">
        <v>216</v>
      </c>
      <c r="D1283" s="27" t="s">
        <v>1806</v>
      </c>
      <c r="E1283" s="27" t="s">
        <v>6149</v>
      </c>
      <c r="F1283" s="27" t="s">
        <v>6150</v>
      </c>
      <c r="G1283" s="27" t="str">
        <f>"C"&amp;Table228910[[#This Row],[Direct
Funded
Charter School
Number]]</f>
        <v>C1719</v>
      </c>
      <c r="H1283" s="52" t="s">
        <v>6151</v>
      </c>
      <c r="I1283" s="29" t="s">
        <v>6701</v>
      </c>
      <c r="J1283" s="30">
        <v>10000</v>
      </c>
      <c r="K1283" s="29" t="s">
        <v>6701</v>
      </c>
      <c r="L1283" s="28">
        <v>2500</v>
      </c>
      <c r="M1283" s="28">
        <v>2500</v>
      </c>
      <c r="N1283" s="28">
        <v>0</v>
      </c>
      <c r="O1283" s="28">
        <v>0</v>
      </c>
      <c r="P1283" s="28">
        <v>4013</v>
      </c>
      <c r="Q1283" s="28">
        <v>987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0</v>
      </c>
      <c r="X1283" s="28">
        <v>0</v>
      </c>
      <c r="Y1283" s="28">
        <v>0</v>
      </c>
      <c r="Z1283" s="28">
        <v>0</v>
      </c>
      <c r="AA1283" s="31">
        <f t="shared" si="39"/>
        <v>10000</v>
      </c>
      <c r="AB1283" s="31">
        <f t="shared" si="38"/>
        <v>0</v>
      </c>
    </row>
    <row r="1284" spans="1:28" s="36" customFormat="1" x14ac:dyDescent="0.35">
      <c r="A1284" s="25" t="s">
        <v>214</v>
      </c>
      <c r="B1284" s="26" t="s">
        <v>6257</v>
      </c>
      <c r="C1284" s="27" t="s">
        <v>216</v>
      </c>
      <c r="D1284" s="27" t="s">
        <v>3029</v>
      </c>
      <c r="E1284" s="27" t="s">
        <v>6258</v>
      </c>
      <c r="F1284" s="27" t="s">
        <v>6259</v>
      </c>
      <c r="G1284" s="27" t="str">
        <f>"C"&amp;Table228910[[#This Row],[Direct
Funded
Charter School
Number]]</f>
        <v>C1758</v>
      </c>
      <c r="H1284" s="52" t="s">
        <v>6260</v>
      </c>
      <c r="I1284" s="29" t="s">
        <v>6700</v>
      </c>
      <c r="J1284" s="30">
        <v>0</v>
      </c>
      <c r="K1284" s="29" t="s">
        <v>6701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31">
        <f t="shared" si="39"/>
        <v>0</v>
      </c>
      <c r="AB1284" s="31">
        <f t="shared" si="38"/>
        <v>0</v>
      </c>
    </row>
    <row r="1285" spans="1:28" s="36" customFormat="1" x14ac:dyDescent="0.35">
      <c r="A1285" s="25" t="s">
        <v>214</v>
      </c>
      <c r="B1285" s="26" t="s">
        <v>6238</v>
      </c>
      <c r="C1285" s="27" t="s">
        <v>216</v>
      </c>
      <c r="D1285" s="27" t="s">
        <v>1750</v>
      </c>
      <c r="E1285" s="27" t="s">
        <v>6239</v>
      </c>
      <c r="F1285" s="27" t="s">
        <v>6240</v>
      </c>
      <c r="G1285" s="27" t="str">
        <f>"C"&amp;Table228910[[#This Row],[Direct
Funded
Charter School
Number]]</f>
        <v>C1748</v>
      </c>
      <c r="H1285" s="52" t="s">
        <v>6241</v>
      </c>
      <c r="I1285" s="29" t="s">
        <v>6700</v>
      </c>
      <c r="J1285" s="30">
        <v>0</v>
      </c>
      <c r="K1285" s="29" t="s">
        <v>6701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31">
        <f t="shared" si="39"/>
        <v>0</v>
      </c>
      <c r="AB1285" s="31">
        <f t="shared" si="38"/>
        <v>0</v>
      </c>
    </row>
    <row r="1286" spans="1:28" s="36" customFormat="1" x14ac:dyDescent="0.35">
      <c r="A1286" s="25" t="s">
        <v>214</v>
      </c>
      <c r="B1286" s="26" t="s">
        <v>6389</v>
      </c>
      <c r="C1286" s="27" t="s">
        <v>216</v>
      </c>
      <c r="D1286" s="27" t="s">
        <v>1759</v>
      </c>
      <c r="E1286" s="27" t="s">
        <v>6390</v>
      </c>
      <c r="F1286" s="27" t="s">
        <v>6391</v>
      </c>
      <c r="G1286" s="27" t="str">
        <f>"C"&amp;Table228910[[#This Row],[Direct
Funded
Charter School
Number]]</f>
        <v>C1802</v>
      </c>
      <c r="H1286" s="52" t="s">
        <v>6392</v>
      </c>
      <c r="I1286" s="29" t="s">
        <v>6701</v>
      </c>
      <c r="J1286" s="30">
        <v>11918</v>
      </c>
      <c r="K1286" s="29" t="s">
        <v>6708</v>
      </c>
      <c r="L1286" s="28">
        <v>2901</v>
      </c>
      <c r="M1286" s="28">
        <v>2901</v>
      </c>
      <c r="N1286" s="28">
        <v>0</v>
      </c>
      <c r="O1286" s="28">
        <v>0</v>
      </c>
      <c r="P1286" s="28">
        <v>2980</v>
      </c>
      <c r="Q1286" s="28">
        <v>3136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31">
        <f t="shared" si="39"/>
        <v>11918</v>
      </c>
      <c r="AB1286" s="31">
        <f t="shared" si="38"/>
        <v>0</v>
      </c>
    </row>
    <row r="1287" spans="1:28" s="36" customFormat="1" x14ac:dyDescent="0.35">
      <c r="A1287" s="25" t="s">
        <v>214</v>
      </c>
      <c r="B1287" s="26" t="s">
        <v>6083</v>
      </c>
      <c r="C1287" s="27" t="s">
        <v>216</v>
      </c>
      <c r="D1287" s="27" t="s">
        <v>6084</v>
      </c>
      <c r="E1287" s="27" t="s">
        <v>6085</v>
      </c>
      <c r="F1287" s="27" t="s">
        <v>6086</v>
      </c>
      <c r="G1287" s="27" t="str">
        <f>"C"&amp;Table228910[[#This Row],[Direct
Funded
Charter School
Number]]</f>
        <v>C1696</v>
      </c>
      <c r="H1287" s="52" t="s">
        <v>6087</v>
      </c>
      <c r="I1287" s="29" t="s">
        <v>6701</v>
      </c>
      <c r="J1287" s="30">
        <v>10000</v>
      </c>
      <c r="K1287" s="29" t="s">
        <v>6708</v>
      </c>
      <c r="L1287" s="28">
        <v>2500</v>
      </c>
      <c r="M1287" s="28">
        <v>2500</v>
      </c>
      <c r="N1287" s="28">
        <v>2500</v>
      </c>
      <c r="O1287" s="28">
        <v>2500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31">
        <f t="shared" si="39"/>
        <v>10000</v>
      </c>
      <c r="AB1287" s="31">
        <f t="shared" si="38"/>
        <v>0</v>
      </c>
    </row>
    <row r="1288" spans="1:28" s="36" customFormat="1" x14ac:dyDescent="0.35">
      <c r="A1288" s="25" t="s">
        <v>214</v>
      </c>
      <c r="B1288" s="26" t="s">
        <v>6469</v>
      </c>
      <c r="C1288" s="27" t="s">
        <v>216</v>
      </c>
      <c r="D1288" s="27" t="s">
        <v>6470</v>
      </c>
      <c r="E1288" s="27" t="s">
        <v>6471</v>
      </c>
      <c r="F1288" s="27" t="s">
        <v>6472</v>
      </c>
      <c r="G1288" s="27" t="str">
        <f>"C"&amp;Table228910[[#This Row],[Direct
Funded
Charter School
Number]]</f>
        <v>C1835</v>
      </c>
      <c r="H1288" s="52" t="s">
        <v>6473</v>
      </c>
      <c r="I1288" s="29" t="s">
        <v>6701</v>
      </c>
      <c r="J1288" s="30">
        <v>10000</v>
      </c>
      <c r="K1288" s="29" t="s">
        <v>6701</v>
      </c>
      <c r="L1288" s="28">
        <v>0</v>
      </c>
      <c r="M1288" s="28">
        <v>2500</v>
      </c>
      <c r="N1288" s="28">
        <v>3077</v>
      </c>
      <c r="O1288" s="28">
        <v>4423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0</v>
      </c>
      <c r="V1288" s="28">
        <v>0</v>
      </c>
      <c r="W1288" s="28">
        <v>0</v>
      </c>
      <c r="X1288" s="28">
        <v>0</v>
      </c>
      <c r="Y1288" s="28">
        <v>0</v>
      </c>
      <c r="Z1288" s="28">
        <v>0</v>
      </c>
      <c r="AA1288" s="31">
        <f t="shared" si="39"/>
        <v>10000</v>
      </c>
      <c r="AB1288" s="31">
        <f t="shared" si="38"/>
        <v>0</v>
      </c>
    </row>
    <row r="1289" spans="1:28" s="36" customFormat="1" x14ac:dyDescent="0.35">
      <c r="A1289" s="25" t="s">
        <v>214</v>
      </c>
      <c r="B1289" s="26" t="s">
        <v>6461</v>
      </c>
      <c r="C1289" s="27" t="s">
        <v>216</v>
      </c>
      <c r="D1289" s="27" t="s">
        <v>1735</v>
      </c>
      <c r="E1289" s="27" t="s">
        <v>6462</v>
      </c>
      <c r="F1289" s="27" t="s">
        <v>6463</v>
      </c>
      <c r="G1289" s="27" t="str">
        <f>"C"&amp;Table228910[[#This Row],[Direct
Funded
Charter School
Number]]</f>
        <v>C1832</v>
      </c>
      <c r="H1289" s="52" t="s">
        <v>6464</v>
      </c>
      <c r="I1289" s="29" t="s">
        <v>6700</v>
      </c>
      <c r="J1289" s="30">
        <v>0</v>
      </c>
      <c r="K1289" s="29" t="s">
        <v>6708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31">
        <f t="shared" si="39"/>
        <v>0</v>
      </c>
      <c r="AB1289" s="31">
        <f t="shared" si="38"/>
        <v>0</v>
      </c>
    </row>
    <row r="1290" spans="1:28" s="36" customFormat="1" x14ac:dyDescent="0.35">
      <c r="A1290" s="25" t="s">
        <v>214</v>
      </c>
      <c r="B1290" s="26" t="s">
        <v>4698</v>
      </c>
      <c r="C1290" s="27" t="s">
        <v>216</v>
      </c>
      <c r="D1290" s="27" t="s">
        <v>1806</v>
      </c>
      <c r="E1290" s="27" t="s">
        <v>4699</v>
      </c>
      <c r="F1290" s="27" t="s">
        <v>4700</v>
      </c>
      <c r="G1290" s="27" t="str">
        <f>"C"&amp;Table228910[[#This Row],[Direct
Funded
Charter School
Number]]</f>
        <v>C1008</v>
      </c>
      <c r="H1290" s="52" t="s">
        <v>4701</v>
      </c>
      <c r="I1290" s="29" t="s">
        <v>6701</v>
      </c>
      <c r="J1290" s="30">
        <v>10000</v>
      </c>
      <c r="K1290" s="29" t="s">
        <v>6701</v>
      </c>
      <c r="L1290" s="28">
        <v>2500</v>
      </c>
      <c r="M1290" s="28">
        <v>2500</v>
      </c>
      <c r="N1290" s="28">
        <v>2500</v>
      </c>
      <c r="O1290" s="28">
        <v>2500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31">
        <f t="shared" si="39"/>
        <v>10000</v>
      </c>
      <c r="AB1290" s="31">
        <f t="shared" si="38"/>
        <v>0</v>
      </c>
    </row>
    <row r="1291" spans="1:28" s="36" customFormat="1" x14ac:dyDescent="0.35">
      <c r="A1291" s="25" t="s">
        <v>214</v>
      </c>
      <c r="B1291" s="26" t="s">
        <v>6615</v>
      </c>
      <c r="C1291" s="27" t="s">
        <v>216</v>
      </c>
      <c r="D1291" s="27" t="s">
        <v>6616</v>
      </c>
      <c r="E1291" s="27" t="s">
        <v>6617</v>
      </c>
      <c r="F1291" s="27" t="s">
        <v>6618</v>
      </c>
      <c r="G1291" s="27" t="str">
        <f>"C"&amp;Table228910[[#This Row],[Direct
Funded
Charter School
Number]]</f>
        <v>C1889</v>
      </c>
      <c r="H1291" s="52" t="s">
        <v>6619</v>
      </c>
      <c r="I1291" s="29" t="s">
        <v>6701</v>
      </c>
      <c r="J1291" s="30">
        <v>10000</v>
      </c>
      <c r="K1291" s="29" t="s">
        <v>6701</v>
      </c>
      <c r="L1291" s="28">
        <v>0</v>
      </c>
      <c r="M1291" s="28">
        <v>2500</v>
      </c>
      <c r="N1291" s="28">
        <v>1339</v>
      </c>
      <c r="O1291" s="28">
        <v>2702</v>
      </c>
      <c r="P1291" s="28">
        <v>3459</v>
      </c>
      <c r="Q1291" s="28">
        <v>0</v>
      </c>
      <c r="R1291" s="28">
        <v>0</v>
      </c>
      <c r="S1291" s="28">
        <v>0</v>
      </c>
      <c r="T1291" s="28">
        <v>0</v>
      </c>
      <c r="U1291" s="28">
        <v>0</v>
      </c>
      <c r="V1291" s="28">
        <v>0</v>
      </c>
      <c r="W1291" s="28">
        <v>0</v>
      </c>
      <c r="X1291" s="28">
        <v>0</v>
      </c>
      <c r="Y1291" s="28">
        <v>0</v>
      </c>
      <c r="Z1291" s="28">
        <v>0</v>
      </c>
      <c r="AA1291" s="31">
        <f t="shared" si="39"/>
        <v>10000</v>
      </c>
      <c r="AB1291" s="31">
        <f t="shared" si="38"/>
        <v>0</v>
      </c>
    </row>
    <row r="1292" spans="1:28" s="36" customFormat="1" x14ac:dyDescent="0.35">
      <c r="A1292" s="25" t="s">
        <v>214</v>
      </c>
      <c r="B1292" s="26" t="s">
        <v>6595</v>
      </c>
      <c r="C1292" s="27" t="s">
        <v>216</v>
      </c>
      <c r="D1292" s="27" t="s">
        <v>217</v>
      </c>
      <c r="E1292" s="27" t="s">
        <v>6596</v>
      </c>
      <c r="F1292" s="27" t="s">
        <v>6597</v>
      </c>
      <c r="G1292" s="27" t="str">
        <f>"C"&amp;Table228910[[#This Row],[Direct
Funded
Charter School
Number]]</f>
        <v>C1883</v>
      </c>
      <c r="H1292" s="52" t="s">
        <v>6598</v>
      </c>
      <c r="I1292" s="29" t="s">
        <v>6701</v>
      </c>
      <c r="J1292" s="30">
        <v>10000</v>
      </c>
      <c r="K1292" s="29" t="s">
        <v>6701</v>
      </c>
      <c r="L1292" s="28">
        <v>2500</v>
      </c>
      <c r="M1292" s="28">
        <v>0</v>
      </c>
      <c r="N1292" s="28">
        <v>2553</v>
      </c>
      <c r="O1292" s="28">
        <v>4064</v>
      </c>
      <c r="P1292" s="28">
        <v>883</v>
      </c>
      <c r="Q1292" s="28">
        <v>0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  <c r="W1292" s="28">
        <v>0</v>
      </c>
      <c r="X1292" s="28">
        <v>0</v>
      </c>
      <c r="Y1292" s="28">
        <v>0</v>
      </c>
      <c r="Z1292" s="28">
        <v>0</v>
      </c>
      <c r="AA1292" s="31">
        <f t="shared" si="39"/>
        <v>10000</v>
      </c>
      <c r="AB1292" s="31">
        <f t="shared" ref="AB1292:AB1355" si="40">J1292-AA1292</f>
        <v>0</v>
      </c>
    </row>
    <row r="1293" spans="1:28" s="36" customFormat="1" x14ac:dyDescent="0.35">
      <c r="A1293" s="25" t="s">
        <v>214</v>
      </c>
      <c r="B1293" s="26" t="s">
        <v>6563</v>
      </c>
      <c r="C1293" s="27" t="s">
        <v>216</v>
      </c>
      <c r="D1293" s="27" t="s">
        <v>217</v>
      </c>
      <c r="E1293" s="27" t="s">
        <v>6564</v>
      </c>
      <c r="F1293" s="27" t="s">
        <v>6565</v>
      </c>
      <c r="G1293" s="27" t="str">
        <f>"C"&amp;Table228910[[#This Row],[Direct
Funded
Charter School
Number]]</f>
        <v>C1872</v>
      </c>
      <c r="H1293" s="52" t="s">
        <v>6566</v>
      </c>
      <c r="I1293" s="29" t="s">
        <v>6700</v>
      </c>
      <c r="J1293" s="30">
        <v>0</v>
      </c>
      <c r="K1293" s="29" t="s">
        <v>6708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0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31">
        <f t="shared" ref="AA1293:AA1356" si="41">SUM(L1293:Z1293)</f>
        <v>0</v>
      </c>
      <c r="AB1293" s="31">
        <f t="shared" si="40"/>
        <v>0</v>
      </c>
    </row>
    <row r="1294" spans="1:28" s="36" customFormat="1" x14ac:dyDescent="0.35">
      <c r="A1294" s="25" t="s">
        <v>214</v>
      </c>
      <c r="B1294" s="26" t="s">
        <v>3778</v>
      </c>
      <c r="C1294" s="27" t="s">
        <v>216</v>
      </c>
      <c r="D1294" s="27" t="s">
        <v>2807</v>
      </c>
      <c r="E1294" s="27" t="s">
        <v>3779</v>
      </c>
      <c r="F1294" s="27" t="s">
        <v>3780</v>
      </c>
      <c r="G1294" s="27" t="str">
        <f>"C"&amp;Table228910[[#This Row],[Direct
Funded
Charter School
Number]]</f>
        <v>C0516</v>
      </c>
      <c r="H1294" s="52" t="s">
        <v>3781</v>
      </c>
      <c r="I1294" s="29" t="s">
        <v>6700</v>
      </c>
      <c r="J1294" s="30">
        <v>0</v>
      </c>
      <c r="K1294" s="29" t="s">
        <v>6708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0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31">
        <f t="shared" si="41"/>
        <v>0</v>
      </c>
      <c r="AB1294" s="31">
        <f t="shared" si="40"/>
        <v>0</v>
      </c>
    </row>
    <row r="1295" spans="1:28" s="36" customFormat="1" x14ac:dyDescent="0.35">
      <c r="A1295" s="25" t="s">
        <v>214</v>
      </c>
      <c r="B1295" s="26" t="s">
        <v>6660</v>
      </c>
      <c r="C1295" s="27" t="s">
        <v>216</v>
      </c>
      <c r="D1295" s="27" t="s">
        <v>1785</v>
      </c>
      <c r="E1295" s="27" t="s">
        <v>6661</v>
      </c>
      <c r="F1295" s="27" t="s">
        <v>6662</v>
      </c>
      <c r="G1295" s="27" t="str">
        <f>"C"&amp;Table228910[[#This Row],[Direct
Funded
Charter School
Number]]</f>
        <v>C1901</v>
      </c>
      <c r="H1295" s="52" t="s">
        <v>6663</v>
      </c>
      <c r="I1295" s="29" t="s">
        <v>6701</v>
      </c>
      <c r="J1295" s="30">
        <v>0</v>
      </c>
      <c r="K1295" s="29" t="s">
        <v>6701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0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31">
        <f t="shared" si="41"/>
        <v>0</v>
      </c>
      <c r="AB1295" s="31">
        <f t="shared" si="40"/>
        <v>0</v>
      </c>
    </row>
    <row r="1296" spans="1:28" s="36" customFormat="1" x14ac:dyDescent="0.35">
      <c r="A1296" s="25" t="s">
        <v>214</v>
      </c>
      <c r="B1296" s="26" t="s">
        <v>6628</v>
      </c>
      <c r="C1296" s="27" t="s">
        <v>216</v>
      </c>
      <c r="D1296" s="27" t="s">
        <v>1750</v>
      </c>
      <c r="E1296" s="27" t="s">
        <v>6629</v>
      </c>
      <c r="F1296" s="27" t="s">
        <v>6630</v>
      </c>
      <c r="G1296" s="27" t="str">
        <f>"C"&amp;Table228910[[#This Row],[Direct
Funded
Charter School
Number]]</f>
        <v>C1892</v>
      </c>
      <c r="H1296" s="52" t="s">
        <v>6631</v>
      </c>
      <c r="I1296" s="29" t="s">
        <v>6700</v>
      </c>
      <c r="J1296" s="30">
        <v>0</v>
      </c>
      <c r="K1296" s="29" t="s">
        <v>6701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0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31">
        <f t="shared" si="41"/>
        <v>0</v>
      </c>
      <c r="AB1296" s="31">
        <f t="shared" si="40"/>
        <v>0</v>
      </c>
    </row>
    <row r="1297" spans="1:28" s="36" customFormat="1" x14ac:dyDescent="0.35">
      <c r="A1297" s="25" t="s">
        <v>214</v>
      </c>
      <c r="B1297" s="26" t="s">
        <v>6668</v>
      </c>
      <c r="C1297" s="27" t="s">
        <v>216</v>
      </c>
      <c r="D1297" s="27" t="s">
        <v>6669</v>
      </c>
      <c r="E1297" s="27" t="s">
        <v>6670</v>
      </c>
      <c r="F1297" s="27" t="s">
        <v>6671</v>
      </c>
      <c r="G1297" s="27" t="str">
        <f>"C"&amp;Table228910[[#This Row],[Direct
Funded
Charter School
Number]]</f>
        <v>C1903</v>
      </c>
      <c r="H1297" s="52" t="s">
        <v>6672</v>
      </c>
      <c r="I1297" s="29" t="s">
        <v>6701</v>
      </c>
      <c r="J1297" s="30">
        <v>10000</v>
      </c>
      <c r="K1297" s="29" t="s">
        <v>6701</v>
      </c>
      <c r="L1297" s="28">
        <v>0</v>
      </c>
      <c r="M1297" s="28">
        <v>2500</v>
      </c>
      <c r="N1297" s="28">
        <v>1339</v>
      </c>
      <c r="O1297" s="28">
        <v>2026</v>
      </c>
      <c r="P1297" s="28">
        <v>4135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31">
        <f t="shared" si="41"/>
        <v>10000</v>
      </c>
      <c r="AB1297" s="31">
        <f t="shared" si="40"/>
        <v>0</v>
      </c>
    </row>
    <row r="1298" spans="1:28" s="36" customFormat="1" x14ac:dyDescent="0.35">
      <c r="A1298" s="25" t="s">
        <v>214</v>
      </c>
      <c r="B1298" s="26" t="s">
        <v>6685</v>
      </c>
      <c r="C1298" s="27" t="s">
        <v>216</v>
      </c>
      <c r="D1298" s="27" t="s">
        <v>1750</v>
      </c>
      <c r="E1298" s="27" t="s">
        <v>6686</v>
      </c>
      <c r="F1298" s="27" t="s">
        <v>6687</v>
      </c>
      <c r="G1298" s="27" t="str">
        <f>"C"&amp;Table228910[[#This Row],[Direct
Funded
Charter School
Number]]</f>
        <v>C1909</v>
      </c>
      <c r="H1298" s="52" t="s">
        <v>6688</v>
      </c>
      <c r="I1298" s="29" t="s">
        <v>6700</v>
      </c>
      <c r="J1298" s="30">
        <v>0</v>
      </c>
      <c r="K1298" s="29" t="s">
        <v>6708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31">
        <f t="shared" si="41"/>
        <v>0</v>
      </c>
      <c r="AB1298" s="31">
        <f t="shared" si="40"/>
        <v>0</v>
      </c>
    </row>
    <row r="1299" spans="1:28" s="36" customFormat="1" x14ac:dyDescent="0.35">
      <c r="A1299" s="25" t="s">
        <v>214</v>
      </c>
      <c r="B1299" s="26" t="s">
        <v>5303</v>
      </c>
      <c r="C1299" s="27" t="s">
        <v>216</v>
      </c>
      <c r="D1299" s="27" t="s">
        <v>1806</v>
      </c>
      <c r="E1299" s="27" t="s">
        <v>5304</v>
      </c>
      <c r="F1299" s="27" t="s">
        <v>5305</v>
      </c>
      <c r="G1299" s="27" t="str">
        <f>"C"&amp;Table228910[[#This Row],[Direct
Funded
Charter School
Number]]</f>
        <v>C1301</v>
      </c>
      <c r="H1299" s="52" t="s">
        <v>5306</v>
      </c>
      <c r="I1299" s="29" t="s">
        <v>6701</v>
      </c>
      <c r="J1299" s="30">
        <v>12649</v>
      </c>
      <c r="K1299" s="29" t="s">
        <v>6701</v>
      </c>
      <c r="L1299" s="28">
        <v>3079</v>
      </c>
      <c r="M1299" s="28">
        <v>3079</v>
      </c>
      <c r="N1299" s="28">
        <v>0</v>
      </c>
      <c r="O1299" s="28">
        <v>0</v>
      </c>
      <c r="P1299" s="28">
        <v>6491</v>
      </c>
      <c r="Q1299" s="28">
        <v>0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31">
        <f t="shared" si="41"/>
        <v>12649</v>
      </c>
      <c r="AB1299" s="31">
        <f t="shared" si="40"/>
        <v>0</v>
      </c>
    </row>
    <row r="1300" spans="1:28" s="36" customFormat="1" x14ac:dyDescent="0.35">
      <c r="A1300" s="25" t="s">
        <v>214</v>
      </c>
      <c r="B1300" s="26" t="s">
        <v>6696</v>
      </c>
      <c r="C1300" s="27" t="s">
        <v>216</v>
      </c>
      <c r="D1300" s="27" t="s">
        <v>1750</v>
      </c>
      <c r="E1300" s="27" t="s">
        <v>6697</v>
      </c>
      <c r="F1300" s="27">
        <v>1914</v>
      </c>
      <c r="G1300" s="27" t="str">
        <f>"C"&amp;Table228910[[#This Row],[Direct
Funded
Charter School
Number]]</f>
        <v>C1914</v>
      </c>
      <c r="H1300" s="52" t="s">
        <v>6698</v>
      </c>
      <c r="I1300" s="29" t="s">
        <v>6700</v>
      </c>
      <c r="J1300" s="30">
        <v>0</v>
      </c>
      <c r="K1300" s="29" t="s">
        <v>6708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31">
        <f t="shared" si="41"/>
        <v>0</v>
      </c>
      <c r="AB1300" s="31">
        <f t="shared" si="40"/>
        <v>0</v>
      </c>
    </row>
    <row r="1301" spans="1:28" s="36" customFormat="1" x14ac:dyDescent="0.35">
      <c r="A1301" s="25" t="s">
        <v>214</v>
      </c>
      <c r="B1301" s="26" t="s">
        <v>3212</v>
      </c>
      <c r="C1301" s="27" t="s">
        <v>216</v>
      </c>
      <c r="D1301" s="27" t="s">
        <v>1836</v>
      </c>
      <c r="E1301" s="27" t="s">
        <v>3213</v>
      </c>
      <c r="F1301" s="27" t="s">
        <v>3214</v>
      </c>
      <c r="G1301" s="27" t="str">
        <f>"C"&amp;Table228910[[#This Row],[Direct
Funded
Charter School
Number]]</f>
        <v>C0050</v>
      </c>
      <c r="H1301" s="52" t="s">
        <v>3215</v>
      </c>
      <c r="I1301" s="29" t="s">
        <v>6701</v>
      </c>
      <c r="J1301" s="30">
        <v>22803</v>
      </c>
      <c r="K1301" s="29" t="s">
        <v>6708</v>
      </c>
      <c r="L1301" s="28">
        <v>5550</v>
      </c>
      <c r="M1301" s="28">
        <v>5550</v>
      </c>
      <c r="N1301" s="28">
        <v>0</v>
      </c>
      <c r="O1301" s="28">
        <v>0</v>
      </c>
      <c r="P1301" s="28">
        <v>1717</v>
      </c>
      <c r="Q1301" s="28">
        <v>6387</v>
      </c>
      <c r="R1301" s="28">
        <v>0</v>
      </c>
      <c r="S1301" s="28">
        <v>1600</v>
      </c>
      <c r="T1301" s="28">
        <v>1999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31">
        <f t="shared" si="41"/>
        <v>22803</v>
      </c>
      <c r="AB1301" s="31">
        <f t="shared" si="40"/>
        <v>0</v>
      </c>
    </row>
    <row r="1302" spans="1:28" s="36" customFormat="1" x14ac:dyDescent="0.35">
      <c r="A1302" s="25" t="s">
        <v>214</v>
      </c>
      <c r="B1302" s="26" t="s">
        <v>3176</v>
      </c>
      <c r="C1302" s="27" t="s">
        <v>216</v>
      </c>
      <c r="D1302" s="27" t="s">
        <v>1806</v>
      </c>
      <c r="E1302" s="27" t="s">
        <v>3177</v>
      </c>
      <c r="F1302" s="27" t="s">
        <v>3178</v>
      </c>
      <c r="G1302" s="27" t="str">
        <f>"C"&amp;Table228910[[#This Row],[Direct
Funded
Charter School
Number]]</f>
        <v>C0028</v>
      </c>
      <c r="H1302" s="52" t="s">
        <v>3179</v>
      </c>
      <c r="I1302" s="29" t="s">
        <v>6701</v>
      </c>
      <c r="J1302" s="30">
        <v>33560</v>
      </c>
      <c r="K1302" s="29" t="s">
        <v>6701</v>
      </c>
      <c r="L1302" s="28">
        <v>0</v>
      </c>
      <c r="M1302" s="28">
        <v>13328</v>
      </c>
      <c r="N1302" s="28">
        <v>12314</v>
      </c>
      <c r="O1302" s="28">
        <v>7918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31">
        <f t="shared" si="41"/>
        <v>33560</v>
      </c>
      <c r="AB1302" s="31">
        <f t="shared" si="40"/>
        <v>0</v>
      </c>
    </row>
    <row r="1303" spans="1:28" s="36" customFormat="1" x14ac:dyDescent="0.35">
      <c r="A1303" s="25" t="s">
        <v>214</v>
      </c>
      <c r="B1303" s="26" t="s">
        <v>3276</v>
      </c>
      <c r="C1303" s="27" t="s">
        <v>216</v>
      </c>
      <c r="D1303" s="27" t="s">
        <v>1762</v>
      </c>
      <c r="E1303" s="27" t="s">
        <v>3277</v>
      </c>
      <c r="F1303" s="27" t="s">
        <v>3278</v>
      </c>
      <c r="G1303" s="27" t="str">
        <f>"C"&amp;Table228910[[#This Row],[Direct
Funded
Charter School
Number]]</f>
        <v>C0109</v>
      </c>
      <c r="H1303" s="52" t="s">
        <v>3279</v>
      </c>
      <c r="I1303" s="29" t="s">
        <v>6700</v>
      </c>
      <c r="J1303" s="30">
        <v>0</v>
      </c>
      <c r="K1303" s="29" t="s">
        <v>6708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0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31">
        <f t="shared" si="41"/>
        <v>0</v>
      </c>
      <c r="AB1303" s="31">
        <f t="shared" si="40"/>
        <v>0</v>
      </c>
    </row>
    <row r="1304" spans="1:28" s="36" customFormat="1" x14ac:dyDescent="0.35">
      <c r="A1304" s="25" t="s">
        <v>214</v>
      </c>
      <c r="B1304" s="26" t="s">
        <v>3292</v>
      </c>
      <c r="C1304" s="27" t="s">
        <v>216</v>
      </c>
      <c r="D1304" s="27" t="s">
        <v>1783</v>
      </c>
      <c r="E1304" s="27" t="s">
        <v>3293</v>
      </c>
      <c r="F1304" s="27" t="s">
        <v>3294</v>
      </c>
      <c r="G1304" s="27" t="str">
        <f>"C"&amp;Table228910[[#This Row],[Direct
Funded
Charter School
Number]]</f>
        <v>C0120</v>
      </c>
      <c r="H1304" s="52" t="s">
        <v>3295</v>
      </c>
      <c r="I1304" s="29" t="s">
        <v>6700</v>
      </c>
      <c r="J1304" s="30">
        <v>0</v>
      </c>
      <c r="K1304" s="29" t="s">
        <v>6708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0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31">
        <f t="shared" si="41"/>
        <v>0</v>
      </c>
      <c r="AB1304" s="31">
        <f t="shared" si="40"/>
        <v>0</v>
      </c>
    </row>
    <row r="1305" spans="1:28" s="36" customFormat="1" x14ac:dyDescent="0.35">
      <c r="A1305" s="25" t="s">
        <v>214</v>
      </c>
      <c r="B1305" s="26" t="s">
        <v>3360</v>
      </c>
      <c r="C1305" s="27" t="s">
        <v>216</v>
      </c>
      <c r="D1305" s="27" t="s">
        <v>1806</v>
      </c>
      <c r="E1305" s="27" t="s">
        <v>3361</v>
      </c>
      <c r="F1305" s="27" t="s">
        <v>3362</v>
      </c>
      <c r="G1305" s="27" t="str">
        <f>"C"&amp;Table228910[[#This Row],[Direct
Funded
Charter School
Number]]</f>
        <v>C0169</v>
      </c>
      <c r="H1305" s="52" t="s">
        <v>3363</v>
      </c>
      <c r="I1305" s="29" t="s">
        <v>6701</v>
      </c>
      <c r="J1305" s="30">
        <v>25943</v>
      </c>
      <c r="K1305" s="29" t="s">
        <v>6701</v>
      </c>
      <c r="L1305" s="28">
        <v>6315</v>
      </c>
      <c r="M1305" s="28">
        <v>6315</v>
      </c>
      <c r="N1305" s="28">
        <v>6315</v>
      </c>
      <c r="O1305" s="28">
        <v>6486</v>
      </c>
      <c r="P1305" s="28">
        <v>512</v>
      </c>
      <c r="Q1305" s="28">
        <v>0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31">
        <f t="shared" si="41"/>
        <v>25943</v>
      </c>
      <c r="AB1305" s="31">
        <f t="shared" si="40"/>
        <v>0</v>
      </c>
    </row>
    <row r="1306" spans="1:28" s="36" customFormat="1" x14ac:dyDescent="0.35">
      <c r="A1306" s="25" t="s">
        <v>214</v>
      </c>
      <c r="B1306" s="26" t="s">
        <v>3412</v>
      </c>
      <c r="C1306" s="27" t="s">
        <v>216</v>
      </c>
      <c r="D1306" s="27" t="s">
        <v>2807</v>
      </c>
      <c r="E1306" s="27" t="s">
        <v>3413</v>
      </c>
      <c r="F1306" s="27" t="s">
        <v>3414</v>
      </c>
      <c r="G1306" s="27" t="str">
        <f>"C"&amp;Table228910[[#This Row],[Direct
Funded
Charter School
Number]]</f>
        <v>C0247</v>
      </c>
      <c r="H1306" s="52" t="s">
        <v>3415</v>
      </c>
      <c r="I1306" s="29" t="s">
        <v>6700</v>
      </c>
      <c r="J1306" s="30">
        <v>0</v>
      </c>
      <c r="K1306" s="29" t="s">
        <v>6708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31">
        <f t="shared" si="41"/>
        <v>0</v>
      </c>
      <c r="AB1306" s="31">
        <f t="shared" si="40"/>
        <v>0</v>
      </c>
    </row>
    <row r="1307" spans="1:28" s="36" customFormat="1" x14ac:dyDescent="0.35">
      <c r="A1307" s="25" t="s">
        <v>214</v>
      </c>
      <c r="B1307" s="26" t="s">
        <v>3440</v>
      </c>
      <c r="C1307" s="27" t="s">
        <v>216</v>
      </c>
      <c r="D1307" s="27" t="s">
        <v>1777</v>
      </c>
      <c r="E1307" s="27" t="s">
        <v>3441</v>
      </c>
      <c r="F1307" s="27" t="s">
        <v>3442</v>
      </c>
      <c r="G1307" s="27" t="str">
        <f>"C"&amp;Table228910[[#This Row],[Direct
Funded
Charter School
Number]]</f>
        <v>C0267</v>
      </c>
      <c r="H1307" s="52" t="s">
        <v>3443</v>
      </c>
      <c r="I1307" s="29" t="s">
        <v>6700</v>
      </c>
      <c r="J1307" s="30">
        <v>0</v>
      </c>
      <c r="K1307" s="29" t="s">
        <v>6708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31">
        <f t="shared" si="41"/>
        <v>0</v>
      </c>
      <c r="AB1307" s="31">
        <f t="shared" si="40"/>
        <v>0</v>
      </c>
    </row>
    <row r="1308" spans="1:28" s="36" customFormat="1" x14ac:dyDescent="0.35">
      <c r="A1308" s="25" t="s">
        <v>214</v>
      </c>
      <c r="B1308" s="26" t="s">
        <v>3444</v>
      </c>
      <c r="C1308" s="27" t="s">
        <v>216</v>
      </c>
      <c r="D1308" s="27" t="s">
        <v>1806</v>
      </c>
      <c r="E1308" s="27" t="s">
        <v>3445</v>
      </c>
      <c r="F1308" s="27" t="s">
        <v>3446</v>
      </c>
      <c r="G1308" s="27" t="str">
        <f>"C"&amp;Table228910[[#This Row],[Direct
Funded
Charter School
Number]]</f>
        <v>C0269</v>
      </c>
      <c r="H1308" s="52" t="s">
        <v>3447</v>
      </c>
      <c r="I1308" s="29" t="s">
        <v>6701</v>
      </c>
      <c r="J1308" s="30">
        <v>10000</v>
      </c>
      <c r="K1308" s="29" t="s">
        <v>6701</v>
      </c>
      <c r="L1308" s="28">
        <v>2500</v>
      </c>
      <c r="M1308" s="28">
        <v>2500</v>
      </c>
      <c r="N1308" s="28">
        <v>0</v>
      </c>
      <c r="O1308" s="28">
        <v>0</v>
      </c>
      <c r="P1308" s="28">
        <v>5000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31">
        <f t="shared" si="41"/>
        <v>10000</v>
      </c>
      <c r="AB1308" s="31">
        <f t="shared" si="40"/>
        <v>0</v>
      </c>
    </row>
    <row r="1309" spans="1:28" s="36" customFormat="1" x14ac:dyDescent="0.35">
      <c r="A1309" s="25" t="s">
        <v>214</v>
      </c>
      <c r="B1309" s="35" t="s">
        <v>4510</v>
      </c>
      <c r="C1309" s="33" t="s">
        <v>216</v>
      </c>
      <c r="D1309" s="33" t="s">
        <v>1771</v>
      </c>
      <c r="E1309" s="33" t="s">
        <v>4511</v>
      </c>
      <c r="F1309" s="3" t="s">
        <v>4512</v>
      </c>
      <c r="G1309" s="27" t="str">
        <f>"C"&amp;Table228910[[#This Row],[Direct
Funded
Charter School
Number]]</f>
        <v>C0893</v>
      </c>
      <c r="H1309" s="53" t="s">
        <v>4513</v>
      </c>
      <c r="I1309" s="29" t="s">
        <v>6700</v>
      </c>
      <c r="J1309" s="30">
        <v>0</v>
      </c>
      <c r="K1309" s="29" t="s">
        <v>6701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31">
        <f t="shared" si="41"/>
        <v>0</v>
      </c>
      <c r="AB1309" s="31">
        <f t="shared" si="40"/>
        <v>0</v>
      </c>
    </row>
    <row r="1310" spans="1:28" s="36" customFormat="1" x14ac:dyDescent="0.35">
      <c r="A1310" s="25" t="s">
        <v>214</v>
      </c>
      <c r="B1310" s="26" t="s">
        <v>3500</v>
      </c>
      <c r="C1310" s="27" t="s">
        <v>216</v>
      </c>
      <c r="D1310" s="27" t="s">
        <v>1830</v>
      </c>
      <c r="E1310" s="27" t="s">
        <v>3501</v>
      </c>
      <c r="F1310" s="27" t="s">
        <v>3502</v>
      </c>
      <c r="G1310" s="27" t="str">
        <f>"C"&amp;Table228910[[#This Row],[Direct
Funded
Charter School
Number]]</f>
        <v>C0303</v>
      </c>
      <c r="H1310" s="52" t="s">
        <v>3503</v>
      </c>
      <c r="I1310" s="29" t="s">
        <v>6701</v>
      </c>
      <c r="J1310" s="30">
        <v>10000</v>
      </c>
      <c r="K1310" s="29" t="s">
        <v>6701</v>
      </c>
      <c r="L1310" s="28">
        <v>2500</v>
      </c>
      <c r="M1310" s="28">
        <v>2500</v>
      </c>
      <c r="N1310" s="28">
        <v>0</v>
      </c>
      <c r="O1310" s="28">
        <v>0</v>
      </c>
      <c r="P1310" s="28">
        <v>5000</v>
      </c>
      <c r="Q1310" s="28">
        <v>0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31">
        <f t="shared" si="41"/>
        <v>10000</v>
      </c>
      <c r="AB1310" s="31">
        <f t="shared" si="40"/>
        <v>0</v>
      </c>
    </row>
    <row r="1311" spans="1:28" s="36" customFormat="1" x14ac:dyDescent="0.35">
      <c r="A1311" s="25" t="s">
        <v>214</v>
      </c>
      <c r="B1311" s="35" t="s">
        <v>3616</v>
      </c>
      <c r="C1311" s="33" t="s">
        <v>216</v>
      </c>
      <c r="D1311" s="33" t="s">
        <v>1806</v>
      </c>
      <c r="E1311" s="33" t="s">
        <v>3617</v>
      </c>
      <c r="F1311" s="3" t="s">
        <v>3618</v>
      </c>
      <c r="G1311" s="27" t="str">
        <f>"C"&amp;Table228910[[#This Row],[Direct
Funded
Charter School
Number]]</f>
        <v>C0406</v>
      </c>
      <c r="H1311" s="53" t="s">
        <v>3619</v>
      </c>
      <c r="I1311" s="29" t="s">
        <v>6701</v>
      </c>
      <c r="J1311" s="30">
        <v>10000</v>
      </c>
      <c r="K1311" s="29" t="s">
        <v>6701</v>
      </c>
      <c r="L1311" s="28">
        <v>0</v>
      </c>
      <c r="M1311" s="28">
        <v>5344</v>
      </c>
      <c r="N1311" s="28">
        <v>4656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31">
        <f t="shared" si="41"/>
        <v>10000</v>
      </c>
      <c r="AB1311" s="31">
        <f t="shared" si="40"/>
        <v>0</v>
      </c>
    </row>
    <row r="1312" spans="1:28" s="36" customFormat="1" x14ac:dyDescent="0.35">
      <c r="A1312" s="25" t="s">
        <v>214</v>
      </c>
      <c r="B1312" s="26" t="s">
        <v>3344</v>
      </c>
      <c r="C1312" s="27" t="s">
        <v>216</v>
      </c>
      <c r="D1312" s="27" t="s">
        <v>1771</v>
      </c>
      <c r="E1312" s="27" t="s">
        <v>3345</v>
      </c>
      <c r="F1312" s="27" t="s">
        <v>3346</v>
      </c>
      <c r="G1312" s="27" t="str">
        <f>"C"&amp;Table228910[[#This Row],[Direct
Funded
Charter School
Number]]</f>
        <v>C0150</v>
      </c>
      <c r="H1312" s="52" t="s">
        <v>3347</v>
      </c>
      <c r="I1312" s="29" t="s">
        <v>6701</v>
      </c>
      <c r="J1312" s="30">
        <v>40340</v>
      </c>
      <c r="K1312" s="29" t="s">
        <v>6701</v>
      </c>
      <c r="L1312" s="28">
        <v>9819</v>
      </c>
      <c r="M1312" s="28">
        <v>9819</v>
      </c>
      <c r="N1312" s="28">
        <v>0</v>
      </c>
      <c r="O1312" s="28">
        <v>0</v>
      </c>
      <c r="P1312" s="28">
        <v>20702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0</v>
      </c>
      <c r="X1312" s="28">
        <v>0</v>
      </c>
      <c r="Y1312" s="28">
        <v>0</v>
      </c>
      <c r="Z1312" s="28">
        <v>0</v>
      </c>
      <c r="AA1312" s="31">
        <f t="shared" si="41"/>
        <v>40340</v>
      </c>
      <c r="AB1312" s="31">
        <f t="shared" si="40"/>
        <v>0</v>
      </c>
    </row>
    <row r="1313" spans="1:28" s="36" customFormat="1" x14ac:dyDescent="0.35">
      <c r="A1313" s="25" t="s">
        <v>214</v>
      </c>
      <c r="B1313" s="26" t="s">
        <v>3296</v>
      </c>
      <c r="C1313" s="27" t="s">
        <v>216</v>
      </c>
      <c r="D1313" s="27" t="s">
        <v>1744</v>
      </c>
      <c r="E1313" s="27" t="s">
        <v>3297</v>
      </c>
      <c r="F1313" s="27" t="s">
        <v>3298</v>
      </c>
      <c r="G1313" s="27" t="str">
        <f>"C"&amp;Table228910[[#This Row],[Direct
Funded
Charter School
Number]]</f>
        <v>C0121</v>
      </c>
      <c r="H1313" s="52" t="s">
        <v>3299</v>
      </c>
      <c r="I1313" s="29" t="s">
        <v>6701</v>
      </c>
      <c r="J1313" s="30">
        <v>33582</v>
      </c>
      <c r="K1313" s="29" t="s">
        <v>6701</v>
      </c>
      <c r="L1313" s="28">
        <v>8174</v>
      </c>
      <c r="M1313" s="28">
        <v>8174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17234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31">
        <f t="shared" si="41"/>
        <v>33582</v>
      </c>
      <c r="AB1313" s="31">
        <f t="shared" si="40"/>
        <v>0</v>
      </c>
    </row>
    <row r="1314" spans="1:28" s="36" customFormat="1" x14ac:dyDescent="0.35">
      <c r="A1314" s="25" t="s">
        <v>214</v>
      </c>
      <c r="B1314" s="26" t="s">
        <v>3224</v>
      </c>
      <c r="C1314" s="27" t="s">
        <v>216</v>
      </c>
      <c r="D1314" s="27" t="s">
        <v>1744</v>
      </c>
      <c r="E1314" s="27" t="s">
        <v>3225</v>
      </c>
      <c r="F1314" s="27" t="s">
        <v>3226</v>
      </c>
      <c r="G1314" s="27" t="str">
        <f>"C"&amp;Table228910[[#This Row],[Direct
Funded
Charter School
Number]]</f>
        <v>C0064</v>
      </c>
      <c r="H1314" s="52" t="s">
        <v>3227</v>
      </c>
      <c r="I1314" s="29" t="s">
        <v>6701</v>
      </c>
      <c r="J1314" s="30">
        <v>33556</v>
      </c>
      <c r="K1314" s="29" t="s">
        <v>6701</v>
      </c>
      <c r="L1314" s="28">
        <v>8168</v>
      </c>
      <c r="M1314" s="28">
        <v>8168</v>
      </c>
      <c r="N1314" s="28">
        <v>0</v>
      </c>
      <c r="O1314" s="28">
        <v>17220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31">
        <f t="shared" si="41"/>
        <v>33556</v>
      </c>
      <c r="AB1314" s="31">
        <f t="shared" si="40"/>
        <v>0</v>
      </c>
    </row>
    <row r="1315" spans="1:28" s="36" customFormat="1" x14ac:dyDescent="0.35">
      <c r="A1315" s="25" t="s">
        <v>214</v>
      </c>
      <c r="B1315" s="26" t="s">
        <v>3188</v>
      </c>
      <c r="C1315" s="27" t="s">
        <v>216</v>
      </c>
      <c r="D1315" s="27" t="s">
        <v>1806</v>
      </c>
      <c r="E1315" s="27" t="s">
        <v>3189</v>
      </c>
      <c r="F1315" s="27" t="s">
        <v>3190</v>
      </c>
      <c r="G1315" s="27" t="str">
        <f>"C"&amp;Table228910[[#This Row],[Direct
Funded
Charter School
Number]]</f>
        <v>C0033</v>
      </c>
      <c r="H1315" s="52" t="s">
        <v>3191</v>
      </c>
      <c r="I1315" s="29" t="s">
        <v>6701</v>
      </c>
      <c r="J1315" s="30">
        <v>15663</v>
      </c>
      <c r="K1315" s="29" t="s">
        <v>6708</v>
      </c>
      <c r="L1315" s="28">
        <v>3812</v>
      </c>
      <c r="M1315" s="28">
        <v>3812</v>
      </c>
      <c r="N1315" s="28">
        <v>3812</v>
      </c>
      <c r="O1315" s="28">
        <v>3916</v>
      </c>
      <c r="P1315" s="28">
        <v>311</v>
      </c>
      <c r="Q1315" s="28">
        <v>0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31">
        <f t="shared" si="41"/>
        <v>15663</v>
      </c>
      <c r="AB1315" s="31">
        <f t="shared" si="40"/>
        <v>0</v>
      </c>
    </row>
    <row r="1316" spans="1:28" s="36" customFormat="1" x14ac:dyDescent="0.35">
      <c r="A1316" s="25" t="s">
        <v>214</v>
      </c>
      <c r="B1316" s="26" t="s">
        <v>4114</v>
      </c>
      <c r="C1316" s="27" t="s">
        <v>216</v>
      </c>
      <c r="D1316" s="27" t="s">
        <v>1806</v>
      </c>
      <c r="E1316" s="27" t="s">
        <v>4115</v>
      </c>
      <c r="F1316" s="27" t="s">
        <v>4116</v>
      </c>
      <c r="G1316" s="27" t="str">
        <f>"C"&amp;Table228910[[#This Row],[Direct
Funded
Charter School
Number]]</f>
        <v>C0695</v>
      </c>
      <c r="H1316" s="52" t="s">
        <v>4117</v>
      </c>
      <c r="I1316" s="29" t="s">
        <v>6701</v>
      </c>
      <c r="J1316" s="30">
        <v>16738</v>
      </c>
      <c r="K1316" s="29" t="s">
        <v>6701</v>
      </c>
      <c r="L1316" s="28">
        <v>4074</v>
      </c>
      <c r="M1316" s="28">
        <v>4074</v>
      </c>
      <c r="N1316" s="28">
        <v>0</v>
      </c>
      <c r="O1316" s="28">
        <v>4624</v>
      </c>
      <c r="P1316" s="28">
        <v>3966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31">
        <f t="shared" si="41"/>
        <v>16738</v>
      </c>
      <c r="AB1316" s="31">
        <f t="shared" si="40"/>
        <v>0</v>
      </c>
    </row>
    <row r="1317" spans="1:28" s="36" customFormat="1" x14ac:dyDescent="0.35">
      <c r="A1317" s="25" t="s">
        <v>214</v>
      </c>
      <c r="B1317" s="26" t="s">
        <v>3204</v>
      </c>
      <c r="C1317" s="27" t="s">
        <v>216</v>
      </c>
      <c r="D1317" s="27" t="s">
        <v>1806</v>
      </c>
      <c r="E1317" s="27" t="s">
        <v>3205</v>
      </c>
      <c r="F1317" s="27" t="s">
        <v>3206</v>
      </c>
      <c r="G1317" s="27" t="str">
        <f>"C"&amp;Table228910[[#This Row],[Direct
Funded
Charter School
Number]]</f>
        <v>C0046</v>
      </c>
      <c r="H1317" s="52" t="s">
        <v>3207</v>
      </c>
      <c r="I1317" s="29" t="s">
        <v>6701</v>
      </c>
      <c r="J1317" s="30">
        <v>10370</v>
      </c>
      <c r="K1317" s="29" t="s">
        <v>6701</v>
      </c>
      <c r="L1317" s="28">
        <v>2524</v>
      </c>
      <c r="M1317" s="28">
        <v>7572</v>
      </c>
      <c r="N1317" s="28">
        <v>0</v>
      </c>
      <c r="O1317" s="28">
        <v>274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31">
        <f t="shared" si="41"/>
        <v>10370</v>
      </c>
      <c r="AB1317" s="31">
        <f t="shared" si="40"/>
        <v>0</v>
      </c>
    </row>
    <row r="1318" spans="1:28" s="36" customFormat="1" x14ac:dyDescent="0.35">
      <c r="A1318" s="25" t="s">
        <v>214</v>
      </c>
      <c r="B1318" s="26" t="s">
        <v>4138</v>
      </c>
      <c r="C1318" s="33" t="s">
        <v>216</v>
      </c>
      <c r="D1318" s="33" t="s">
        <v>1806</v>
      </c>
      <c r="E1318" s="38" t="s">
        <v>4139</v>
      </c>
      <c r="F1318" s="3" t="s">
        <v>4140</v>
      </c>
      <c r="G1318" s="27" t="str">
        <f>"C"&amp;Table228910[[#This Row],[Direct
Funded
Charter School
Number]]</f>
        <v>C0705</v>
      </c>
      <c r="H1318" s="53" t="s">
        <v>4141</v>
      </c>
      <c r="I1318" s="29" t="s">
        <v>6701</v>
      </c>
      <c r="J1318" s="30">
        <v>12604</v>
      </c>
      <c r="K1318" s="29" t="s">
        <v>6701</v>
      </c>
      <c r="L1318" s="28">
        <v>3068</v>
      </c>
      <c r="M1318" s="28">
        <v>3068</v>
      </c>
      <c r="N1318" s="28">
        <v>0</v>
      </c>
      <c r="O1318" s="28">
        <v>0</v>
      </c>
      <c r="P1318" s="28">
        <v>6468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31">
        <f t="shared" si="41"/>
        <v>12604</v>
      </c>
      <c r="AB1318" s="31">
        <f t="shared" si="40"/>
        <v>0</v>
      </c>
    </row>
    <row r="1319" spans="1:28" s="36" customFormat="1" x14ac:dyDescent="0.35">
      <c r="A1319" s="25" t="s">
        <v>214</v>
      </c>
      <c r="B1319" s="26" t="s">
        <v>3208</v>
      </c>
      <c r="C1319" s="27" t="s">
        <v>216</v>
      </c>
      <c r="D1319" s="27" t="s">
        <v>1806</v>
      </c>
      <c r="E1319" s="27" t="s">
        <v>3209</v>
      </c>
      <c r="F1319" s="27" t="s">
        <v>3210</v>
      </c>
      <c r="G1319" s="27" t="str">
        <f>"C"&amp;Table228910[[#This Row],[Direct
Funded
Charter School
Number]]</f>
        <v>C0048</v>
      </c>
      <c r="H1319" s="52" t="s">
        <v>3211</v>
      </c>
      <c r="I1319" s="29" t="s">
        <v>6701</v>
      </c>
      <c r="J1319" s="30">
        <v>35074</v>
      </c>
      <c r="K1319" s="29" t="s">
        <v>6701</v>
      </c>
      <c r="L1319" s="28">
        <v>8537</v>
      </c>
      <c r="M1319" s="28">
        <v>8537</v>
      </c>
      <c r="N1319" s="28">
        <v>0</v>
      </c>
      <c r="O1319" s="28">
        <v>8769</v>
      </c>
      <c r="P1319" s="28">
        <v>9231</v>
      </c>
      <c r="Q1319" s="28">
        <v>0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31">
        <f t="shared" si="41"/>
        <v>35074</v>
      </c>
      <c r="AB1319" s="31">
        <f t="shared" si="40"/>
        <v>0</v>
      </c>
    </row>
    <row r="1320" spans="1:28" s="36" customFormat="1" x14ac:dyDescent="0.35">
      <c r="A1320" s="25" t="s">
        <v>214</v>
      </c>
      <c r="B1320" s="26" t="s">
        <v>3216</v>
      </c>
      <c r="C1320" s="27" t="s">
        <v>216</v>
      </c>
      <c r="D1320" s="27" t="s">
        <v>1744</v>
      </c>
      <c r="E1320" s="27" t="s">
        <v>3217</v>
      </c>
      <c r="F1320" s="27" t="s">
        <v>3218</v>
      </c>
      <c r="G1320" s="27" t="str">
        <f>"C"&amp;Table228910[[#This Row],[Direct
Funded
Charter School
Number]]</f>
        <v>C0054</v>
      </c>
      <c r="H1320" s="52" t="s">
        <v>3219</v>
      </c>
      <c r="I1320" s="29" t="s">
        <v>6701</v>
      </c>
      <c r="J1320" s="30">
        <v>10000</v>
      </c>
      <c r="K1320" s="29" t="s">
        <v>6701</v>
      </c>
      <c r="L1320" s="28">
        <v>2500</v>
      </c>
      <c r="M1320" s="28">
        <v>2500</v>
      </c>
      <c r="N1320" s="28">
        <v>0</v>
      </c>
      <c r="O1320" s="28">
        <v>0</v>
      </c>
      <c r="P1320" s="28">
        <v>0</v>
      </c>
      <c r="Q1320" s="28">
        <v>0</v>
      </c>
      <c r="R1320" s="28">
        <v>0</v>
      </c>
      <c r="S1320" s="28">
        <v>0</v>
      </c>
      <c r="T1320" s="28">
        <v>5000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31">
        <f t="shared" si="41"/>
        <v>10000</v>
      </c>
      <c r="AB1320" s="31">
        <f t="shared" si="40"/>
        <v>0</v>
      </c>
    </row>
    <row r="1321" spans="1:28" s="36" customFormat="1" x14ac:dyDescent="0.35">
      <c r="A1321" s="25" t="s">
        <v>214</v>
      </c>
      <c r="B1321" s="26" t="s">
        <v>3264</v>
      </c>
      <c r="C1321" s="27" t="s">
        <v>216</v>
      </c>
      <c r="D1321" s="27" t="s">
        <v>1806</v>
      </c>
      <c r="E1321" s="27" t="s">
        <v>3265</v>
      </c>
      <c r="F1321" s="27" t="s">
        <v>3266</v>
      </c>
      <c r="G1321" s="27" t="str">
        <f>"C"&amp;Table228910[[#This Row],[Direct
Funded
Charter School
Number]]</f>
        <v>C0095</v>
      </c>
      <c r="H1321" s="52" t="s">
        <v>3267</v>
      </c>
      <c r="I1321" s="29" t="s">
        <v>6701</v>
      </c>
      <c r="J1321" s="30">
        <v>10000</v>
      </c>
      <c r="K1321" s="29" t="s">
        <v>6701</v>
      </c>
      <c r="L1321" s="28">
        <v>2500</v>
      </c>
      <c r="M1321" s="28">
        <v>2500</v>
      </c>
      <c r="N1321" s="28">
        <v>0</v>
      </c>
      <c r="O1321" s="28">
        <v>5000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31">
        <f t="shared" si="41"/>
        <v>10000</v>
      </c>
      <c r="AB1321" s="31">
        <f t="shared" si="40"/>
        <v>0</v>
      </c>
    </row>
    <row r="1322" spans="1:28" s="36" customFormat="1" x14ac:dyDescent="0.35">
      <c r="A1322" s="25" t="s">
        <v>214</v>
      </c>
      <c r="B1322" s="26" t="s">
        <v>3248</v>
      </c>
      <c r="C1322" s="27" t="s">
        <v>216</v>
      </c>
      <c r="D1322" s="27" t="s">
        <v>1806</v>
      </c>
      <c r="E1322" s="27" t="s">
        <v>3249</v>
      </c>
      <c r="F1322" s="27" t="s">
        <v>3250</v>
      </c>
      <c r="G1322" s="27" t="str">
        <f>"C"&amp;Table228910[[#This Row],[Direct
Funded
Charter School
Number]]</f>
        <v>C0081</v>
      </c>
      <c r="H1322" s="52" t="s">
        <v>3251</v>
      </c>
      <c r="I1322" s="29" t="s">
        <v>6701</v>
      </c>
      <c r="J1322" s="30">
        <v>10000</v>
      </c>
      <c r="K1322" s="29" t="s">
        <v>6701</v>
      </c>
      <c r="L1322" s="28">
        <v>2500</v>
      </c>
      <c r="M1322" s="28">
        <v>2500</v>
      </c>
      <c r="N1322" s="28">
        <v>5000</v>
      </c>
      <c r="O1322" s="28">
        <v>0</v>
      </c>
      <c r="P1322" s="28">
        <v>0</v>
      </c>
      <c r="Q1322" s="28">
        <v>0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0</v>
      </c>
      <c r="X1322" s="28">
        <v>0</v>
      </c>
      <c r="Y1322" s="28">
        <v>0</v>
      </c>
      <c r="Z1322" s="28">
        <v>0</v>
      </c>
      <c r="AA1322" s="31">
        <f t="shared" si="41"/>
        <v>10000</v>
      </c>
      <c r="AB1322" s="31">
        <f t="shared" si="40"/>
        <v>0</v>
      </c>
    </row>
    <row r="1323" spans="1:28" s="36" customFormat="1" x14ac:dyDescent="0.35">
      <c r="A1323" s="25" t="s">
        <v>214</v>
      </c>
      <c r="B1323" s="26" t="s">
        <v>3320</v>
      </c>
      <c r="C1323" s="27" t="s">
        <v>216</v>
      </c>
      <c r="D1323" s="27" t="s">
        <v>1744</v>
      </c>
      <c r="E1323" s="27" t="s">
        <v>3321</v>
      </c>
      <c r="F1323" s="27" t="s">
        <v>3322</v>
      </c>
      <c r="G1323" s="27" t="str">
        <f>"C"&amp;Table228910[[#This Row],[Direct
Funded
Charter School
Number]]</f>
        <v>C0135</v>
      </c>
      <c r="H1323" s="52" t="s">
        <v>3323</v>
      </c>
      <c r="I1323" s="29" t="s">
        <v>6701</v>
      </c>
      <c r="J1323" s="30">
        <v>25788</v>
      </c>
      <c r="K1323" s="29" t="s">
        <v>6701</v>
      </c>
      <c r="L1323" s="28">
        <v>6277</v>
      </c>
      <c r="M1323" s="28">
        <v>6277</v>
      </c>
      <c r="N1323" s="28">
        <v>0</v>
      </c>
      <c r="O1323" s="28">
        <v>13234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31">
        <f t="shared" si="41"/>
        <v>25788</v>
      </c>
      <c r="AB1323" s="31">
        <f t="shared" si="40"/>
        <v>0</v>
      </c>
    </row>
    <row r="1324" spans="1:28" s="36" customFormat="1" x14ac:dyDescent="0.35">
      <c r="A1324" s="25" t="s">
        <v>214</v>
      </c>
      <c r="B1324" s="26" t="s">
        <v>3392</v>
      </c>
      <c r="C1324" s="27" t="s">
        <v>216</v>
      </c>
      <c r="D1324" s="27" t="s">
        <v>1759</v>
      </c>
      <c r="E1324" s="27" t="s">
        <v>3393</v>
      </c>
      <c r="F1324" s="27" t="s">
        <v>3394</v>
      </c>
      <c r="G1324" s="27" t="str">
        <f>"C"&amp;Table228910[[#This Row],[Direct
Funded
Charter School
Number]]</f>
        <v>C0199</v>
      </c>
      <c r="H1324" s="52" t="s">
        <v>3395</v>
      </c>
      <c r="I1324" s="29" t="s">
        <v>6700</v>
      </c>
      <c r="J1324" s="30">
        <v>0</v>
      </c>
      <c r="K1324" s="29" t="s">
        <v>6708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31">
        <f t="shared" si="41"/>
        <v>0</v>
      </c>
      <c r="AB1324" s="31">
        <f t="shared" si="40"/>
        <v>0</v>
      </c>
    </row>
    <row r="1325" spans="1:28" s="36" customFormat="1" x14ac:dyDescent="0.35">
      <c r="A1325" s="25" t="s">
        <v>214</v>
      </c>
      <c r="B1325" s="26" t="s">
        <v>3729</v>
      </c>
      <c r="C1325" s="27" t="s">
        <v>216</v>
      </c>
      <c r="D1325" s="27" t="s">
        <v>1744</v>
      </c>
      <c r="E1325" s="27" t="s">
        <v>3730</v>
      </c>
      <c r="F1325" s="27" t="s">
        <v>3731</v>
      </c>
      <c r="G1325" s="27" t="str">
        <f>"C"&amp;Table228910[[#This Row],[Direct
Funded
Charter School
Number]]</f>
        <v>C0483</v>
      </c>
      <c r="H1325" s="52" t="s">
        <v>3732</v>
      </c>
      <c r="I1325" s="29" t="s">
        <v>6701</v>
      </c>
      <c r="J1325" s="30">
        <v>10000</v>
      </c>
      <c r="K1325" s="29" t="s">
        <v>6701</v>
      </c>
      <c r="L1325" s="28">
        <v>2500</v>
      </c>
      <c r="M1325" s="28">
        <v>2500</v>
      </c>
      <c r="N1325" s="28">
        <v>0</v>
      </c>
      <c r="O1325" s="28">
        <v>0</v>
      </c>
      <c r="P1325" s="28">
        <v>0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31">
        <f t="shared" si="41"/>
        <v>5000</v>
      </c>
      <c r="AB1325" s="31">
        <f t="shared" si="40"/>
        <v>5000</v>
      </c>
    </row>
    <row r="1326" spans="1:28" s="36" customFormat="1" x14ac:dyDescent="0.35">
      <c r="A1326" s="25" t="s">
        <v>214</v>
      </c>
      <c r="B1326" s="26" t="s">
        <v>3436</v>
      </c>
      <c r="C1326" s="27" t="s">
        <v>216</v>
      </c>
      <c r="D1326" s="27" t="s">
        <v>1806</v>
      </c>
      <c r="E1326" s="27" t="s">
        <v>3437</v>
      </c>
      <c r="F1326" s="27" t="s">
        <v>3438</v>
      </c>
      <c r="G1326" s="27" t="str">
        <f>"C"&amp;Table228910[[#This Row],[Direct
Funded
Charter School
Number]]</f>
        <v>C0264</v>
      </c>
      <c r="H1326" s="52" t="s">
        <v>3439</v>
      </c>
      <c r="I1326" s="29" t="s">
        <v>6701</v>
      </c>
      <c r="J1326" s="30">
        <v>10000</v>
      </c>
      <c r="K1326" s="29" t="s">
        <v>6701</v>
      </c>
      <c r="L1326" s="28">
        <v>2500</v>
      </c>
      <c r="M1326" s="28">
        <v>2500</v>
      </c>
      <c r="N1326" s="28">
        <v>2130</v>
      </c>
      <c r="O1326" s="28">
        <v>0</v>
      </c>
      <c r="P1326" s="28">
        <v>2870</v>
      </c>
      <c r="Q1326" s="28">
        <v>0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31">
        <f t="shared" si="41"/>
        <v>10000</v>
      </c>
      <c r="AB1326" s="31">
        <f t="shared" si="40"/>
        <v>0</v>
      </c>
    </row>
    <row r="1327" spans="1:28" s="36" customFormat="1" x14ac:dyDescent="0.35">
      <c r="A1327" s="25" t="s">
        <v>214</v>
      </c>
      <c r="B1327" s="26" t="s">
        <v>3432</v>
      </c>
      <c r="C1327" s="27" t="s">
        <v>216</v>
      </c>
      <c r="D1327" s="27" t="s">
        <v>1774</v>
      </c>
      <c r="E1327" s="27" t="s">
        <v>3433</v>
      </c>
      <c r="F1327" s="27" t="s">
        <v>3434</v>
      </c>
      <c r="G1327" s="27" t="str">
        <f>"C"&amp;Table228910[[#This Row],[Direct
Funded
Charter School
Number]]</f>
        <v>C0261</v>
      </c>
      <c r="H1327" s="52" t="s">
        <v>3435</v>
      </c>
      <c r="I1327" s="29" t="s">
        <v>6700</v>
      </c>
      <c r="J1327" s="30">
        <v>0</v>
      </c>
      <c r="K1327" s="29" t="s">
        <v>6708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31">
        <f t="shared" si="41"/>
        <v>0</v>
      </c>
      <c r="AB1327" s="31">
        <f t="shared" si="40"/>
        <v>0</v>
      </c>
    </row>
    <row r="1328" spans="1:28" s="36" customFormat="1" x14ac:dyDescent="0.35">
      <c r="A1328" s="25" t="s">
        <v>214</v>
      </c>
      <c r="B1328" s="26" t="s">
        <v>3460</v>
      </c>
      <c r="C1328" s="27" t="s">
        <v>216</v>
      </c>
      <c r="D1328" s="27" t="s">
        <v>1806</v>
      </c>
      <c r="E1328" s="27" t="s">
        <v>3461</v>
      </c>
      <c r="F1328" s="27" t="s">
        <v>3462</v>
      </c>
      <c r="G1328" s="27" t="str">
        <f>"C"&amp;Table228910[[#This Row],[Direct
Funded
Charter School
Number]]</f>
        <v>C0278</v>
      </c>
      <c r="H1328" s="52" t="s">
        <v>3463</v>
      </c>
      <c r="I1328" s="29" t="s">
        <v>6701</v>
      </c>
      <c r="J1328" s="30">
        <v>10000</v>
      </c>
      <c r="K1328" s="29" t="s">
        <v>6701</v>
      </c>
      <c r="L1328" s="28">
        <v>2500</v>
      </c>
      <c r="M1328" s="28">
        <v>2500</v>
      </c>
      <c r="N1328" s="28">
        <v>0</v>
      </c>
      <c r="O1328" s="28">
        <v>0</v>
      </c>
      <c r="P1328" s="28">
        <v>5000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31">
        <f t="shared" si="41"/>
        <v>10000</v>
      </c>
      <c r="AB1328" s="31">
        <f t="shared" si="40"/>
        <v>0</v>
      </c>
    </row>
    <row r="1329" spans="1:28" s="36" customFormat="1" x14ac:dyDescent="0.35">
      <c r="A1329" s="25" t="s">
        <v>214</v>
      </c>
      <c r="B1329" s="26" t="s">
        <v>3612</v>
      </c>
      <c r="C1329" s="27" t="s">
        <v>216</v>
      </c>
      <c r="D1329" s="27" t="s">
        <v>217</v>
      </c>
      <c r="E1329" s="27" t="s">
        <v>3613</v>
      </c>
      <c r="F1329" s="27" t="s">
        <v>3614</v>
      </c>
      <c r="G1329" s="27" t="str">
        <f>"C"&amp;Table228910[[#This Row],[Direct
Funded
Charter School
Number]]</f>
        <v>C0405</v>
      </c>
      <c r="H1329" s="52" t="s">
        <v>3615</v>
      </c>
      <c r="I1329" s="29" t="s">
        <v>6700</v>
      </c>
      <c r="J1329" s="30">
        <v>0</v>
      </c>
      <c r="K1329" s="29" t="s">
        <v>6708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31">
        <f t="shared" si="41"/>
        <v>0</v>
      </c>
      <c r="AB1329" s="31">
        <f t="shared" si="40"/>
        <v>0</v>
      </c>
    </row>
    <row r="1330" spans="1:28" s="36" customFormat="1" x14ac:dyDescent="0.35">
      <c r="A1330" s="25" t="s">
        <v>214</v>
      </c>
      <c r="B1330" s="26" t="s">
        <v>3600</v>
      </c>
      <c r="C1330" s="27" t="s">
        <v>216</v>
      </c>
      <c r="D1330" s="27" t="s">
        <v>1806</v>
      </c>
      <c r="E1330" s="27" t="s">
        <v>3601</v>
      </c>
      <c r="F1330" s="27" t="s">
        <v>3602</v>
      </c>
      <c r="G1330" s="27" t="str">
        <f>"C"&amp;Table228910[[#This Row],[Direct
Funded
Charter School
Number]]</f>
        <v>C0396</v>
      </c>
      <c r="H1330" s="52" t="s">
        <v>3603</v>
      </c>
      <c r="I1330" s="29" t="s">
        <v>6700</v>
      </c>
      <c r="J1330" s="30">
        <v>0</v>
      </c>
      <c r="K1330" s="29" t="s">
        <v>6701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31">
        <f t="shared" si="41"/>
        <v>0</v>
      </c>
      <c r="AB1330" s="31">
        <f t="shared" si="40"/>
        <v>0</v>
      </c>
    </row>
    <row r="1331" spans="1:28" s="36" customFormat="1" x14ac:dyDescent="0.35">
      <c r="A1331" s="25" t="s">
        <v>214</v>
      </c>
      <c r="B1331" s="26" t="s">
        <v>4782</v>
      </c>
      <c r="C1331" s="27" t="s">
        <v>216</v>
      </c>
      <c r="D1331" s="27" t="s">
        <v>3029</v>
      </c>
      <c r="E1331" s="27" t="s">
        <v>4783</v>
      </c>
      <c r="F1331" s="27" t="s">
        <v>4784</v>
      </c>
      <c r="G1331" s="27" t="str">
        <f>"C"&amp;Table228910[[#This Row],[Direct
Funded
Charter School
Number]]</f>
        <v>C1057</v>
      </c>
      <c r="H1331" s="52" t="s">
        <v>4785</v>
      </c>
      <c r="I1331" s="29" t="s">
        <v>6700</v>
      </c>
      <c r="J1331" s="30">
        <v>0</v>
      </c>
      <c r="K1331" s="29" t="s">
        <v>6708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0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31">
        <f t="shared" si="41"/>
        <v>0</v>
      </c>
      <c r="AB1331" s="31">
        <f t="shared" si="40"/>
        <v>0</v>
      </c>
    </row>
    <row r="1332" spans="1:28" s="36" customFormat="1" x14ac:dyDescent="0.35">
      <c r="A1332" s="25" t="s">
        <v>214</v>
      </c>
      <c r="B1332" s="26" t="s">
        <v>3644</v>
      </c>
      <c r="C1332" s="27" t="s">
        <v>216</v>
      </c>
      <c r="D1332" s="27" t="s">
        <v>1750</v>
      </c>
      <c r="E1332" s="27" t="s">
        <v>3645</v>
      </c>
      <c r="F1332" s="27" t="s">
        <v>3646</v>
      </c>
      <c r="G1332" s="27" t="str">
        <f>"C"&amp;Table228910[[#This Row],[Direct
Funded
Charter School
Number]]</f>
        <v>C0419</v>
      </c>
      <c r="H1332" s="52" t="s">
        <v>3647</v>
      </c>
      <c r="I1332" s="29" t="s">
        <v>6700</v>
      </c>
      <c r="J1332" s="30">
        <v>0</v>
      </c>
      <c r="K1332" s="29" t="s">
        <v>6708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0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0</v>
      </c>
      <c r="X1332" s="28">
        <v>0</v>
      </c>
      <c r="Y1332" s="28">
        <v>0</v>
      </c>
      <c r="Z1332" s="28">
        <v>0</v>
      </c>
      <c r="AA1332" s="31">
        <f t="shared" si="41"/>
        <v>0</v>
      </c>
      <c r="AB1332" s="31">
        <f t="shared" si="40"/>
        <v>0</v>
      </c>
    </row>
    <row r="1333" spans="1:28" s="36" customFormat="1" x14ac:dyDescent="0.35">
      <c r="A1333" s="25" t="s">
        <v>214</v>
      </c>
      <c r="B1333" s="26" t="s">
        <v>3648</v>
      </c>
      <c r="C1333" s="27" t="s">
        <v>216</v>
      </c>
      <c r="D1333" s="27" t="s">
        <v>1806</v>
      </c>
      <c r="E1333" s="27" t="s">
        <v>3649</v>
      </c>
      <c r="F1333" s="27" t="s">
        <v>3650</v>
      </c>
      <c r="G1333" s="27" t="str">
        <f>"C"&amp;Table228910[[#This Row],[Direct
Funded
Charter School
Number]]</f>
        <v>C0420</v>
      </c>
      <c r="H1333" s="52" t="s">
        <v>3651</v>
      </c>
      <c r="I1333" s="29" t="s">
        <v>6701</v>
      </c>
      <c r="J1333" s="30">
        <v>11067</v>
      </c>
      <c r="K1333" s="29" t="s">
        <v>6701</v>
      </c>
      <c r="L1333" s="28">
        <v>2694</v>
      </c>
      <c r="M1333" s="28">
        <v>2694</v>
      </c>
      <c r="N1333" s="28">
        <v>0</v>
      </c>
      <c r="O1333" s="28">
        <v>0</v>
      </c>
      <c r="P1333" s="28">
        <v>5679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31">
        <f t="shared" si="41"/>
        <v>11067</v>
      </c>
      <c r="AB1333" s="31">
        <f t="shared" si="40"/>
        <v>0</v>
      </c>
    </row>
    <row r="1334" spans="1:28" s="36" customFormat="1" x14ac:dyDescent="0.35">
      <c r="A1334" s="25" t="s">
        <v>214</v>
      </c>
      <c r="B1334" s="26" t="s">
        <v>3745</v>
      </c>
      <c r="C1334" s="27" t="s">
        <v>216</v>
      </c>
      <c r="D1334" s="27" t="s">
        <v>1827</v>
      </c>
      <c r="E1334" s="27" t="s">
        <v>3746</v>
      </c>
      <c r="F1334" s="27" t="s">
        <v>3747</v>
      </c>
      <c r="G1334" s="27" t="str">
        <f>"C"&amp;Table228910[[#This Row],[Direct
Funded
Charter School
Number]]</f>
        <v>C0493</v>
      </c>
      <c r="H1334" s="52" t="s">
        <v>3748</v>
      </c>
      <c r="I1334" s="29" t="s">
        <v>6701</v>
      </c>
      <c r="J1334" s="30">
        <v>32067</v>
      </c>
      <c r="K1334" s="29" t="s">
        <v>6701</v>
      </c>
      <c r="L1334" s="28">
        <v>0</v>
      </c>
      <c r="M1334" s="28">
        <v>0</v>
      </c>
      <c r="N1334" s="28">
        <v>0</v>
      </c>
      <c r="O1334" s="28">
        <v>8017</v>
      </c>
      <c r="P1334" s="28">
        <v>8017</v>
      </c>
      <c r="Q1334" s="28">
        <v>8017</v>
      </c>
      <c r="R1334" s="28">
        <v>0</v>
      </c>
      <c r="S1334" s="28">
        <v>5957</v>
      </c>
      <c r="T1334" s="28">
        <v>2059</v>
      </c>
      <c r="U1334" s="28">
        <v>0</v>
      </c>
      <c r="V1334" s="28">
        <v>0</v>
      </c>
      <c r="W1334" s="28">
        <v>0</v>
      </c>
      <c r="X1334" s="28">
        <v>0</v>
      </c>
      <c r="Y1334" s="28">
        <v>0</v>
      </c>
      <c r="Z1334" s="28">
        <v>0</v>
      </c>
      <c r="AA1334" s="31">
        <f t="shared" si="41"/>
        <v>32067</v>
      </c>
      <c r="AB1334" s="31">
        <f t="shared" si="40"/>
        <v>0</v>
      </c>
    </row>
    <row r="1335" spans="1:28" s="36" customFormat="1" x14ac:dyDescent="0.35">
      <c r="A1335" s="25" t="s">
        <v>214</v>
      </c>
      <c r="B1335" s="26" t="s">
        <v>3709</v>
      </c>
      <c r="C1335" s="27" t="s">
        <v>216</v>
      </c>
      <c r="D1335" s="27" t="s">
        <v>1783</v>
      </c>
      <c r="E1335" s="27" t="s">
        <v>3710</v>
      </c>
      <c r="F1335" s="27" t="s">
        <v>3711</v>
      </c>
      <c r="G1335" s="27" t="str">
        <f>"C"&amp;Table228910[[#This Row],[Direct
Funded
Charter School
Number]]</f>
        <v>C0469</v>
      </c>
      <c r="H1335" s="52" t="s">
        <v>3712</v>
      </c>
      <c r="I1335" s="29" t="s">
        <v>6700</v>
      </c>
      <c r="J1335" s="30">
        <v>0</v>
      </c>
      <c r="K1335" s="29" t="s">
        <v>6708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31">
        <f t="shared" si="41"/>
        <v>0</v>
      </c>
      <c r="AB1335" s="31">
        <f t="shared" si="40"/>
        <v>0</v>
      </c>
    </row>
    <row r="1336" spans="1:28" s="36" customFormat="1" x14ac:dyDescent="0.35">
      <c r="A1336" s="25" t="s">
        <v>214</v>
      </c>
      <c r="B1336" s="26" t="s">
        <v>3733</v>
      </c>
      <c r="C1336" s="27" t="s">
        <v>216</v>
      </c>
      <c r="D1336" s="27" t="s">
        <v>1806</v>
      </c>
      <c r="E1336" s="27" t="s">
        <v>3734</v>
      </c>
      <c r="F1336" s="27" t="s">
        <v>3735</v>
      </c>
      <c r="G1336" s="27" t="str">
        <f>"C"&amp;Table228910[[#This Row],[Direct
Funded
Charter School
Number]]</f>
        <v>C0488</v>
      </c>
      <c r="H1336" s="52" t="s">
        <v>3736</v>
      </c>
      <c r="I1336" s="29" t="s">
        <v>6701</v>
      </c>
      <c r="J1336" s="30">
        <v>10000</v>
      </c>
      <c r="K1336" s="29" t="s">
        <v>6708</v>
      </c>
      <c r="L1336" s="28">
        <v>2500</v>
      </c>
      <c r="M1336" s="28">
        <v>2500</v>
      </c>
      <c r="N1336" s="28">
        <v>0</v>
      </c>
      <c r="O1336" s="28">
        <v>0</v>
      </c>
      <c r="P1336" s="28">
        <v>5000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0</v>
      </c>
      <c r="X1336" s="28">
        <v>0</v>
      </c>
      <c r="Y1336" s="28">
        <v>0</v>
      </c>
      <c r="Z1336" s="28">
        <v>0</v>
      </c>
      <c r="AA1336" s="31">
        <f t="shared" si="41"/>
        <v>10000</v>
      </c>
      <c r="AB1336" s="31">
        <f t="shared" si="40"/>
        <v>0</v>
      </c>
    </row>
    <row r="1337" spans="1:28" s="36" customFormat="1" x14ac:dyDescent="0.35">
      <c r="A1337" s="25" t="s">
        <v>219</v>
      </c>
      <c r="B1337" s="35" t="s">
        <v>220</v>
      </c>
      <c r="C1337" s="33" t="s">
        <v>221</v>
      </c>
      <c r="D1337" s="33" t="s">
        <v>222</v>
      </c>
      <c r="E1337" s="33" t="s">
        <v>36</v>
      </c>
      <c r="F1337" s="3" t="s">
        <v>37</v>
      </c>
      <c r="G1337" s="27" t="str">
        <f>Table228910[[#This Row],[District
Code]]</f>
        <v>10389</v>
      </c>
      <c r="H1337" s="53" t="s">
        <v>223</v>
      </c>
      <c r="I1337" s="29" t="s">
        <v>6701</v>
      </c>
      <c r="J1337" s="30">
        <v>23485</v>
      </c>
      <c r="K1337" s="29" t="s">
        <v>6701</v>
      </c>
      <c r="L1337" s="28">
        <v>5716</v>
      </c>
      <c r="M1337" s="28">
        <v>5716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5709</v>
      </c>
      <c r="W1337" s="28">
        <v>6344</v>
      </c>
      <c r="X1337" s="28">
        <v>0</v>
      </c>
      <c r="Y1337" s="28">
        <v>0</v>
      </c>
      <c r="Z1337" s="28">
        <v>0</v>
      </c>
      <c r="AA1337" s="31">
        <f t="shared" si="41"/>
        <v>23485</v>
      </c>
      <c r="AB1337" s="31">
        <f t="shared" si="40"/>
        <v>0</v>
      </c>
    </row>
    <row r="1338" spans="1:28" s="36" customFormat="1" x14ac:dyDescent="0.35">
      <c r="A1338" s="25" t="s">
        <v>219</v>
      </c>
      <c r="B1338" s="26" t="s">
        <v>1838</v>
      </c>
      <c r="C1338" s="27" t="s">
        <v>221</v>
      </c>
      <c r="D1338" s="27" t="s">
        <v>1839</v>
      </c>
      <c r="E1338" s="27" t="s">
        <v>36</v>
      </c>
      <c r="F1338" s="27" t="s">
        <v>37</v>
      </c>
      <c r="G1338" s="27" t="str">
        <f>Table228910[[#This Row],[District
Code]]</f>
        <v>68478</v>
      </c>
      <c r="H1338" s="52" t="s">
        <v>1840</v>
      </c>
      <c r="I1338" s="29" t="s">
        <v>6701</v>
      </c>
      <c r="J1338" s="30">
        <v>930553</v>
      </c>
      <c r="K1338" s="29" t="s">
        <v>6701</v>
      </c>
      <c r="L1338" s="28">
        <v>226492</v>
      </c>
      <c r="M1338" s="28">
        <v>226492</v>
      </c>
      <c r="N1338" s="28">
        <v>0</v>
      </c>
      <c r="O1338" s="28">
        <v>0</v>
      </c>
      <c r="P1338" s="28">
        <v>477569</v>
      </c>
      <c r="Q1338" s="28">
        <v>0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0</v>
      </c>
      <c r="X1338" s="28">
        <v>0</v>
      </c>
      <c r="Y1338" s="28">
        <v>0</v>
      </c>
      <c r="Z1338" s="28">
        <v>0</v>
      </c>
      <c r="AA1338" s="31">
        <f t="shared" si="41"/>
        <v>930553</v>
      </c>
      <c r="AB1338" s="31">
        <f t="shared" si="40"/>
        <v>0</v>
      </c>
    </row>
    <row r="1339" spans="1:28" s="36" customFormat="1" x14ac:dyDescent="0.35">
      <c r="A1339" s="25" t="s">
        <v>219</v>
      </c>
      <c r="B1339" s="26" t="s">
        <v>3838</v>
      </c>
      <c r="C1339" s="27" t="s">
        <v>221</v>
      </c>
      <c r="D1339" s="27" t="s">
        <v>1839</v>
      </c>
      <c r="E1339" s="27" t="s">
        <v>3839</v>
      </c>
      <c r="F1339" s="27" t="s">
        <v>3840</v>
      </c>
      <c r="G1339" s="27" t="str">
        <f>"C"&amp;Table228910[[#This Row],[Direct
Funded
Charter School
Number]]</f>
        <v>C0549</v>
      </c>
      <c r="H1339" s="52" t="s">
        <v>3841</v>
      </c>
      <c r="I1339" s="29" t="s">
        <v>6701</v>
      </c>
      <c r="J1339" s="30">
        <v>10000</v>
      </c>
      <c r="K1339" s="29" t="s">
        <v>6701</v>
      </c>
      <c r="L1339" s="28">
        <v>2500</v>
      </c>
      <c r="M1339" s="28">
        <v>2500</v>
      </c>
      <c r="N1339" s="28">
        <v>3333</v>
      </c>
      <c r="O1339" s="28">
        <v>1667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31">
        <f t="shared" si="41"/>
        <v>10000</v>
      </c>
      <c r="AB1339" s="31">
        <f t="shared" si="40"/>
        <v>0</v>
      </c>
    </row>
    <row r="1340" spans="1:28" s="36" customFormat="1" x14ac:dyDescent="0.35">
      <c r="A1340" s="25" t="s">
        <v>219</v>
      </c>
      <c r="B1340" s="26" t="s">
        <v>3846</v>
      </c>
      <c r="C1340" s="27" t="s">
        <v>221</v>
      </c>
      <c r="D1340" s="27" t="s">
        <v>1839</v>
      </c>
      <c r="E1340" s="27" t="s">
        <v>3847</v>
      </c>
      <c r="F1340" s="27" t="s">
        <v>3848</v>
      </c>
      <c r="G1340" s="27" t="str">
        <f>"C"&amp;Table228910[[#This Row],[Direct
Funded
Charter School
Number]]</f>
        <v>C0551</v>
      </c>
      <c r="H1340" s="52" t="s">
        <v>3849</v>
      </c>
      <c r="I1340" s="29" t="s">
        <v>6701</v>
      </c>
      <c r="J1340" s="30">
        <v>10022</v>
      </c>
      <c r="K1340" s="29" t="s">
        <v>6701</v>
      </c>
      <c r="L1340" s="28">
        <v>2500</v>
      </c>
      <c r="M1340" s="28">
        <v>2500</v>
      </c>
      <c r="N1340" s="28">
        <v>3333</v>
      </c>
      <c r="O1340" s="28">
        <v>1689</v>
      </c>
      <c r="P1340" s="28">
        <v>0</v>
      </c>
      <c r="Q1340" s="28">
        <v>0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31">
        <f t="shared" si="41"/>
        <v>10022</v>
      </c>
      <c r="AB1340" s="31">
        <f t="shared" si="40"/>
        <v>0</v>
      </c>
    </row>
    <row r="1341" spans="1:28" s="36" customFormat="1" x14ac:dyDescent="0.35">
      <c r="A1341" s="25" t="s">
        <v>219</v>
      </c>
      <c r="B1341" s="35" t="s">
        <v>3886</v>
      </c>
      <c r="C1341" s="33" t="s">
        <v>221</v>
      </c>
      <c r="D1341" s="33" t="s">
        <v>1839</v>
      </c>
      <c r="E1341" s="33" t="s">
        <v>3887</v>
      </c>
      <c r="F1341" s="3" t="s">
        <v>3888</v>
      </c>
      <c r="G1341" s="27" t="str">
        <f>"C"&amp;Table228910[[#This Row],[Direct
Funded
Charter School
Number]]</f>
        <v>C0567</v>
      </c>
      <c r="H1341" s="53" t="s">
        <v>3889</v>
      </c>
      <c r="I1341" s="29" t="s">
        <v>6700</v>
      </c>
      <c r="J1341" s="30">
        <v>0</v>
      </c>
      <c r="K1341" s="29" t="s">
        <v>6708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31">
        <f t="shared" si="41"/>
        <v>0</v>
      </c>
      <c r="AB1341" s="31">
        <f t="shared" si="40"/>
        <v>0</v>
      </c>
    </row>
    <row r="1342" spans="1:28" s="36" customFormat="1" x14ac:dyDescent="0.35">
      <c r="A1342" s="25" t="s">
        <v>219</v>
      </c>
      <c r="B1342" s="26" t="s">
        <v>3934</v>
      </c>
      <c r="C1342" s="27" t="s">
        <v>221</v>
      </c>
      <c r="D1342" s="27" t="s">
        <v>1839</v>
      </c>
      <c r="E1342" s="27" t="s">
        <v>3935</v>
      </c>
      <c r="F1342" s="27" t="s">
        <v>3936</v>
      </c>
      <c r="G1342" s="27" t="str">
        <f>"C"&amp;Table228910[[#This Row],[Direct
Funded
Charter School
Number]]</f>
        <v>C0599</v>
      </c>
      <c r="H1342" s="52" t="s">
        <v>3937</v>
      </c>
      <c r="I1342" s="29" t="s">
        <v>6701</v>
      </c>
      <c r="J1342" s="30">
        <v>10000</v>
      </c>
      <c r="K1342" s="29" t="s">
        <v>6701</v>
      </c>
      <c r="L1342" s="28">
        <v>0</v>
      </c>
      <c r="M1342" s="28">
        <v>0</v>
      </c>
      <c r="N1342" s="28">
        <v>0</v>
      </c>
      <c r="O1342" s="28">
        <v>2500</v>
      </c>
      <c r="P1342" s="28">
        <v>2500</v>
      </c>
      <c r="Q1342" s="28">
        <v>0</v>
      </c>
      <c r="R1342" s="28">
        <v>2500</v>
      </c>
      <c r="S1342" s="28">
        <v>2500</v>
      </c>
      <c r="T1342" s="28">
        <v>0</v>
      </c>
      <c r="U1342" s="28">
        <v>0</v>
      </c>
      <c r="V1342" s="28">
        <v>0</v>
      </c>
      <c r="W1342" s="28">
        <v>0</v>
      </c>
      <c r="X1342" s="28">
        <v>0</v>
      </c>
      <c r="Y1342" s="28">
        <v>0</v>
      </c>
      <c r="Z1342" s="28">
        <v>0</v>
      </c>
      <c r="AA1342" s="31">
        <f t="shared" si="41"/>
        <v>10000</v>
      </c>
      <c r="AB1342" s="31">
        <f t="shared" si="40"/>
        <v>0</v>
      </c>
    </row>
    <row r="1343" spans="1:28" s="36" customFormat="1" x14ac:dyDescent="0.35">
      <c r="A1343" s="25" t="s">
        <v>219</v>
      </c>
      <c r="B1343" s="26" t="s">
        <v>4742</v>
      </c>
      <c r="C1343" s="27" t="s">
        <v>221</v>
      </c>
      <c r="D1343" s="27" t="s">
        <v>1839</v>
      </c>
      <c r="E1343" s="27" t="s">
        <v>4743</v>
      </c>
      <c r="F1343" s="27" t="s">
        <v>4744</v>
      </c>
      <c r="G1343" s="27" t="str">
        <f>"C"&amp;Table228910[[#This Row],[Direct
Funded
Charter School
Number]]</f>
        <v>C1029</v>
      </c>
      <c r="H1343" s="52" t="s">
        <v>4745</v>
      </c>
      <c r="I1343" s="29" t="s">
        <v>6700</v>
      </c>
      <c r="J1343" s="30">
        <v>0</v>
      </c>
      <c r="K1343" s="29" t="s">
        <v>6708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0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31">
        <f t="shared" si="41"/>
        <v>0</v>
      </c>
      <c r="AB1343" s="31">
        <f t="shared" si="40"/>
        <v>0</v>
      </c>
    </row>
    <row r="1344" spans="1:28" s="36" customFormat="1" x14ac:dyDescent="0.35">
      <c r="A1344" s="25" t="s">
        <v>219</v>
      </c>
      <c r="B1344" s="26" t="s">
        <v>4738</v>
      </c>
      <c r="C1344" s="27" t="s">
        <v>221</v>
      </c>
      <c r="D1344" s="27" t="s">
        <v>1839</v>
      </c>
      <c r="E1344" s="27" t="s">
        <v>4739</v>
      </c>
      <c r="F1344" s="27" t="s">
        <v>4740</v>
      </c>
      <c r="G1344" s="27" t="str">
        <f>"C"&amp;Table228910[[#This Row],[Direct
Funded
Charter School
Number]]</f>
        <v>C1028</v>
      </c>
      <c r="H1344" s="52" t="s">
        <v>4741</v>
      </c>
      <c r="I1344" s="29" t="s">
        <v>6700</v>
      </c>
      <c r="J1344" s="30">
        <v>0</v>
      </c>
      <c r="K1344" s="29" t="s">
        <v>6708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31">
        <f t="shared" si="41"/>
        <v>0</v>
      </c>
      <c r="AB1344" s="31">
        <f t="shared" si="40"/>
        <v>0</v>
      </c>
    </row>
    <row r="1345" spans="1:28" s="36" customFormat="1" x14ac:dyDescent="0.35">
      <c r="A1345" s="25" t="s">
        <v>219</v>
      </c>
      <c r="B1345" s="26" t="s">
        <v>5203</v>
      </c>
      <c r="C1345" s="27" t="s">
        <v>221</v>
      </c>
      <c r="D1345" s="27" t="s">
        <v>1839</v>
      </c>
      <c r="E1345" s="27" t="s">
        <v>5204</v>
      </c>
      <c r="F1345" s="27" t="s">
        <v>5205</v>
      </c>
      <c r="G1345" s="27" t="str">
        <f>"C"&amp;Table228910[[#This Row],[Direct
Funded
Charter School
Number]]</f>
        <v>C1267</v>
      </c>
      <c r="H1345" s="52" t="s">
        <v>5206</v>
      </c>
      <c r="I1345" s="29" t="s">
        <v>6700</v>
      </c>
      <c r="J1345" s="30">
        <v>0</v>
      </c>
      <c r="K1345" s="29" t="s">
        <v>6701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0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0</v>
      </c>
      <c r="X1345" s="28">
        <v>0</v>
      </c>
      <c r="Y1345" s="28">
        <v>0</v>
      </c>
      <c r="Z1345" s="28">
        <v>0</v>
      </c>
      <c r="AA1345" s="31">
        <f t="shared" si="41"/>
        <v>0</v>
      </c>
      <c r="AB1345" s="31">
        <f t="shared" si="40"/>
        <v>0</v>
      </c>
    </row>
    <row r="1346" spans="1:28" s="36" customFormat="1" x14ac:dyDescent="0.35">
      <c r="A1346" s="25" t="s">
        <v>219</v>
      </c>
      <c r="B1346" s="26" t="s">
        <v>5211</v>
      </c>
      <c r="C1346" s="27" t="s">
        <v>221</v>
      </c>
      <c r="D1346" s="27" t="s">
        <v>1839</v>
      </c>
      <c r="E1346" s="27" t="s">
        <v>5212</v>
      </c>
      <c r="F1346" s="27" t="s">
        <v>5213</v>
      </c>
      <c r="G1346" s="27" t="str">
        <f>"C"&amp;Table228910[[#This Row],[Direct
Funded
Charter School
Number]]</f>
        <v>C1270</v>
      </c>
      <c r="H1346" s="52" t="s">
        <v>5214</v>
      </c>
      <c r="I1346" s="29" t="s">
        <v>6701</v>
      </c>
      <c r="J1346" s="30">
        <v>10000</v>
      </c>
      <c r="K1346" s="29" t="s">
        <v>6701</v>
      </c>
      <c r="L1346" s="28">
        <v>2500</v>
      </c>
      <c r="M1346" s="28">
        <v>2500</v>
      </c>
      <c r="N1346" s="28">
        <v>2500</v>
      </c>
      <c r="O1346" s="28">
        <v>2500</v>
      </c>
      <c r="P1346" s="28">
        <v>0</v>
      </c>
      <c r="Q1346" s="28">
        <v>0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0</v>
      </c>
      <c r="X1346" s="28">
        <v>0</v>
      </c>
      <c r="Y1346" s="28">
        <v>0</v>
      </c>
      <c r="Z1346" s="28">
        <v>0</v>
      </c>
      <c r="AA1346" s="31">
        <f t="shared" si="41"/>
        <v>10000</v>
      </c>
      <c r="AB1346" s="31">
        <f t="shared" si="40"/>
        <v>0</v>
      </c>
    </row>
    <row r="1347" spans="1:28" s="36" customFormat="1" x14ac:dyDescent="0.35">
      <c r="A1347" s="25" t="s">
        <v>219</v>
      </c>
      <c r="B1347" s="26" t="s">
        <v>5635</v>
      </c>
      <c r="C1347" s="27" t="s">
        <v>221</v>
      </c>
      <c r="D1347" s="27" t="s">
        <v>1839</v>
      </c>
      <c r="E1347" s="27" t="s">
        <v>5636</v>
      </c>
      <c r="F1347" s="27" t="s">
        <v>5637</v>
      </c>
      <c r="G1347" s="27" t="str">
        <f>"C"&amp;Table228910[[#This Row],[Direct
Funded
Charter School
Number]]</f>
        <v>C1502</v>
      </c>
      <c r="H1347" s="52" t="s">
        <v>5638</v>
      </c>
      <c r="I1347" s="29" t="s">
        <v>6701</v>
      </c>
      <c r="J1347" s="30">
        <v>10000</v>
      </c>
      <c r="K1347" s="29" t="s">
        <v>6701</v>
      </c>
      <c r="L1347" s="28">
        <v>2500</v>
      </c>
      <c r="M1347" s="28">
        <v>2500</v>
      </c>
      <c r="N1347" s="28">
        <v>3333</v>
      </c>
      <c r="O1347" s="28">
        <v>1667</v>
      </c>
      <c r="P1347" s="28">
        <v>0</v>
      </c>
      <c r="Q1347" s="28">
        <v>0</v>
      </c>
      <c r="R1347" s="28">
        <v>0</v>
      </c>
      <c r="S1347" s="28">
        <v>0</v>
      </c>
      <c r="T1347" s="28">
        <v>0</v>
      </c>
      <c r="U1347" s="28">
        <v>0</v>
      </c>
      <c r="V1347" s="28">
        <v>0</v>
      </c>
      <c r="W1347" s="28">
        <v>0</v>
      </c>
      <c r="X1347" s="28">
        <v>0</v>
      </c>
      <c r="Y1347" s="28">
        <v>0</v>
      </c>
      <c r="Z1347" s="28">
        <v>0</v>
      </c>
      <c r="AA1347" s="31">
        <f t="shared" si="41"/>
        <v>10000</v>
      </c>
      <c r="AB1347" s="31">
        <f t="shared" si="40"/>
        <v>0</v>
      </c>
    </row>
    <row r="1348" spans="1:28" s="36" customFormat="1" x14ac:dyDescent="0.35">
      <c r="A1348" s="25" t="s">
        <v>219</v>
      </c>
      <c r="B1348" s="26" t="s">
        <v>6180</v>
      </c>
      <c r="C1348" s="27" t="s">
        <v>221</v>
      </c>
      <c r="D1348" s="27" t="s">
        <v>6181</v>
      </c>
      <c r="E1348" s="27" t="s">
        <v>6182</v>
      </c>
      <c r="F1348" s="27" t="s">
        <v>6183</v>
      </c>
      <c r="G1348" s="27" t="str">
        <f>"C"&amp;Table228910[[#This Row],[Direct
Funded
Charter School
Number]]</f>
        <v>C1733</v>
      </c>
      <c r="H1348" s="52" t="s">
        <v>6184</v>
      </c>
      <c r="I1348" s="29" t="s">
        <v>6701</v>
      </c>
      <c r="J1348" s="30">
        <v>10000</v>
      </c>
      <c r="K1348" s="29" t="s">
        <v>6708</v>
      </c>
      <c r="L1348" s="28">
        <v>2500</v>
      </c>
      <c r="M1348" s="28">
        <v>2500</v>
      </c>
      <c r="N1348" s="28">
        <v>2500</v>
      </c>
      <c r="O1348" s="28">
        <v>2500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31">
        <f t="shared" si="41"/>
        <v>10000</v>
      </c>
      <c r="AB1348" s="31">
        <f t="shared" si="40"/>
        <v>0</v>
      </c>
    </row>
    <row r="1349" spans="1:28" s="36" customFormat="1" x14ac:dyDescent="0.35">
      <c r="A1349" s="25" t="s">
        <v>219</v>
      </c>
      <c r="B1349" s="35" t="s">
        <v>6213</v>
      </c>
      <c r="C1349" s="33" t="s">
        <v>221</v>
      </c>
      <c r="D1349" s="33" t="s">
        <v>6214</v>
      </c>
      <c r="E1349" s="33" t="s">
        <v>6215</v>
      </c>
      <c r="F1349" s="3" t="s">
        <v>6216</v>
      </c>
      <c r="G1349" s="27" t="str">
        <f>"C"&amp;Table228910[[#This Row],[Direct
Funded
Charter School
Number]]</f>
        <v>C1742</v>
      </c>
      <c r="H1349" s="53" t="s">
        <v>6217</v>
      </c>
      <c r="I1349" s="29" t="s">
        <v>6701</v>
      </c>
      <c r="J1349" s="30">
        <v>10000</v>
      </c>
      <c r="K1349" s="29" t="s">
        <v>6701</v>
      </c>
      <c r="L1349" s="28">
        <v>2500</v>
      </c>
      <c r="M1349" s="28">
        <v>2500</v>
      </c>
      <c r="N1349" s="28">
        <v>2500</v>
      </c>
      <c r="O1349" s="28">
        <v>2500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</v>
      </c>
      <c r="V1349" s="28">
        <v>0</v>
      </c>
      <c r="W1349" s="28">
        <v>0</v>
      </c>
      <c r="X1349" s="28">
        <v>0</v>
      </c>
      <c r="Y1349" s="28">
        <v>0</v>
      </c>
      <c r="Z1349" s="28">
        <v>0</v>
      </c>
      <c r="AA1349" s="31">
        <f t="shared" si="41"/>
        <v>10000</v>
      </c>
      <c r="AB1349" s="31">
        <f t="shared" si="40"/>
        <v>0</v>
      </c>
    </row>
    <row r="1350" spans="1:28" s="36" customFormat="1" x14ac:dyDescent="0.35">
      <c r="A1350" s="25" t="s">
        <v>219</v>
      </c>
      <c r="B1350" s="26" t="s">
        <v>3300</v>
      </c>
      <c r="C1350" s="27" t="s">
        <v>221</v>
      </c>
      <c r="D1350" s="27" t="s">
        <v>1839</v>
      </c>
      <c r="E1350" s="27" t="s">
        <v>3301</v>
      </c>
      <c r="F1350" s="27" t="s">
        <v>3302</v>
      </c>
      <c r="G1350" s="27" t="str">
        <f>"C"&amp;Table228910[[#This Row],[Direct
Funded
Charter School
Number]]</f>
        <v>C0122</v>
      </c>
      <c r="H1350" s="52" t="s">
        <v>3303</v>
      </c>
      <c r="I1350" s="29" t="s">
        <v>6701</v>
      </c>
      <c r="J1350" s="30">
        <v>10000</v>
      </c>
      <c r="K1350" s="29" t="s">
        <v>6701</v>
      </c>
      <c r="L1350" s="28">
        <v>2500</v>
      </c>
      <c r="M1350" s="28">
        <v>2500</v>
      </c>
      <c r="N1350" s="28">
        <v>2500</v>
      </c>
      <c r="O1350" s="28">
        <v>2500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31">
        <f t="shared" si="41"/>
        <v>10000</v>
      </c>
      <c r="AB1350" s="31">
        <f t="shared" si="40"/>
        <v>0</v>
      </c>
    </row>
    <row r="1351" spans="1:28" s="36" customFormat="1" x14ac:dyDescent="0.35">
      <c r="A1351" s="25" t="s">
        <v>219</v>
      </c>
      <c r="B1351" s="26" t="s">
        <v>3324</v>
      </c>
      <c r="C1351" s="27" t="s">
        <v>221</v>
      </c>
      <c r="D1351" s="27" t="s">
        <v>1839</v>
      </c>
      <c r="E1351" s="27" t="s">
        <v>3325</v>
      </c>
      <c r="F1351" s="27" t="s">
        <v>3326</v>
      </c>
      <c r="G1351" s="27" t="str">
        <f>"C"&amp;Table228910[[#This Row],[Direct
Funded
Charter School
Number]]</f>
        <v>C0141</v>
      </c>
      <c r="H1351" s="52" t="s">
        <v>3327</v>
      </c>
      <c r="I1351" s="29" t="s">
        <v>6700</v>
      </c>
      <c r="J1351" s="30">
        <v>0</v>
      </c>
      <c r="K1351" s="29" t="s">
        <v>6701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31">
        <f t="shared" si="41"/>
        <v>0</v>
      </c>
      <c r="AB1351" s="31">
        <f t="shared" si="40"/>
        <v>0</v>
      </c>
    </row>
    <row r="1352" spans="1:28" s="36" customFormat="1" x14ac:dyDescent="0.35">
      <c r="A1352" s="25" t="s">
        <v>219</v>
      </c>
      <c r="B1352" s="26" t="s">
        <v>3348</v>
      </c>
      <c r="C1352" s="27" t="s">
        <v>221</v>
      </c>
      <c r="D1352" s="27" t="s">
        <v>1839</v>
      </c>
      <c r="E1352" s="27" t="s">
        <v>3349</v>
      </c>
      <c r="F1352" s="27" t="s">
        <v>3350</v>
      </c>
      <c r="G1352" s="27" t="str">
        <f>"C"&amp;Table228910[[#This Row],[Direct
Funded
Charter School
Number]]</f>
        <v>C0158</v>
      </c>
      <c r="H1352" s="52" t="s">
        <v>3351</v>
      </c>
      <c r="I1352" s="29" t="s">
        <v>6701</v>
      </c>
      <c r="J1352" s="30">
        <v>17292</v>
      </c>
      <c r="K1352" s="29" t="s">
        <v>6701</v>
      </c>
      <c r="L1352" s="28">
        <v>4209</v>
      </c>
      <c r="M1352" s="28">
        <v>4209</v>
      </c>
      <c r="N1352" s="28">
        <v>0</v>
      </c>
      <c r="O1352" s="28">
        <v>7430</v>
      </c>
      <c r="P1352" s="28">
        <v>0</v>
      </c>
      <c r="Q1352" s="28">
        <v>1444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31">
        <f t="shared" si="41"/>
        <v>17292</v>
      </c>
      <c r="AB1352" s="31">
        <f t="shared" si="40"/>
        <v>0</v>
      </c>
    </row>
    <row r="1353" spans="1:28" s="36" customFormat="1" x14ac:dyDescent="0.35">
      <c r="A1353" s="25" t="s">
        <v>219</v>
      </c>
      <c r="B1353" s="26" t="s">
        <v>3196</v>
      </c>
      <c r="C1353" s="27" t="s">
        <v>221</v>
      </c>
      <c r="D1353" s="27" t="s">
        <v>1839</v>
      </c>
      <c r="E1353" s="27" t="s">
        <v>3197</v>
      </c>
      <c r="F1353" s="27" t="s">
        <v>3198</v>
      </c>
      <c r="G1353" s="27" t="str">
        <f>"C"&amp;Table228910[[#This Row],[Direct
Funded
Charter School
Number]]</f>
        <v>C0040</v>
      </c>
      <c r="H1353" s="52" t="s">
        <v>3199</v>
      </c>
      <c r="I1353" s="29" t="s">
        <v>6701</v>
      </c>
      <c r="J1353" s="30">
        <v>10000</v>
      </c>
      <c r="K1353" s="29" t="s">
        <v>6701</v>
      </c>
      <c r="L1353" s="28">
        <v>2500</v>
      </c>
      <c r="M1353" s="28">
        <v>2500</v>
      </c>
      <c r="N1353" s="28">
        <v>2500</v>
      </c>
      <c r="O1353" s="28">
        <v>2500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31">
        <f t="shared" si="41"/>
        <v>10000</v>
      </c>
      <c r="AB1353" s="31">
        <f t="shared" si="40"/>
        <v>0</v>
      </c>
    </row>
    <row r="1354" spans="1:28" s="36" customFormat="1" x14ac:dyDescent="0.35">
      <c r="A1354" s="25" t="s">
        <v>224</v>
      </c>
      <c r="B1354" s="26" t="s">
        <v>225</v>
      </c>
      <c r="C1354" s="27" t="s">
        <v>226</v>
      </c>
      <c r="D1354" s="27" t="s">
        <v>227</v>
      </c>
      <c r="E1354" s="27" t="s">
        <v>36</v>
      </c>
      <c r="F1354" s="27" t="s">
        <v>37</v>
      </c>
      <c r="G1354" s="27" t="str">
        <f>Table228910[[#This Row],[District
Code]]</f>
        <v>10397</v>
      </c>
      <c r="H1354" s="52" t="s">
        <v>228</v>
      </c>
      <c r="I1354" s="29" t="s">
        <v>6701</v>
      </c>
      <c r="J1354" s="30">
        <v>67164</v>
      </c>
      <c r="K1354" s="29" t="s">
        <v>6701</v>
      </c>
      <c r="L1354" s="28">
        <v>16347</v>
      </c>
      <c r="M1354" s="28">
        <v>49042</v>
      </c>
      <c r="N1354" s="28">
        <v>0</v>
      </c>
      <c r="O1354" s="28">
        <v>0</v>
      </c>
      <c r="P1354" s="28">
        <v>1775</v>
      </c>
      <c r="Q1354" s="28">
        <v>0</v>
      </c>
      <c r="R1354" s="28">
        <v>0</v>
      </c>
      <c r="S1354" s="28">
        <v>0</v>
      </c>
      <c r="T1354" s="28">
        <v>0</v>
      </c>
      <c r="U1354" s="28">
        <v>0</v>
      </c>
      <c r="V1354" s="28">
        <v>0</v>
      </c>
      <c r="W1354" s="28">
        <v>0</v>
      </c>
      <c r="X1354" s="28">
        <v>0</v>
      </c>
      <c r="Y1354" s="28">
        <v>0</v>
      </c>
      <c r="Z1354" s="28">
        <v>0</v>
      </c>
      <c r="AA1354" s="31">
        <f t="shared" si="41"/>
        <v>67164</v>
      </c>
      <c r="AB1354" s="31">
        <f t="shared" si="40"/>
        <v>0</v>
      </c>
    </row>
    <row r="1355" spans="1:28" s="36" customFormat="1" x14ac:dyDescent="0.35">
      <c r="A1355" s="25" t="s">
        <v>224</v>
      </c>
      <c r="B1355" s="26" t="s">
        <v>1841</v>
      </c>
      <c r="C1355" s="27" t="s">
        <v>226</v>
      </c>
      <c r="D1355" s="27" t="s">
        <v>1842</v>
      </c>
      <c r="E1355" s="27" t="s">
        <v>36</v>
      </c>
      <c r="F1355" s="27" t="s">
        <v>37</v>
      </c>
      <c r="G1355" s="27" t="str">
        <f>Table228910[[#This Row],[District
Code]]</f>
        <v>68486</v>
      </c>
      <c r="H1355" s="52" t="s">
        <v>1843</v>
      </c>
      <c r="I1355" s="29" t="s">
        <v>6701</v>
      </c>
      <c r="J1355" s="30">
        <v>10000</v>
      </c>
      <c r="K1355" s="29" t="s">
        <v>6701</v>
      </c>
      <c r="L1355" s="28">
        <v>2500</v>
      </c>
      <c r="M1355" s="28">
        <v>2500</v>
      </c>
      <c r="N1355" s="28">
        <v>0</v>
      </c>
      <c r="O1355" s="28">
        <v>0</v>
      </c>
      <c r="P1355" s="28">
        <v>0</v>
      </c>
      <c r="Q1355" s="28">
        <v>641</v>
      </c>
      <c r="R1355" s="28">
        <v>0</v>
      </c>
      <c r="S1355" s="28">
        <v>4359</v>
      </c>
      <c r="T1355" s="28">
        <v>0</v>
      </c>
      <c r="U1355" s="28">
        <v>0</v>
      </c>
      <c r="V1355" s="28">
        <v>0</v>
      </c>
      <c r="W1355" s="28">
        <v>0</v>
      </c>
      <c r="X1355" s="28">
        <v>0</v>
      </c>
      <c r="Y1355" s="28">
        <v>0</v>
      </c>
      <c r="Z1355" s="28">
        <v>0</v>
      </c>
      <c r="AA1355" s="31">
        <f t="shared" si="41"/>
        <v>10000</v>
      </c>
      <c r="AB1355" s="31">
        <f t="shared" si="40"/>
        <v>0</v>
      </c>
    </row>
    <row r="1356" spans="1:28" s="36" customFormat="1" x14ac:dyDescent="0.35">
      <c r="A1356" s="25" t="s">
        <v>224</v>
      </c>
      <c r="B1356" s="26" t="s">
        <v>1844</v>
      </c>
      <c r="C1356" s="27" t="s">
        <v>226</v>
      </c>
      <c r="D1356" s="27" t="s">
        <v>1845</v>
      </c>
      <c r="E1356" s="27" t="s">
        <v>36</v>
      </c>
      <c r="F1356" s="27" t="s">
        <v>37</v>
      </c>
      <c r="G1356" s="27" t="str">
        <f>Table228910[[#This Row],[District
Code]]</f>
        <v>68502</v>
      </c>
      <c r="H1356" s="52" t="s">
        <v>1846</v>
      </c>
      <c r="I1356" s="29" t="s">
        <v>6701</v>
      </c>
      <c r="J1356" s="30">
        <v>47535</v>
      </c>
      <c r="K1356" s="29" t="s">
        <v>6701</v>
      </c>
      <c r="L1356" s="28">
        <v>11570</v>
      </c>
      <c r="M1356" s="28">
        <v>11570</v>
      </c>
      <c r="N1356" s="28">
        <v>0</v>
      </c>
      <c r="O1356" s="28">
        <v>9389</v>
      </c>
      <c r="P1356" s="28">
        <v>123</v>
      </c>
      <c r="Q1356" s="28">
        <v>14883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31">
        <f t="shared" si="41"/>
        <v>47535</v>
      </c>
      <c r="AB1356" s="31">
        <f t="shared" ref="AB1356:AB1419" si="42">J1356-AA1356</f>
        <v>0</v>
      </c>
    </row>
    <row r="1357" spans="1:28" s="36" customFormat="1" x14ac:dyDescent="0.35">
      <c r="A1357" s="25" t="s">
        <v>224</v>
      </c>
      <c r="B1357" s="26" t="s">
        <v>1847</v>
      </c>
      <c r="C1357" s="27" t="s">
        <v>226</v>
      </c>
      <c r="D1357" s="27" t="s">
        <v>1848</v>
      </c>
      <c r="E1357" s="27" t="s">
        <v>36</v>
      </c>
      <c r="F1357" s="27" t="s">
        <v>37</v>
      </c>
      <c r="G1357" s="27" t="str">
        <f>Table228910[[#This Row],[District
Code]]</f>
        <v>68544</v>
      </c>
      <c r="H1357" s="52" t="s">
        <v>1635</v>
      </c>
      <c r="I1357" s="29" t="s">
        <v>6701</v>
      </c>
      <c r="J1357" s="30">
        <v>14765</v>
      </c>
      <c r="K1357" s="29" t="s">
        <v>6701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0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0</v>
      </c>
      <c r="X1357" s="28">
        <v>14765</v>
      </c>
      <c r="Y1357" s="28">
        <v>0</v>
      </c>
      <c r="Z1357" s="28">
        <v>0</v>
      </c>
      <c r="AA1357" s="31">
        <f t="shared" ref="AA1357:AA1420" si="43">SUM(L1357:Z1357)</f>
        <v>14765</v>
      </c>
      <c r="AB1357" s="31">
        <f t="shared" si="42"/>
        <v>0</v>
      </c>
    </row>
    <row r="1358" spans="1:28" s="36" customFormat="1" x14ac:dyDescent="0.35">
      <c r="A1358" s="25" t="s">
        <v>224</v>
      </c>
      <c r="B1358" s="26" t="s">
        <v>1849</v>
      </c>
      <c r="C1358" s="27" t="s">
        <v>226</v>
      </c>
      <c r="D1358" s="27" t="s">
        <v>1850</v>
      </c>
      <c r="E1358" s="27" t="s">
        <v>36</v>
      </c>
      <c r="F1358" s="27" t="s">
        <v>37</v>
      </c>
      <c r="G1358" s="27" t="str">
        <f>Table228910[[#This Row],[District
Code]]</f>
        <v>68569</v>
      </c>
      <c r="H1358" s="52" t="s">
        <v>1851</v>
      </c>
      <c r="I1358" s="29" t="s">
        <v>6701</v>
      </c>
      <c r="J1358" s="30">
        <v>138909</v>
      </c>
      <c r="K1358" s="29" t="s">
        <v>6701</v>
      </c>
      <c r="L1358" s="28">
        <v>33810</v>
      </c>
      <c r="M1358" s="28">
        <v>33810</v>
      </c>
      <c r="N1358" s="28">
        <v>0</v>
      </c>
      <c r="O1358" s="28">
        <v>0</v>
      </c>
      <c r="P1358" s="28">
        <v>0</v>
      </c>
      <c r="Q1358" s="28">
        <v>34727</v>
      </c>
      <c r="R1358" s="28">
        <v>0</v>
      </c>
      <c r="S1358" s="28">
        <v>34727</v>
      </c>
      <c r="T1358" s="28">
        <v>1835</v>
      </c>
      <c r="U1358" s="28">
        <v>0</v>
      </c>
      <c r="V1358" s="28">
        <v>0</v>
      </c>
      <c r="W1358" s="28">
        <v>0</v>
      </c>
      <c r="X1358" s="28">
        <v>0</v>
      </c>
      <c r="Y1358" s="28">
        <v>0</v>
      </c>
      <c r="Z1358" s="28">
        <v>0</v>
      </c>
      <c r="AA1358" s="31">
        <f t="shared" si="43"/>
        <v>138909</v>
      </c>
      <c r="AB1358" s="31">
        <f t="shared" si="42"/>
        <v>0</v>
      </c>
    </row>
    <row r="1359" spans="1:28" s="36" customFormat="1" x14ac:dyDescent="0.35">
      <c r="A1359" s="25" t="s">
        <v>224</v>
      </c>
      <c r="B1359" s="26" t="s">
        <v>1852</v>
      </c>
      <c r="C1359" s="27" t="s">
        <v>226</v>
      </c>
      <c r="D1359" s="27" t="s">
        <v>1853</v>
      </c>
      <c r="E1359" s="27" t="s">
        <v>36</v>
      </c>
      <c r="F1359" s="27" t="s">
        <v>37</v>
      </c>
      <c r="G1359" s="27" t="str">
        <f>Table228910[[#This Row],[District
Code]]</f>
        <v>68577</v>
      </c>
      <c r="H1359" s="52" t="s">
        <v>1854</v>
      </c>
      <c r="I1359" s="29" t="s">
        <v>6701</v>
      </c>
      <c r="J1359" s="30">
        <v>38486</v>
      </c>
      <c r="K1359" s="29" t="s">
        <v>6708</v>
      </c>
      <c r="L1359" s="28">
        <v>9368</v>
      </c>
      <c r="M1359" s="28">
        <v>9368</v>
      </c>
      <c r="N1359" s="28">
        <v>0</v>
      </c>
      <c r="O1359" s="28">
        <v>0</v>
      </c>
      <c r="P1359" s="28">
        <v>0</v>
      </c>
      <c r="Q1359" s="28">
        <v>19750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0</v>
      </c>
      <c r="X1359" s="28">
        <v>0</v>
      </c>
      <c r="Y1359" s="28">
        <v>0</v>
      </c>
      <c r="Z1359" s="28">
        <v>0</v>
      </c>
      <c r="AA1359" s="31">
        <f t="shared" si="43"/>
        <v>38486</v>
      </c>
      <c r="AB1359" s="31">
        <f t="shared" si="42"/>
        <v>0</v>
      </c>
    </row>
    <row r="1360" spans="1:28" s="36" customFormat="1" x14ac:dyDescent="0.35">
      <c r="A1360" s="25" t="s">
        <v>224</v>
      </c>
      <c r="B1360" s="26" t="s">
        <v>1855</v>
      </c>
      <c r="C1360" s="27" t="s">
        <v>226</v>
      </c>
      <c r="D1360" s="27" t="s">
        <v>1856</v>
      </c>
      <c r="E1360" s="27" t="s">
        <v>36</v>
      </c>
      <c r="F1360" s="27" t="s">
        <v>37</v>
      </c>
      <c r="G1360" s="27" t="str">
        <f>Table228910[[#This Row],[District
Code]]</f>
        <v>68585</v>
      </c>
      <c r="H1360" s="52" t="s">
        <v>1857</v>
      </c>
      <c r="I1360" s="29" t="s">
        <v>6701</v>
      </c>
      <c r="J1360" s="30">
        <v>583480</v>
      </c>
      <c r="K1360" s="29" t="s">
        <v>6701</v>
      </c>
      <c r="L1360" s="28">
        <v>142016</v>
      </c>
      <c r="M1360" s="28">
        <v>142016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31923</v>
      </c>
      <c r="T1360" s="28">
        <v>170765</v>
      </c>
      <c r="U1360" s="28">
        <v>96760</v>
      </c>
      <c r="V1360" s="28">
        <v>0</v>
      </c>
      <c r="W1360" s="28">
        <v>0</v>
      </c>
      <c r="X1360" s="28">
        <v>0</v>
      </c>
      <c r="Y1360" s="28">
        <v>0</v>
      </c>
      <c r="Z1360" s="28">
        <v>0</v>
      </c>
      <c r="AA1360" s="31">
        <f t="shared" si="43"/>
        <v>583480</v>
      </c>
      <c r="AB1360" s="31">
        <f t="shared" si="42"/>
        <v>0</v>
      </c>
    </row>
    <row r="1361" spans="1:28" s="36" customFormat="1" x14ac:dyDescent="0.35">
      <c r="A1361" s="25" t="s">
        <v>224</v>
      </c>
      <c r="B1361" s="26" t="s">
        <v>1858</v>
      </c>
      <c r="C1361" s="27" t="s">
        <v>226</v>
      </c>
      <c r="D1361" s="27" t="s">
        <v>1859</v>
      </c>
      <c r="E1361" s="27" t="s">
        <v>36</v>
      </c>
      <c r="F1361" s="27" t="s">
        <v>37</v>
      </c>
      <c r="G1361" s="27" t="str">
        <f>Table228910[[#This Row],[District
Code]]</f>
        <v>68593</v>
      </c>
      <c r="H1361" s="52" t="s">
        <v>1860</v>
      </c>
      <c r="I1361" s="29" t="s">
        <v>6701</v>
      </c>
      <c r="J1361" s="30">
        <v>348100</v>
      </c>
      <c r="K1361" s="29" t="s">
        <v>6701</v>
      </c>
      <c r="L1361" s="28">
        <v>84726</v>
      </c>
      <c r="M1361" s="28">
        <v>0</v>
      </c>
      <c r="N1361" s="28">
        <v>0</v>
      </c>
      <c r="O1361" s="28">
        <v>2299</v>
      </c>
      <c r="P1361" s="28">
        <v>2299</v>
      </c>
      <c r="Q1361" s="28">
        <v>45890</v>
      </c>
      <c r="R1361" s="28">
        <v>47203</v>
      </c>
      <c r="S1361" s="28">
        <v>65065</v>
      </c>
      <c r="T1361" s="28">
        <v>100618</v>
      </c>
      <c r="U1361" s="28">
        <v>0</v>
      </c>
      <c r="V1361" s="28">
        <v>0</v>
      </c>
      <c r="W1361" s="28">
        <v>0</v>
      </c>
      <c r="X1361" s="28">
        <v>0</v>
      </c>
      <c r="Y1361" s="28">
        <v>0</v>
      </c>
      <c r="Z1361" s="28">
        <v>0</v>
      </c>
      <c r="AA1361" s="31">
        <f t="shared" si="43"/>
        <v>348100</v>
      </c>
      <c r="AB1361" s="31">
        <f t="shared" si="42"/>
        <v>0</v>
      </c>
    </row>
    <row r="1362" spans="1:28" s="36" customFormat="1" x14ac:dyDescent="0.35">
      <c r="A1362" s="25" t="s">
        <v>224</v>
      </c>
      <c r="B1362" s="26" t="s">
        <v>1861</v>
      </c>
      <c r="C1362" s="27" t="s">
        <v>226</v>
      </c>
      <c r="D1362" s="27" t="s">
        <v>1862</v>
      </c>
      <c r="E1362" s="27" t="s">
        <v>36</v>
      </c>
      <c r="F1362" s="27" t="s">
        <v>37</v>
      </c>
      <c r="G1362" s="27" t="str">
        <f>Table228910[[#This Row],[District
Code]]</f>
        <v>68619</v>
      </c>
      <c r="H1362" s="52" t="s">
        <v>1863</v>
      </c>
      <c r="I1362" s="29" t="s">
        <v>6701</v>
      </c>
      <c r="J1362" s="30">
        <v>10000</v>
      </c>
      <c r="K1362" s="29" t="s">
        <v>6701</v>
      </c>
      <c r="L1362" s="28">
        <v>2500</v>
      </c>
      <c r="M1362" s="28">
        <v>2500</v>
      </c>
      <c r="N1362" s="28">
        <v>0</v>
      </c>
      <c r="O1362" s="28">
        <v>0</v>
      </c>
      <c r="P1362" s="28">
        <v>5000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31">
        <f t="shared" si="43"/>
        <v>10000</v>
      </c>
      <c r="AB1362" s="31">
        <f t="shared" si="42"/>
        <v>0</v>
      </c>
    </row>
    <row r="1363" spans="1:28" s="36" customFormat="1" x14ac:dyDescent="0.35">
      <c r="A1363" s="25" t="s">
        <v>224</v>
      </c>
      <c r="B1363" s="26" t="s">
        <v>1864</v>
      </c>
      <c r="C1363" s="27" t="s">
        <v>226</v>
      </c>
      <c r="D1363" s="27" t="s">
        <v>1865</v>
      </c>
      <c r="E1363" s="27" t="s">
        <v>36</v>
      </c>
      <c r="F1363" s="27" t="s">
        <v>37</v>
      </c>
      <c r="G1363" s="27" t="str">
        <f>Table228910[[#This Row],[District
Code]]</f>
        <v>68627</v>
      </c>
      <c r="H1363" s="52" t="s">
        <v>1866</v>
      </c>
      <c r="I1363" s="29" t="s">
        <v>6701</v>
      </c>
      <c r="J1363" s="30">
        <v>10000</v>
      </c>
      <c r="K1363" s="29" t="s">
        <v>6701</v>
      </c>
      <c r="L1363" s="28">
        <v>2500</v>
      </c>
      <c r="M1363" s="28">
        <v>2500</v>
      </c>
      <c r="N1363" s="28">
        <v>2926</v>
      </c>
      <c r="O1363" s="28">
        <v>2074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31">
        <f t="shared" si="43"/>
        <v>10000</v>
      </c>
      <c r="AB1363" s="31">
        <f t="shared" si="42"/>
        <v>0</v>
      </c>
    </row>
    <row r="1364" spans="1:28" s="36" customFormat="1" x14ac:dyDescent="0.35">
      <c r="A1364" s="25" t="s">
        <v>224</v>
      </c>
      <c r="B1364" s="26" t="s">
        <v>1867</v>
      </c>
      <c r="C1364" s="27" t="s">
        <v>226</v>
      </c>
      <c r="D1364" s="27" t="s">
        <v>1868</v>
      </c>
      <c r="E1364" s="27" t="s">
        <v>36</v>
      </c>
      <c r="F1364" s="27" t="s">
        <v>37</v>
      </c>
      <c r="G1364" s="27" t="str">
        <f>Table228910[[#This Row],[District
Code]]</f>
        <v>68635</v>
      </c>
      <c r="H1364" s="52" t="s">
        <v>1869</v>
      </c>
      <c r="I1364" s="29" t="s">
        <v>6701</v>
      </c>
      <c r="J1364" s="30">
        <v>10000</v>
      </c>
      <c r="K1364" s="29" t="s">
        <v>6701</v>
      </c>
      <c r="L1364" s="28">
        <v>2500</v>
      </c>
      <c r="M1364" s="28">
        <v>2500</v>
      </c>
      <c r="N1364" s="28">
        <v>0</v>
      </c>
      <c r="O1364" s="28">
        <v>0</v>
      </c>
      <c r="P1364" s="28">
        <v>5000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31">
        <f t="shared" si="43"/>
        <v>10000</v>
      </c>
      <c r="AB1364" s="31">
        <f t="shared" si="42"/>
        <v>0</v>
      </c>
    </row>
    <row r="1365" spans="1:28" s="36" customFormat="1" x14ac:dyDescent="0.35">
      <c r="A1365" s="25" t="s">
        <v>224</v>
      </c>
      <c r="B1365" s="26" t="s">
        <v>1870</v>
      </c>
      <c r="C1365" s="27" t="s">
        <v>226</v>
      </c>
      <c r="D1365" s="27" t="s">
        <v>1871</v>
      </c>
      <c r="E1365" s="27" t="s">
        <v>36</v>
      </c>
      <c r="F1365" s="27" t="s">
        <v>37</v>
      </c>
      <c r="G1365" s="27" t="str">
        <f>Table228910[[#This Row],[District
Code]]</f>
        <v>68650</v>
      </c>
      <c r="H1365" s="52" t="s">
        <v>1872</v>
      </c>
      <c r="I1365" s="29" t="s">
        <v>6701</v>
      </c>
      <c r="J1365" s="30">
        <v>32696</v>
      </c>
      <c r="K1365" s="29" t="s">
        <v>6701</v>
      </c>
      <c r="L1365" s="28">
        <v>7958</v>
      </c>
      <c r="M1365" s="28">
        <v>7958</v>
      </c>
      <c r="N1365" s="28">
        <v>0</v>
      </c>
      <c r="O1365" s="28">
        <v>0</v>
      </c>
      <c r="P1365" s="28">
        <v>0</v>
      </c>
      <c r="Q1365" s="28">
        <v>16780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31">
        <f t="shared" si="43"/>
        <v>32696</v>
      </c>
      <c r="AB1365" s="31">
        <f t="shared" si="42"/>
        <v>0</v>
      </c>
    </row>
    <row r="1366" spans="1:28" s="36" customFormat="1" x14ac:dyDescent="0.35">
      <c r="A1366" s="25" t="s">
        <v>224</v>
      </c>
      <c r="B1366" s="26" t="s">
        <v>1873</v>
      </c>
      <c r="C1366" s="27" t="s">
        <v>226</v>
      </c>
      <c r="D1366" s="27" t="s">
        <v>1874</v>
      </c>
      <c r="E1366" s="27" t="s">
        <v>36</v>
      </c>
      <c r="F1366" s="27" t="s">
        <v>37</v>
      </c>
      <c r="G1366" s="27" t="str">
        <f>Table228910[[#This Row],[District
Code]]</f>
        <v>68676</v>
      </c>
      <c r="H1366" s="52" t="s">
        <v>1875</v>
      </c>
      <c r="I1366" s="29" t="s">
        <v>6701</v>
      </c>
      <c r="J1366" s="30">
        <v>1367281</v>
      </c>
      <c r="K1366" s="29" t="s">
        <v>6701</v>
      </c>
      <c r="L1366" s="28">
        <v>332789</v>
      </c>
      <c r="M1366" s="28">
        <v>332789</v>
      </c>
      <c r="N1366" s="28">
        <v>0</v>
      </c>
      <c r="O1366" s="28">
        <v>0</v>
      </c>
      <c r="P1366" s="28">
        <v>0</v>
      </c>
      <c r="Q1366" s="28">
        <v>0</v>
      </c>
      <c r="R1366" s="28">
        <v>144061</v>
      </c>
      <c r="S1366" s="28">
        <v>393261</v>
      </c>
      <c r="T1366" s="28">
        <v>164381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31">
        <f t="shared" si="43"/>
        <v>1367281</v>
      </c>
      <c r="AB1366" s="31">
        <f t="shared" si="42"/>
        <v>0</v>
      </c>
    </row>
    <row r="1367" spans="1:28" s="36" customFormat="1" x14ac:dyDescent="0.35">
      <c r="A1367" s="25" t="s">
        <v>224</v>
      </c>
      <c r="B1367" s="26" t="s">
        <v>3049</v>
      </c>
      <c r="C1367" s="27" t="s">
        <v>226</v>
      </c>
      <c r="D1367" s="27" t="s">
        <v>3050</v>
      </c>
      <c r="E1367" s="27" t="s">
        <v>36</v>
      </c>
      <c r="F1367" s="27" t="s">
        <v>37</v>
      </c>
      <c r="G1367" s="27" t="str">
        <f>Table228910[[#This Row],[District
Code]]</f>
        <v>75499</v>
      </c>
      <c r="H1367" s="52" t="s">
        <v>3051</v>
      </c>
      <c r="I1367" s="29" t="s">
        <v>6701</v>
      </c>
      <c r="J1367" s="30">
        <v>197283</v>
      </c>
      <c r="K1367" s="29" t="s">
        <v>6701</v>
      </c>
      <c r="L1367" s="28">
        <v>48018</v>
      </c>
      <c r="M1367" s="28">
        <v>61498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57182</v>
      </c>
      <c r="U1367" s="28">
        <v>0</v>
      </c>
      <c r="V1367" s="28">
        <v>30585</v>
      </c>
      <c r="W1367" s="28">
        <v>0</v>
      </c>
      <c r="X1367" s="28">
        <v>0</v>
      </c>
      <c r="Y1367" s="28">
        <v>0</v>
      </c>
      <c r="Z1367" s="28">
        <v>0</v>
      </c>
      <c r="AA1367" s="31">
        <f t="shared" si="43"/>
        <v>197283</v>
      </c>
      <c r="AB1367" s="31">
        <f t="shared" si="42"/>
        <v>0</v>
      </c>
    </row>
    <row r="1368" spans="1:28" s="36" customFormat="1" x14ac:dyDescent="0.35">
      <c r="A1368" s="25" t="s">
        <v>224</v>
      </c>
      <c r="B1368" s="26" t="s">
        <v>3112</v>
      </c>
      <c r="C1368" s="27" t="s">
        <v>226</v>
      </c>
      <c r="D1368" s="27" t="s">
        <v>3113</v>
      </c>
      <c r="E1368" s="27" t="s">
        <v>36</v>
      </c>
      <c r="F1368" s="27" t="s">
        <v>37</v>
      </c>
      <c r="G1368" s="27" t="str">
        <f>Table228910[[#This Row],[District
Code]]</f>
        <v>76760</v>
      </c>
      <c r="H1368" s="52" t="s">
        <v>3114</v>
      </c>
      <c r="I1368" s="29" t="s">
        <v>6701</v>
      </c>
      <c r="J1368" s="30">
        <v>12415</v>
      </c>
      <c r="K1368" s="29" t="s">
        <v>6701</v>
      </c>
      <c r="L1368" s="28">
        <v>3022</v>
      </c>
      <c r="M1368" s="28">
        <v>3022</v>
      </c>
      <c r="N1368" s="28">
        <v>0</v>
      </c>
      <c r="O1368" s="28">
        <v>0</v>
      </c>
      <c r="P1368" s="28">
        <v>6371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31">
        <f t="shared" si="43"/>
        <v>12415</v>
      </c>
      <c r="AB1368" s="31">
        <f t="shared" si="42"/>
        <v>0</v>
      </c>
    </row>
    <row r="1369" spans="1:28" s="36" customFormat="1" x14ac:dyDescent="0.35">
      <c r="A1369" s="25" t="s">
        <v>224</v>
      </c>
      <c r="B1369" s="26" t="s">
        <v>3882</v>
      </c>
      <c r="C1369" s="27" t="s">
        <v>226</v>
      </c>
      <c r="D1369" s="27" t="s">
        <v>1856</v>
      </c>
      <c r="E1369" s="27" t="s">
        <v>3883</v>
      </c>
      <c r="F1369" s="27" t="s">
        <v>3884</v>
      </c>
      <c r="G1369" s="27" t="str">
        <f>"C"&amp;Table228910[[#This Row],[Direct
Funded
Charter School
Number]]</f>
        <v>C0565</v>
      </c>
      <c r="H1369" s="52" t="s">
        <v>3885</v>
      </c>
      <c r="I1369" s="29" t="s">
        <v>6701</v>
      </c>
      <c r="J1369" s="30">
        <v>10000</v>
      </c>
      <c r="K1369" s="29" t="s">
        <v>6708</v>
      </c>
      <c r="L1369" s="28">
        <v>2500</v>
      </c>
      <c r="M1369" s="28">
        <v>4985</v>
      </c>
      <c r="N1369" s="28">
        <v>2515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31">
        <f t="shared" si="43"/>
        <v>10000</v>
      </c>
      <c r="AB1369" s="31">
        <f t="shared" si="42"/>
        <v>0</v>
      </c>
    </row>
    <row r="1370" spans="1:28" s="36" customFormat="1" x14ac:dyDescent="0.35">
      <c r="A1370" s="25" t="s">
        <v>224</v>
      </c>
      <c r="B1370" s="26" t="s">
        <v>3958</v>
      </c>
      <c r="C1370" s="27" t="s">
        <v>226</v>
      </c>
      <c r="D1370" s="27" t="s">
        <v>3050</v>
      </c>
      <c r="E1370" s="27" t="s">
        <v>3959</v>
      </c>
      <c r="F1370" s="27" t="s">
        <v>3960</v>
      </c>
      <c r="G1370" s="27" t="str">
        <f>"C"&amp;Table228910[[#This Row],[Direct
Funded
Charter School
Number]]</f>
        <v>C0607</v>
      </c>
      <c r="H1370" s="52" t="s">
        <v>3961</v>
      </c>
      <c r="I1370" s="29" t="s">
        <v>6700</v>
      </c>
      <c r="J1370" s="30">
        <v>0</v>
      </c>
      <c r="K1370" s="29" t="s">
        <v>6708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31">
        <f t="shared" si="43"/>
        <v>0</v>
      </c>
      <c r="AB1370" s="31">
        <f t="shared" si="42"/>
        <v>0</v>
      </c>
    </row>
    <row r="1371" spans="1:28" s="36" customFormat="1" x14ac:dyDescent="0.35">
      <c r="A1371" s="25" t="s">
        <v>224</v>
      </c>
      <c r="B1371" s="26" t="s">
        <v>3954</v>
      </c>
      <c r="C1371" s="27" t="s">
        <v>226</v>
      </c>
      <c r="D1371" s="27" t="s">
        <v>3050</v>
      </c>
      <c r="E1371" s="27" t="s">
        <v>3955</v>
      </c>
      <c r="F1371" s="27" t="s">
        <v>3956</v>
      </c>
      <c r="G1371" s="27" t="str">
        <f>"C"&amp;Table228910[[#This Row],[Direct
Funded
Charter School
Number]]</f>
        <v>C0606</v>
      </c>
      <c r="H1371" s="52" t="s">
        <v>3957</v>
      </c>
      <c r="I1371" s="29" t="s">
        <v>6700</v>
      </c>
      <c r="J1371" s="30">
        <v>0</v>
      </c>
      <c r="K1371" s="29" t="s">
        <v>6708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31">
        <f t="shared" si="43"/>
        <v>0</v>
      </c>
      <c r="AB1371" s="31">
        <f t="shared" si="42"/>
        <v>0</v>
      </c>
    </row>
    <row r="1372" spans="1:28" s="36" customFormat="1" x14ac:dyDescent="0.35">
      <c r="A1372" s="25" t="s">
        <v>224</v>
      </c>
      <c r="B1372" s="26" t="s">
        <v>3858</v>
      </c>
      <c r="C1372" s="27" t="s">
        <v>226</v>
      </c>
      <c r="D1372" s="27" t="s">
        <v>1874</v>
      </c>
      <c r="E1372" s="27" t="s">
        <v>3859</v>
      </c>
      <c r="F1372" s="27" t="s">
        <v>3860</v>
      </c>
      <c r="G1372" s="27" t="str">
        <f>"C"&amp;Table228910[[#This Row],[Direct
Funded
Charter School
Number]]</f>
        <v>C0554</v>
      </c>
      <c r="H1372" s="52" t="s">
        <v>3861</v>
      </c>
      <c r="I1372" s="29" t="s">
        <v>6701</v>
      </c>
      <c r="J1372" s="30">
        <v>11312</v>
      </c>
      <c r="K1372" s="29" t="s">
        <v>6708</v>
      </c>
      <c r="L1372" s="28">
        <v>2753</v>
      </c>
      <c r="M1372" s="28">
        <v>4265</v>
      </c>
      <c r="N1372" s="28">
        <v>3638</v>
      </c>
      <c r="O1372" s="28">
        <v>0</v>
      </c>
      <c r="P1372" s="28">
        <v>61</v>
      </c>
      <c r="Q1372" s="28">
        <v>595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31">
        <f t="shared" si="43"/>
        <v>11312</v>
      </c>
      <c r="AB1372" s="31">
        <f t="shared" si="42"/>
        <v>0</v>
      </c>
    </row>
    <row r="1373" spans="1:28" s="36" customFormat="1" x14ac:dyDescent="0.35">
      <c r="A1373" s="25" t="s">
        <v>224</v>
      </c>
      <c r="B1373" s="26" t="s">
        <v>5762</v>
      </c>
      <c r="C1373" s="27" t="s">
        <v>226</v>
      </c>
      <c r="D1373" s="27" t="s">
        <v>1874</v>
      </c>
      <c r="E1373" s="27" t="s">
        <v>5763</v>
      </c>
      <c r="F1373" s="27" t="s">
        <v>5764</v>
      </c>
      <c r="G1373" s="27" t="str">
        <f>"C"&amp;Table228910[[#This Row],[Direct
Funded
Charter School
Number]]</f>
        <v>C1553</v>
      </c>
      <c r="H1373" s="52" t="s">
        <v>5765</v>
      </c>
      <c r="I1373" s="29" t="s">
        <v>6701</v>
      </c>
      <c r="J1373" s="30">
        <v>10000</v>
      </c>
      <c r="K1373" s="29" t="s">
        <v>6708</v>
      </c>
      <c r="L1373" s="28">
        <v>2500</v>
      </c>
      <c r="M1373" s="28">
        <v>4956</v>
      </c>
      <c r="N1373" s="28">
        <v>2544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31">
        <f t="shared" si="43"/>
        <v>10000</v>
      </c>
      <c r="AB1373" s="31">
        <f t="shared" si="42"/>
        <v>0</v>
      </c>
    </row>
    <row r="1374" spans="1:28" s="36" customFormat="1" x14ac:dyDescent="0.35">
      <c r="A1374" s="25" t="s">
        <v>224</v>
      </c>
      <c r="B1374" s="26" t="s">
        <v>4734</v>
      </c>
      <c r="C1374" s="27" t="s">
        <v>226</v>
      </c>
      <c r="D1374" s="27" t="s">
        <v>1874</v>
      </c>
      <c r="E1374" s="27" t="s">
        <v>4735</v>
      </c>
      <c r="F1374" s="27" t="s">
        <v>4736</v>
      </c>
      <c r="G1374" s="27" t="str">
        <f>"C"&amp;Table228910[[#This Row],[Direct
Funded
Charter School
Number]]</f>
        <v>C1027</v>
      </c>
      <c r="H1374" s="52" t="s">
        <v>4737</v>
      </c>
      <c r="I1374" s="29" t="s">
        <v>6700</v>
      </c>
      <c r="J1374" s="30">
        <v>0</v>
      </c>
      <c r="K1374" s="29" t="s">
        <v>6701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31">
        <f t="shared" si="43"/>
        <v>0</v>
      </c>
      <c r="AB1374" s="31">
        <f t="shared" si="42"/>
        <v>0</v>
      </c>
    </row>
    <row r="1375" spans="1:28" s="36" customFormat="1" x14ac:dyDescent="0.35">
      <c r="A1375" s="25" t="s">
        <v>224</v>
      </c>
      <c r="B1375" s="26" t="s">
        <v>4774</v>
      </c>
      <c r="C1375" s="27" t="s">
        <v>226</v>
      </c>
      <c r="D1375" s="27" t="s">
        <v>1874</v>
      </c>
      <c r="E1375" s="27" t="s">
        <v>4775</v>
      </c>
      <c r="F1375" s="27" t="s">
        <v>4776</v>
      </c>
      <c r="G1375" s="27" t="str">
        <f>"C"&amp;Table228910[[#This Row],[Direct
Funded
Charter School
Number]]</f>
        <v>C1048</v>
      </c>
      <c r="H1375" s="52" t="s">
        <v>4777</v>
      </c>
      <c r="I1375" s="29" t="s">
        <v>6701</v>
      </c>
      <c r="J1375" s="30">
        <v>15502</v>
      </c>
      <c r="K1375" s="29" t="s">
        <v>6708</v>
      </c>
      <c r="L1375" s="28">
        <v>3773</v>
      </c>
      <c r="M1375" s="28">
        <v>6252</v>
      </c>
      <c r="N1375" s="28">
        <v>4921</v>
      </c>
      <c r="O1375" s="28">
        <v>0</v>
      </c>
      <c r="P1375" s="28">
        <v>0</v>
      </c>
      <c r="Q1375" s="28">
        <v>556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31">
        <f t="shared" si="43"/>
        <v>15502</v>
      </c>
      <c r="AB1375" s="31">
        <f t="shared" si="42"/>
        <v>0</v>
      </c>
    </row>
    <row r="1376" spans="1:28" s="36" customFormat="1" x14ac:dyDescent="0.35">
      <c r="A1376" s="25" t="s">
        <v>224</v>
      </c>
      <c r="B1376" s="26" t="s">
        <v>4975</v>
      </c>
      <c r="C1376" s="27" t="s">
        <v>226</v>
      </c>
      <c r="D1376" s="27" t="s">
        <v>227</v>
      </c>
      <c r="E1376" s="27" t="s">
        <v>4976</v>
      </c>
      <c r="F1376" s="27" t="s">
        <v>4977</v>
      </c>
      <c r="G1376" s="27" t="str">
        <f>"C"&amp;Table228910[[#This Row],[Direct
Funded
Charter School
Number]]</f>
        <v>C1146</v>
      </c>
      <c r="H1376" s="52" t="s">
        <v>4978</v>
      </c>
      <c r="I1376" s="29" t="s">
        <v>6700</v>
      </c>
      <c r="J1376" s="30">
        <v>0</v>
      </c>
      <c r="K1376" s="29" t="s">
        <v>6708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31">
        <f t="shared" si="43"/>
        <v>0</v>
      </c>
      <c r="AB1376" s="31">
        <f t="shared" si="42"/>
        <v>0</v>
      </c>
    </row>
    <row r="1377" spans="1:28" s="36" customFormat="1" x14ac:dyDescent="0.35">
      <c r="A1377" s="25" t="s">
        <v>224</v>
      </c>
      <c r="B1377" s="26" t="s">
        <v>4967</v>
      </c>
      <c r="C1377" s="33" t="s">
        <v>226</v>
      </c>
      <c r="D1377" s="33" t="s">
        <v>1874</v>
      </c>
      <c r="E1377" s="33" t="s">
        <v>4968</v>
      </c>
      <c r="F1377" s="27" t="s">
        <v>4969</v>
      </c>
      <c r="G1377" s="27" t="str">
        <f>"C"&amp;Table228910[[#This Row],[Direct
Funded
Charter School
Number]]</f>
        <v>C1142</v>
      </c>
      <c r="H1377" s="53" t="s">
        <v>4970</v>
      </c>
      <c r="I1377" s="29" t="s">
        <v>6700</v>
      </c>
      <c r="J1377" s="30">
        <v>0</v>
      </c>
      <c r="K1377" s="29" t="s">
        <v>6708</v>
      </c>
      <c r="L1377" s="28">
        <v>0</v>
      </c>
      <c r="M1377" s="28">
        <v>0</v>
      </c>
      <c r="N1377" s="28">
        <v>0</v>
      </c>
      <c r="O1377" s="28">
        <v>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  <c r="W1377" s="28">
        <v>0</v>
      </c>
      <c r="X1377" s="28">
        <v>0</v>
      </c>
      <c r="Y1377" s="28">
        <v>0</v>
      </c>
      <c r="Z1377" s="28">
        <v>0</v>
      </c>
      <c r="AA1377" s="31">
        <f t="shared" si="43"/>
        <v>0</v>
      </c>
      <c r="AB1377" s="31">
        <f t="shared" si="42"/>
        <v>0</v>
      </c>
    </row>
    <row r="1378" spans="1:28" s="36" customFormat="1" x14ac:dyDescent="0.35">
      <c r="A1378" s="25" t="s">
        <v>224</v>
      </c>
      <c r="B1378" s="26" t="s">
        <v>4971</v>
      </c>
      <c r="C1378" s="27" t="s">
        <v>226</v>
      </c>
      <c r="D1378" s="27" t="s">
        <v>1874</v>
      </c>
      <c r="E1378" s="27" t="s">
        <v>4972</v>
      </c>
      <c r="F1378" s="27" t="s">
        <v>4973</v>
      </c>
      <c r="G1378" s="27" t="str">
        <f>"C"&amp;Table228910[[#This Row],[Direct
Funded
Charter School
Number]]</f>
        <v>C1143</v>
      </c>
      <c r="H1378" s="52" t="s">
        <v>4974</v>
      </c>
      <c r="I1378" s="29" t="s">
        <v>6700</v>
      </c>
      <c r="J1378" s="30">
        <v>0</v>
      </c>
      <c r="K1378" s="29" t="s">
        <v>6708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31">
        <f t="shared" si="43"/>
        <v>0</v>
      </c>
      <c r="AB1378" s="31">
        <f t="shared" si="42"/>
        <v>0</v>
      </c>
    </row>
    <row r="1379" spans="1:28" s="36" customFormat="1" x14ac:dyDescent="0.35">
      <c r="A1379" s="25" t="s">
        <v>224</v>
      </c>
      <c r="B1379" s="26" t="s">
        <v>5758</v>
      </c>
      <c r="C1379" s="27" t="s">
        <v>226</v>
      </c>
      <c r="D1379" s="27" t="s">
        <v>1874</v>
      </c>
      <c r="E1379" s="27" t="s">
        <v>5759</v>
      </c>
      <c r="F1379" s="27" t="s">
        <v>5760</v>
      </c>
      <c r="G1379" s="27" t="str">
        <f>"C"&amp;Table228910[[#This Row],[Direct
Funded
Charter School
Number]]</f>
        <v>C1552</v>
      </c>
      <c r="H1379" s="52" t="s">
        <v>5761</v>
      </c>
      <c r="I1379" s="29" t="s">
        <v>6701</v>
      </c>
      <c r="J1379" s="30">
        <v>10000</v>
      </c>
      <c r="K1379" s="29" t="s">
        <v>6708</v>
      </c>
      <c r="L1379" s="28">
        <v>2500</v>
      </c>
      <c r="M1379" s="28">
        <v>4956</v>
      </c>
      <c r="N1379" s="28">
        <v>2544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0</v>
      </c>
      <c r="X1379" s="28">
        <v>0</v>
      </c>
      <c r="Y1379" s="28">
        <v>0</v>
      </c>
      <c r="Z1379" s="28">
        <v>0</v>
      </c>
      <c r="AA1379" s="31">
        <f t="shared" si="43"/>
        <v>10000</v>
      </c>
      <c r="AB1379" s="31">
        <f t="shared" si="42"/>
        <v>0</v>
      </c>
    </row>
    <row r="1380" spans="1:28" s="36" customFormat="1" x14ac:dyDescent="0.35">
      <c r="A1380" s="25" t="s">
        <v>224</v>
      </c>
      <c r="B1380" s="26" t="s">
        <v>5083</v>
      </c>
      <c r="C1380" s="33" t="s">
        <v>226</v>
      </c>
      <c r="D1380" s="33" t="s">
        <v>227</v>
      </c>
      <c r="E1380" s="33" t="s">
        <v>5084</v>
      </c>
      <c r="F1380" s="3" t="s">
        <v>5085</v>
      </c>
      <c r="G1380" s="27" t="str">
        <f>"C"&amp;Table228910[[#This Row],[Direct
Funded
Charter School
Number]]</f>
        <v>C1198</v>
      </c>
      <c r="H1380" s="53" t="s">
        <v>5086</v>
      </c>
      <c r="I1380" s="29" t="s">
        <v>6700</v>
      </c>
      <c r="J1380" s="30">
        <v>0</v>
      </c>
      <c r="K1380" s="29" t="s">
        <v>6708</v>
      </c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0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  <c r="W1380" s="28">
        <v>0</v>
      </c>
      <c r="X1380" s="28">
        <v>0</v>
      </c>
      <c r="Y1380" s="28">
        <v>0</v>
      </c>
      <c r="Z1380" s="28">
        <v>0</v>
      </c>
      <c r="AA1380" s="31">
        <f t="shared" si="43"/>
        <v>0</v>
      </c>
      <c r="AB1380" s="31">
        <f t="shared" si="42"/>
        <v>0</v>
      </c>
    </row>
    <row r="1381" spans="1:28" s="36" customFormat="1" x14ac:dyDescent="0.35">
      <c r="A1381" s="25" t="s">
        <v>224</v>
      </c>
      <c r="B1381" s="26" t="s">
        <v>5143</v>
      </c>
      <c r="C1381" s="27" t="s">
        <v>226</v>
      </c>
      <c r="D1381" s="27" t="s">
        <v>1856</v>
      </c>
      <c r="E1381" s="27" t="s">
        <v>5144</v>
      </c>
      <c r="F1381" s="27" t="s">
        <v>5145</v>
      </c>
      <c r="G1381" s="27" t="str">
        <f>"C"&amp;Table228910[[#This Row],[Direct
Funded
Charter School
Number]]</f>
        <v>C1229</v>
      </c>
      <c r="H1381" s="52" t="s">
        <v>5146</v>
      </c>
      <c r="I1381" s="29" t="s">
        <v>6700</v>
      </c>
      <c r="J1381" s="30">
        <v>0</v>
      </c>
      <c r="K1381" s="29" t="s">
        <v>6701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31">
        <f t="shared" si="43"/>
        <v>0</v>
      </c>
      <c r="AB1381" s="31">
        <f t="shared" si="42"/>
        <v>0</v>
      </c>
    </row>
    <row r="1382" spans="1:28" s="36" customFormat="1" x14ac:dyDescent="0.35">
      <c r="A1382" s="25" t="s">
        <v>224</v>
      </c>
      <c r="B1382" s="26" t="s">
        <v>5407</v>
      </c>
      <c r="C1382" s="27" t="s">
        <v>226</v>
      </c>
      <c r="D1382" s="27" t="s">
        <v>1874</v>
      </c>
      <c r="E1382" s="27" t="s">
        <v>5408</v>
      </c>
      <c r="F1382" s="27" t="s">
        <v>5409</v>
      </c>
      <c r="G1382" s="27" t="str">
        <f>"C"&amp;Table228910[[#This Row],[Direct
Funded
Charter School
Number]]</f>
        <v>C1360</v>
      </c>
      <c r="H1382" s="52" t="s">
        <v>5410</v>
      </c>
      <c r="I1382" s="29" t="s">
        <v>6701</v>
      </c>
      <c r="J1382" s="30">
        <v>16185</v>
      </c>
      <c r="K1382" s="29" t="s">
        <v>6701</v>
      </c>
      <c r="L1382" s="28">
        <v>3940</v>
      </c>
      <c r="M1382" s="28">
        <v>3940</v>
      </c>
      <c r="N1382" s="28">
        <v>3940</v>
      </c>
      <c r="O1382" s="28">
        <v>0</v>
      </c>
      <c r="P1382" s="28">
        <v>0</v>
      </c>
      <c r="Q1382" s="28">
        <v>4365</v>
      </c>
      <c r="R1382" s="28">
        <v>0</v>
      </c>
      <c r="S1382" s="28">
        <v>0</v>
      </c>
      <c r="T1382" s="28">
        <v>0</v>
      </c>
      <c r="U1382" s="28">
        <v>0</v>
      </c>
      <c r="V1382" s="28">
        <v>0</v>
      </c>
      <c r="W1382" s="28">
        <v>0</v>
      </c>
      <c r="X1382" s="28">
        <v>0</v>
      </c>
      <c r="Y1382" s="28">
        <v>0</v>
      </c>
      <c r="Z1382" s="28">
        <v>0</v>
      </c>
      <c r="AA1382" s="31">
        <f t="shared" si="43"/>
        <v>16185</v>
      </c>
      <c r="AB1382" s="31">
        <f t="shared" si="42"/>
        <v>0</v>
      </c>
    </row>
    <row r="1383" spans="1:28" s="36" customFormat="1" x14ac:dyDescent="0.35">
      <c r="A1383" s="25" t="s">
        <v>224</v>
      </c>
      <c r="B1383" s="26" t="s">
        <v>5483</v>
      </c>
      <c r="C1383" s="27" t="s">
        <v>226</v>
      </c>
      <c r="D1383" s="27" t="s">
        <v>1871</v>
      </c>
      <c r="E1383" s="27" t="s">
        <v>5484</v>
      </c>
      <c r="F1383" s="27" t="s">
        <v>5485</v>
      </c>
      <c r="G1383" s="27" t="str">
        <f>"C"&amp;Table228910[[#This Row],[Direct
Funded
Charter School
Number]]</f>
        <v>C1398</v>
      </c>
      <c r="H1383" s="52" t="s">
        <v>5486</v>
      </c>
      <c r="I1383" s="29" t="s">
        <v>6701</v>
      </c>
      <c r="J1383" s="30">
        <v>10333</v>
      </c>
      <c r="K1383" s="29" t="s">
        <v>6701</v>
      </c>
      <c r="L1383" s="28">
        <v>2515</v>
      </c>
      <c r="M1383" s="28">
        <v>0</v>
      </c>
      <c r="N1383" s="28">
        <v>0</v>
      </c>
      <c r="O1383" s="28">
        <v>68</v>
      </c>
      <c r="P1383" s="28">
        <v>7750</v>
      </c>
      <c r="Q1383" s="28">
        <v>0</v>
      </c>
      <c r="R1383" s="28">
        <v>0</v>
      </c>
      <c r="S1383" s="28">
        <v>0</v>
      </c>
      <c r="T1383" s="28">
        <v>0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31">
        <f t="shared" si="43"/>
        <v>10333</v>
      </c>
      <c r="AB1383" s="31">
        <f t="shared" si="42"/>
        <v>0</v>
      </c>
    </row>
    <row r="1384" spans="1:28" s="36" customFormat="1" x14ac:dyDescent="0.35">
      <c r="A1384" s="25" t="s">
        <v>224</v>
      </c>
      <c r="B1384" s="26" t="s">
        <v>5519</v>
      </c>
      <c r="C1384" s="27" t="s">
        <v>226</v>
      </c>
      <c r="D1384" s="27" t="s">
        <v>1845</v>
      </c>
      <c r="E1384" s="27" t="s">
        <v>5520</v>
      </c>
      <c r="F1384" s="27" t="s">
        <v>5521</v>
      </c>
      <c r="G1384" s="27" t="str">
        <f>"C"&amp;Table228910[[#This Row],[Direct
Funded
Charter School
Number]]</f>
        <v>C1416</v>
      </c>
      <c r="H1384" s="52" t="s">
        <v>5522</v>
      </c>
      <c r="I1384" s="29" t="s">
        <v>6700</v>
      </c>
      <c r="J1384" s="30">
        <v>0</v>
      </c>
      <c r="K1384" s="29" t="s">
        <v>6708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31">
        <f t="shared" si="43"/>
        <v>0</v>
      </c>
      <c r="AB1384" s="31">
        <f t="shared" si="42"/>
        <v>0</v>
      </c>
    </row>
    <row r="1385" spans="1:28" s="36" customFormat="1" x14ac:dyDescent="0.35">
      <c r="A1385" s="25" t="s">
        <v>224</v>
      </c>
      <c r="B1385" s="26" t="s">
        <v>5567</v>
      </c>
      <c r="C1385" s="27" t="s">
        <v>226</v>
      </c>
      <c r="D1385" s="27" t="s">
        <v>1865</v>
      </c>
      <c r="E1385" s="27" t="s">
        <v>5568</v>
      </c>
      <c r="F1385" s="27" t="s">
        <v>5569</v>
      </c>
      <c r="G1385" s="27" t="str">
        <f>"C"&amp;Table228910[[#This Row],[Direct
Funded
Charter School
Number]]</f>
        <v>C1448</v>
      </c>
      <c r="H1385" s="52" t="s">
        <v>5570</v>
      </c>
      <c r="I1385" s="29" t="s">
        <v>6700</v>
      </c>
      <c r="J1385" s="30">
        <v>0</v>
      </c>
      <c r="K1385" s="29" t="s">
        <v>6701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31">
        <f t="shared" si="43"/>
        <v>0</v>
      </c>
      <c r="AB1385" s="31">
        <f t="shared" si="42"/>
        <v>0</v>
      </c>
    </row>
    <row r="1386" spans="1:28" s="36" customFormat="1" x14ac:dyDescent="0.35">
      <c r="A1386" s="25" t="s">
        <v>224</v>
      </c>
      <c r="B1386" s="26" t="s">
        <v>6299</v>
      </c>
      <c r="C1386" s="27" t="s">
        <v>226</v>
      </c>
      <c r="D1386" s="27" t="s">
        <v>227</v>
      </c>
      <c r="E1386" s="27" t="s">
        <v>6300</v>
      </c>
      <c r="F1386" s="27" t="s">
        <v>6301</v>
      </c>
      <c r="G1386" s="27" t="str">
        <f>"C"&amp;Table228910[[#This Row],[Direct
Funded
Charter School
Number]]</f>
        <v>C1775</v>
      </c>
      <c r="H1386" s="52" t="s">
        <v>6302</v>
      </c>
      <c r="I1386" s="29" t="s">
        <v>6701</v>
      </c>
      <c r="J1386" s="30">
        <v>10000</v>
      </c>
      <c r="K1386" s="29" t="s">
        <v>6701</v>
      </c>
      <c r="L1386" s="28">
        <v>2500</v>
      </c>
      <c r="M1386" s="28">
        <v>2500</v>
      </c>
      <c r="N1386" s="28">
        <v>2500</v>
      </c>
      <c r="O1386" s="28">
        <v>2500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31">
        <f t="shared" si="43"/>
        <v>10000</v>
      </c>
      <c r="AB1386" s="31">
        <f t="shared" si="42"/>
        <v>0</v>
      </c>
    </row>
    <row r="1387" spans="1:28" s="36" customFormat="1" x14ac:dyDescent="0.35">
      <c r="A1387" s="25" t="s">
        <v>224</v>
      </c>
      <c r="B1387" s="26" t="s">
        <v>5599</v>
      </c>
      <c r="C1387" s="27" t="s">
        <v>226</v>
      </c>
      <c r="D1387" s="27" t="s">
        <v>1865</v>
      </c>
      <c r="E1387" s="27" t="s">
        <v>5600</v>
      </c>
      <c r="F1387" s="27" t="s">
        <v>5601</v>
      </c>
      <c r="G1387" s="27" t="str">
        <f>"C"&amp;Table228910[[#This Row],[Direct
Funded
Charter School
Number]]</f>
        <v>C1489</v>
      </c>
      <c r="H1387" s="52" t="s">
        <v>5602</v>
      </c>
      <c r="I1387" s="29" t="s">
        <v>6701</v>
      </c>
      <c r="J1387" s="30">
        <v>18870</v>
      </c>
      <c r="K1387" s="29" t="s">
        <v>6701</v>
      </c>
      <c r="L1387" s="28">
        <v>0</v>
      </c>
      <c r="M1387" s="28">
        <v>0</v>
      </c>
      <c r="N1387" s="28">
        <v>0</v>
      </c>
      <c r="O1387" s="28">
        <v>4718</v>
      </c>
      <c r="P1387" s="28">
        <v>4718</v>
      </c>
      <c r="Q1387" s="28">
        <v>4718</v>
      </c>
      <c r="R1387" s="28">
        <v>4716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31">
        <f t="shared" si="43"/>
        <v>18870</v>
      </c>
      <c r="AB1387" s="31">
        <f t="shared" si="42"/>
        <v>0</v>
      </c>
    </row>
    <row r="1388" spans="1:28" s="36" customFormat="1" x14ac:dyDescent="0.35">
      <c r="A1388" s="25" t="s">
        <v>224</v>
      </c>
      <c r="B1388" s="26" t="s">
        <v>5966</v>
      </c>
      <c r="C1388" s="27" t="s">
        <v>226</v>
      </c>
      <c r="D1388" s="27" t="s">
        <v>1865</v>
      </c>
      <c r="E1388" s="27" t="s">
        <v>5967</v>
      </c>
      <c r="F1388" s="27" t="s">
        <v>5968</v>
      </c>
      <c r="G1388" s="27" t="str">
        <f>"C"&amp;Table228910[[#This Row],[Direct
Funded
Charter School
Number]]</f>
        <v>C1644</v>
      </c>
      <c r="H1388" s="52" t="s">
        <v>5969</v>
      </c>
      <c r="I1388" s="29" t="s">
        <v>6700</v>
      </c>
      <c r="J1388" s="30">
        <v>0</v>
      </c>
      <c r="K1388" s="29" t="s">
        <v>6708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31">
        <f t="shared" si="43"/>
        <v>0</v>
      </c>
      <c r="AB1388" s="31">
        <f t="shared" si="42"/>
        <v>0</v>
      </c>
    </row>
    <row r="1389" spans="1:28" s="36" customFormat="1" x14ac:dyDescent="0.35">
      <c r="A1389" s="25" t="s">
        <v>224</v>
      </c>
      <c r="B1389" s="26" t="s">
        <v>6266</v>
      </c>
      <c r="C1389" s="27" t="s">
        <v>226</v>
      </c>
      <c r="D1389" s="27" t="s">
        <v>1865</v>
      </c>
      <c r="E1389" s="27" t="s">
        <v>6267</v>
      </c>
      <c r="F1389" s="27" t="s">
        <v>6268</v>
      </c>
      <c r="G1389" s="27" t="str">
        <f>"C"&amp;Table228910[[#This Row],[Direct
Funded
Charter School
Number]]</f>
        <v>C1762</v>
      </c>
      <c r="H1389" s="52" t="s">
        <v>6269</v>
      </c>
      <c r="I1389" s="29" t="s">
        <v>6701</v>
      </c>
      <c r="J1389" s="30">
        <v>10000</v>
      </c>
      <c r="K1389" s="29" t="s">
        <v>6701</v>
      </c>
      <c r="L1389" s="28">
        <v>0</v>
      </c>
      <c r="M1389" s="28">
        <v>0</v>
      </c>
      <c r="N1389" s="28">
        <v>0</v>
      </c>
      <c r="O1389" s="28">
        <v>2500</v>
      </c>
      <c r="P1389" s="28">
        <v>2500</v>
      </c>
      <c r="Q1389" s="28">
        <v>2500</v>
      </c>
      <c r="R1389" s="28">
        <v>0</v>
      </c>
      <c r="S1389" s="28">
        <v>0</v>
      </c>
      <c r="T1389" s="28">
        <v>2500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31">
        <f t="shared" si="43"/>
        <v>10000</v>
      </c>
      <c r="AB1389" s="31">
        <f t="shared" si="42"/>
        <v>0</v>
      </c>
    </row>
    <row r="1390" spans="1:28" s="36" customFormat="1" x14ac:dyDescent="0.35">
      <c r="A1390" s="25" t="s">
        <v>224</v>
      </c>
      <c r="B1390" s="26" t="s">
        <v>6315</v>
      </c>
      <c r="C1390" s="27" t="s">
        <v>226</v>
      </c>
      <c r="D1390" s="27" t="s">
        <v>1856</v>
      </c>
      <c r="E1390" s="27" t="s">
        <v>6316</v>
      </c>
      <c r="F1390" s="27" t="s">
        <v>6317</v>
      </c>
      <c r="G1390" s="27" t="str">
        <f>"C"&amp;Table228910[[#This Row],[Direct
Funded
Charter School
Number]]</f>
        <v>C1782</v>
      </c>
      <c r="H1390" s="52" t="s">
        <v>6318</v>
      </c>
      <c r="I1390" s="29" t="s">
        <v>6701</v>
      </c>
      <c r="J1390" s="30">
        <v>10000</v>
      </c>
      <c r="K1390" s="29" t="s">
        <v>6708</v>
      </c>
      <c r="L1390" s="28">
        <v>2500</v>
      </c>
      <c r="M1390" s="28">
        <v>4202</v>
      </c>
      <c r="N1390" s="28">
        <v>3298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31">
        <f t="shared" si="43"/>
        <v>10000</v>
      </c>
      <c r="AB1390" s="31">
        <f t="shared" si="42"/>
        <v>0</v>
      </c>
    </row>
    <row r="1391" spans="1:28" s="36" customFormat="1" x14ac:dyDescent="0.35">
      <c r="A1391" s="25" t="s">
        <v>224</v>
      </c>
      <c r="B1391" s="35" t="s">
        <v>6620</v>
      </c>
      <c r="C1391" s="33" t="s">
        <v>226</v>
      </c>
      <c r="D1391" s="33" t="s">
        <v>1874</v>
      </c>
      <c r="E1391" s="33" t="s">
        <v>6621</v>
      </c>
      <c r="F1391" s="3" t="s">
        <v>6622</v>
      </c>
      <c r="G1391" s="27" t="str">
        <f>"C"&amp;Table228910[[#This Row],[Direct
Funded
Charter School
Number]]</f>
        <v>C1890</v>
      </c>
      <c r="H1391" s="53" t="s">
        <v>6623</v>
      </c>
      <c r="I1391" s="29" t="s">
        <v>6701</v>
      </c>
      <c r="J1391" s="30">
        <v>10000</v>
      </c>
      <c r="K1391" s="29" t="s">
        <v>6701</v>
      </c>
      <c r="L1391" s="28">
        <v>2500</v>
      </c>
      <c r="M1391" s="28">
        <v>2500</v>
      </c>
      <c r="N1391" s="28">
        <v>0</v>
      </c>
      <c r="O1391" s="28">
        <v>0</v>
      </c>
      <c r="P1391" s="28">
        <v>0</v>
      </c>
      <c r="Q1391" s="28">
        <v>2916</v>
      </c>
      <c r="R1391" s="28">
        <v>2084</v>
      </c>
      <c r="S1391" s="28">
        <v>0</v>
      </c>
      <c r="T1391" s="28">
        <v>0</v>
      </c>
      <c r="U1391" s="28">
        <v>0</v>
      </c>
      <c r="V1391" s="28">
        <v>0</v>
      </c>
      <c r="W1391" s="28">
        <v>0</v>
      </c>
      <c r="X1391" s="28">
        <v>0</v>
      </c>
      <c r="Y1391" s="28">
        <v>0</v>
      </c>
      <c r="Z1391" s="28">
        <v>0</v>
      </c>
      <c r="AA1391" s="31">
        <f t="shared" si="43"/>
        <v>10000</v>
      </c>
      <c r="AB1391" s="31">
        <f t="shared" si="42"/>
        <v>0</v>
      </c>
    </row>
    <row r="1392" spans="1:28" s="36" customFormat="1" x14ac:dyDescent="0.35">
      <c r="A1392" s="25" t="s">
        <v>224</v>
      </c>
      <c r="B1392" s="26" t="s">
        <v>3652</v>
      </c>
      <c r="C1392" s="27" t="s">
        <v>226</v>
      </c>
      <c r="D1392" s="27" t="s">
        <v>227</v>
      </c>
      <c r="E1392" s="27" t="s">
        <v>3653</v>
      </c>
      <c r="F1392" s="27" t="s">
        <v>3654</v>
      </c>
      <c r="G1392" s="27" t="str">
        <f>"C"&amp;Table228910[[#This Row],[Direct
Funded
Charter School
Number]]</f>
        <v>C0423</v>
      </c>
      <c r="H1392" s="52" t="s">
        <v>3655</v>
      </c>
      <c r="I1392" s="29" t="s">
        <v>6700</v>
      </c>
      <c r="J1392" s="30">
        <v>0</v>
      </c>
      <c r="K1392" s="29" t="s">
        <v>6701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31">
        <f t="shared" si="43"/>
        <v>0</v>
      </c>
      <c r="AB1392" s="31">
        <f t="shared" si="42"/>
        <v>0</v>
      </c>
    </row>
    <row r="1393" spans="1:28" s="36" customFormat="1" x14ac:dyDescent="0.35">
      <c r="A1393" s="25" t="s">
        <v>224</v>
      </c>
      <c r="B1393" s="26" t="s">
        <v>3368</v>
      </c>
      <c r="C1393" s="27" t="s">
        <v>226</v>
      </c>
      <c r="D1393" s="27" t="s">
        <v>1856</v>
      </c>
      <c r="E1393" s="27" t="s">
        <v>3369</v>
      </c>
      <c r="F1393" s="27" t="s">
        <v>3370</v>
      </c>
      <c r="G1393" s="27" t="str">
        <f>"C"&amp;Table228910[[#This Row],[Direct
Funded
Charter School
Number]]</f>
        <v>C0178</v>
      </c>
      <c r="H1393" s="52" t="s">
        <v>3371</v>
      </c>
      <c r="I1393" s="29" t="s">
        <v>6701</v>
      </c>
      <c r="J1393" s="30">
        <v>10000</v>
      </c>
      <c r="K1393" s="29" t="s">
        <v>6708</v>
      </c>
      <c r="L1393" s="28">
        <v>2500</v>
      </c>
      <c r="M1393" s="28">
        <v>4119</v>
      </c>
      <c r="N1393" s="28">
        <v>3381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31">
        <f t="shared" si="43"/>
        <v>10000</v>
      </c>
      <c r="AB1393" s="31">
        <f t="shared" si="42"/>
        <v>0</v>
      </c>
    </row>
    <row r="1394" spans="1:28" s="36" customFormat="1" x14ac:dyDescent="0.35">
      <c r="A1394" s="25" t="s">
        <v>224</v>
      </c>
      <c r="B1394" s="26" t="s">
        <v>3557</v>
      </c>
      <c r="C1394" s="27" t="s">
        <v>226</v>
      </c>
      <c r="D1394" s="27" t="s">
        <v>3050</v>
      </c>
      <c r="E1394" s="27" t="s">
        <v>3558</v>
      </c>
      <c r="F1394" s="27" t="s">
        <v>3559</v>
      </c>
      <c r="G1394" s="27" t="str">
        <f>"C"&amp;Table228910[[#This Row],[Direct
Funded
Charter School
Number]]</f>
        <v>C0355</v>
      </c>
      <c r="H1394" s="52" t="s">
        <v>3219</v>
      </c>
      <c r="I1394" s="29" t="s">
        <v>6700</v>
      </c>
      <c r="J1394" s="30">
        <v>0</v>
      </c>
      <c r="K1394" s="29" t="s">
        <v>6708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31">
        <f t="shared" si="43"/>
        <v>0</v>
      </c>
      <c r="AB1394" s="31">
        <f t="shared" si="42"/>
        <v>0</v>
      </c>
    </row>
    <row r="1395" spans="1:28" s="36" customFormat="1" x14ac:dyDescent="0.35">
      <c r="A1395" s="25" t="s">
        <v>224</v>
      </c>
      <c r="B1395" s="26" t="s">
        <v>3572</v>
      </c>
      <c r="C1395" s="27" t="s">
        <v>226</v>
      </c>
      <c r="D1395" s="27" t="s">
        <v>1856</v>
      </c>
      <c r="E1395" s="27" t="s">
        <v>3573</v>
      </c>
      <c r="F1395" s="27" t="s">
        <v>3574</v>
      </c>
      <c r="G1395" s="27" t="str">
        <f>"C"&amp;Table228910[[#This Row],[Direct
Funded
Charter School
Number]]</f>
        <v>C0364</v>
      </c>
      <c r="H1395" s="52" t="s">
        <v>3575</v>
      </c>
      <c r="I1395" s="29" t="s">
        <v>6701</v>
      </c>
      <c r="J1395" s="30">
        <v>10000</v>
      </c>
      <c r="K1395" s="29" t="s">
        <v>6708</v>
      </c>
      <c r="L1395" s="28">
        <v>2500</v>
      </c>
      <c r="M1395" s="28">
        <v>4897</v>
      </c>
      <c r="N1395" s="28">
        <v>2603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31">
        <f t="shared" si="43"/>
        <v>10000</v>
      </c>
      <c r="AB1395" s="31">
        <f t="shared" si="42"/>
        <v>0</v>
      </c>
    </row>
    <row r="1396" spans="1:28" s="36" customFormat="1" x14ac:dyDescent="0.35">
      <c r="A1396" s="25" t="s">
        <v>229</v>
      </c>
      <c r="B1396" s="26" t="s">
        <v>230</v>
      </c>
      <c r="C1396" s="33" t="s">
        <v>231</v>
      </c>
      <c r="D1396" s="33" t="s">
        <v>232</v>
      </c>
      <c r="E1396" s="33" t="s">
        <v>36</v>
      </c>
      <c r="F1396" s="3" t="s">
        <v>37</v>
      </c>
      <c r="G1396" s="27" t="str">
        <f>Table228910[[#This Row],[District
Code]]</f>
        <v>10405</v>
      </c>
      <c r="H1396" s="53" t="s">
        <v>233</v>
      </c>
      <c r="I1396" s="29" t="s">
        <v>6701</v>
      </c>
      <c r="J1396" s="30">
        <v>59337</v>
      </c>
      <c r="K1396" s="29" t="s">
        <v>6701</v>
      </c>
      <c r="L1396" s="28">
        <v>14442</v>
      </c>
      <c r="M1396" s="28">
        <v>14442</v>
      </c>
      <c r="N1396" s="28">
        <v>0</v>
      </c>
      <c r="O1396" s="28">
        <v>0</v>
      </c>
      <c r="P1396" s="28">
        <v>0</v>
      </c>
      <c r="Q1396" s="28">
        <v>0</v>
      </c>
      <c r="R1396" s="28">
        <v>0</v>
      </c>
      <c r="S1396" s="28">
        <v>30453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31">
        <f t="shared" si="43"/>
        <v>59337</v>
      </c>
      <c r="AB1396" s="31">
        <f t="shared" si="42"/>
        <v>0</v>
      </c>
    </row>
    <row r="1397" spans="1:28" s="36" customFormat="1" x14ac:dyDescent="0.35">
      <c r="A1397" s="25" t="s">
        <v>229</v>
      </c>
      <c r="B1397" s="26" t="s">
        <v>1876</v>
      </c>
      <c r="C1397" s="27" t="s">
        <v>231</v>
      </c>
      <c r="D1397" s="27" t="s">
        <v>1877</v>
      </c>
      <c r="E1397" s="27" t="s">
        <v>36</v>
      </c>
      <c r="F1397" s="27" t="s">
        <v>37</v>
      </c>
      <c r="G1397" s="27" t="str">
        <f>Table228910[[#This Row],[District
Code]]</f>
        <v>68700</v>
      </c>
      <c r="H1397" s="52" t="s">
        <v>1878</v>
      </c>
      <c r="I1397" s="29" t="s">
        <v>6700</v>
      </c>
      <c r="J1397" s="30">
        <v>0</v>
      </c>
      <c r="K1397" s="29" t="s">
        <v>6708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0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31">
        <f t="shared" si="43"/>
        <v>0</v>
      </c>
      <c r="AB1397" s="31">
        <f t="shared" si="42"/>
        <v>0</v>
      </c>
    </row>
    <row r="1398" spans="1:28" s="36" customFormat="1" x14ac:dyDescent="0.35">
      <c r="A1398" s="25" t="s">
        <v>229</v>
      </c>
      <c r="B1398" s="26" t="s">
        <v>1879</v>
      </c>
      <c r="C1398" s="27" t="s">
        <v>231</v>
      </c>
      <c r="D1398" s="27" t="s">
        <v>1880</v>
      </c>
      <c r="E1398" s="27" t="s">
        <v>36</v>
      </c>
      <c r="F1398" s="27" t="s">
        <v>37</v>
      </c>
      <c r="G1398" s="27" t="str">
        <f>Table228910[[#This Row],[District
Code]]</f>
        <v>68726</v>
      </c>
      <c r="H1398" s="52" t="s">
        <v>1881</v>
      </c>
      <c r="I1398" s="29" t="s">
        <v>6701</v>
      </c>
      <c r="J1398" s="30">
        <v>10000</v>
      </c>
      <c r="K1398" s="29" t="s">
        <v>6701</v>
      </c>
      <c r="L1398" s="28">
        <v>2500</v>
      </c>
      <c r="M1398" s="28">
        <v>2500</v>
      </c>
      <c r="N1398" s="28">
        <v>3855</v>
      </c>
      <c r="O1398" s="28">
        <v>1145</v>
      </c>
      <c r="P1398" s="28">
        <v>0</v>
      </c>
      <c r="Q1398" s="28">
        <v>0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31">
        <f t="shared" si="43"/>
        <v>10000</v>
      </c>
      <c r="AB1398" s="31">
        <f t="shared" si="42"/>
        <v>0</v>
      </c>
    </row>
    <row r="1399" spans="1:28" s="36" customFormat="1" x14ac:dyDescent="0.35">
      <c r="A1399" s="25" t="s">
        <v>229</v>
      </c>
      <c r="B1399" s="26" t="s">
        <v>1882</v>
      </c>
      <c r="C1399" s="27" t="s">
        <v>231</v>
      </c>
      <c r="D1399" s="27" t="s">
        <v>1883</v>
      </c>
      <c r="E1399" s="27" t="s">
        <v>36</v>
      </c>
      <c r="F1399" s="27" t="s">
        <v>37</v>
      </c>
      <c r="G1399" s="27" t="str">
        <f>Table228910[[#This Row],[District
Code]]</f>
        <v>68759</v>
      </c>
      <c r="H1399" s="52" t="s">
        <v>1884</v>
      </c>
      <c r="I1399" s="29" t="s">
        <v>6701</v>
      </c>
      <c r="J1399" s="30">
        <v>100295</v>
      </c>
      <c r="K1399" s="29" t="s">
        <v>6701</v>
      </c>
      <c r="L1399" s="28">
        <v>24411</v>
      </c>
      <c r="M1399" s="28">
        <v>24411</v>
      </c>
      <c r="N1399" s="28">
        <v>0</v>
      </c>
      <c r="O1399" s="28">
        <v>9120</v>
      </c>
      <c r="P1399" s="28">
        <v>16173</v>
      </c>
      <c r="Q1399" s="28">
        <v>21734</v>
      </c>
      <c r="R1399" s="28">
        <v>4446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31">
        <f t="shared" si="43"/>
        <v>100295</v>
      </c>
      <c r="AB1399" s="31">
        <f t="shared" si="42"/>
        <v>0</v>
      </c>
    </row>
    <row r="1400" spans="1:28" s="36" customFormat="1" x14ac:dyDescent="0.35">
      <c r="A1400" s="25" t="s">
        <v>229</v>
      </c>
      <c r="B1400" s="26" t="s">
        <v>1885</v>
      </c>
      <c r="C1400" s="27" t="s">
        <v>231</v>
      </c>
      <c r="D1400" s="27" t="s">
        <v>1886</v>
      </c>
      <c r="E1400" s="27" t="s">
        <v>36</v>
      </c>
      <c r="F1400" s="27" t="s">
        <v>37</v>
      </c>
      <c r="G1400" s="27" t="str">
        <f>Table228910[[#This Row],[District
Code]]</f>
        <v>68791</v>
      </c>
      <c r="H1400" s="52" t="s">
        <v>1887</v>
      </c>
      <c r="I1400" s="29" t="s">
        <v>6701</v>
      </c>
      <c r="J1400" s="30">
        <v>10000</v>
      </c>
      <c r="K1400" s="29" t="s">
        <v>6701</v>
      </c>
      <c r="L1400" s="28">
        <v>2500</v>
      </c>
      <c r="M1400" s="28">
        <v>2500</v>
      </c>
      <c r="N1400" s="28">
        <v>0</v>
      </c>
      <c r="O1400" s="28">
        <v>0</v>
      </c>
      <c r="P1400" s="28">
        <v>5000</v>
      </c>
      <c r="Q1400" s="28">
        <v>0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31">
        <f t="shared" si="43"/>
        <v>10000</v>
      </c>
      <c r="AB1400" s="31">
        <f t="shared" si="42"/>
        <v>0</v>
      </c>
    </row>
    <row r="1401" spans="1:28" s="36" customFormat="1" x14ac:dyDescent="0.35">
      <c r="A1401" s="25" t="s">
        <v>229</v>
      </c>
      <c r="B1401" s="26" t="s">
        <v>1888</v>
      </c>
      <c r="C1401" s="27" t="s">
        <v>231</v>
      </c>
      <c r="D1401" s="27" t="s">
        <v>1889</v>
      </c>
      <c r="E1401" s="27" t="s">
        <v>36</v>
      </c>
      <c r="F1401" s="27" t="s">
        <v>37</v>
      </c>
      <c r="G1401" s="27" t="str">
        <f>Table228910[[#This Row],[District
Code]]</f>
        <v>68809</v>
      </c>
      <c r="H1401" s="52" t="s">
        <v>1890</v>
      </c>
      <c r="I1401" s="29" t="s">
        <v>6701</v>
      </c>
      <c r="J1401" s="30">
        <v>54521</v>
      </c>
      <c r="K1401" s="29" t="s">
        <v>6701</v>
      </c>
      <c r="L1401" s="28">
        <v>13270</v>
      </c>
      <c r="M1401" s="28">
        <v>13270</v>
      </c>
      <c r="N1401" s="28">
        <v>0</v>
      </c>
      <c r="O1401" s="28">
        <v>0</v>
      </c>
      <c r="P1401" s="28">
        <v>0</v>
      </c>
      <c r="Q1401" s="28">
        <v>27981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31">
        <f t="shared" si="43"/>
        <v>54521</v>
      </c>
      <c r="AB1401" s="31">
        <f t="shared" si="42"/>
        <v>0</v>
      </c>
    </row>
    <row r="1402" spans="1:28" s="36" customFormat="1" x14ac:dyDescent="0.35">
      <c r="A1402" s="25" t="s">
        <v>229</v>
      </c>
      <c r="B1402" s="35" t="s">
        <v>1891</v>
      </c>
      <c r="C1402" s="33" t="s">
        <v>231</v>
      </c>
      <c r="D1402" s="33" t="s">
        <v>1892</v>
      </c>
      <c r="E1402" s="33" t="s">
        <v>36</v>
      </c>
      <c r="F1402" s="3" t="s">
        <v>37</v>
      </c>
      <c r="G1402" s="27" t="str">
        <f>Table228910[[#This Row],[District
Code]]</f>
        <v>68825</v>
      </c>
      <c r="H1402" s="53" t="s">
        <v>1893</v>
      </c>
      <c r="I1402" s="29" t="s">
        <v>6701</v>
      </c>
      <c r="J1402" s="30">
        <v>13645</v>
      </c>
      <c r="K1402" s="29" t="s">
        <v>6708</v>
      </c>
      <c r="L1402" s="28">
        <v>0</v>
      </c>
      <c r="M1402" s="28">
        <v>0</v>
      </c>
      <c r="N1402" s="28">
        <v>0</v>
      </c>
      <c r="O1402" s="28">
        <v>3411</v>
      </c>
      <c r="P1402" s="28">
        <v>10234</v>
      </c>
      <c r="Q1402" s="28">
        <v>0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31">
        <f t="shared" si="43"/>
        <v>13645</v>
      </c>
      <c r="AB1402" s="31">
        <f t="shared" si="42"/>
        <v>0</v>
      </c>
    </row>
    <row r="1403" spans="1:28" s="36" customFormat="1" x14ac:dyDescent="0.35">
      <c r="A1403" s="25" t="s">
        <v>229</v>
      </c>
      <c r="B1403" s="35" t="s">
        <v>1894</v>
      </c>
      <c r="C1403" s="33" t="s">
        <v>231</v>
      </c>
      <c r="D1403" s="33" t="s">
        <v>1895</v>
      </c>
      <c r="E1403" s="33" t="s">
        <v>36</v>
      </c>
      <c r="F1403" s="3" t="s">
        <v>37</v>
      </c>
      <c r="G1403" s="27" t="str">
        <f>Table228910[[#This Row],[District
Code]]</f>
        <v>68833</v>
      </c>
      <c r="H1403" s="53" t="s">
        <v>1896</v>
      </c>
      <c r="I1403" s="29" t="s">
        <v>6701</v>
      </c>
      <c r="J1403" s="30">
        <v>10000</v>
      </c>
      <c r="K1403" s="29" t="s">
        <v>6701</v>
      </c>
      <c r="L1403" s="28">
        <v>2500</v>
      </c>
      <c r="M1403" s="28">
        <v>0</v>
      </c>
      <c r="N1403" s="28">
        <v>5873</v>
      </c>
      <c r="O1403" s="28">
        <v>0</v>
      </c>
      <c r="P1403" s="28">
        <v>1627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31">
        <f t="shared" si="43"/>
        <v>10000</v>
      </c>
      <c r="AB1403" s="31">
        <f t="shared" si="42"/>
        <v>0</v>
      </c>
    </row>
    <row r="1404" spans="1:28" s="36" customFormat="1" x14ac:dyDescent="0.35">
      <c r="A1404" s="25" t="s">
        <v>229</v>
      </c>
      <c r="B1404" s="35" t="s">
        <v>1897</v>
      </c>
      <c r="C1404" s="33" t="s">
        <v>231</v>
      </c>
      <c r="D1404" s="33" t="s">
        <v>1898</v>
      </c>
      <c r="E1404" s="33" t="s">
        <v>36</v>
      </c>
      <c r="F1404" s="3" t="s">
        <v>37</v>
      </c>
      <c r="G1404" s="27" t="str">
        <f>Table228910[[#This Row],[District
Code]]</f>
        <v>68841</v>
      </c>
      <c r="H1404" s="53" t="s">
        <v>1899</v>
      </c>
      <c r="I1404" s="29" t="s">
        <v>6701</v>
      </c>
      <c r="J1404" s="30">
        <v>12268</v>
      </c>
      <c r="K1404" s="29" t="s">
        <v>6701</v>
      </c>
      <c r="L1404" s="28">
        <v>2986</v>
      </c>
      <c r="M1404" s="28">
        <v>2986</v>
      </c>
      <c r="N1404" s="28">
        <v>0</v>
      </c>
      <c r="O1404" s="28">
        <v>0</v>
      </c>
      <c r="P1404" s="28">
        <v>0</v>
      </c>
      <c r="Q1404" s="28">
        <v>6296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31">
        <f t="shared" si="43"/>
        <v>12268</v>
      </c>
      <c r="AB1404" s="31">
        <f t="shared" si="42"/>
        <v>0</v>
      </c>
    </row>
    <row r="1405" spans="1:28" s="36" customFormat="1" x14ac:dyDescent="0.35">
      <c r="A1405" s="25" t="s">
        <v>229</v>
      </c>
      <c r="B1405" s="26" t="s">
        <v>3037</v>
      </c>
      <c r="C1405" s="27" t="s">
        <v>231</v>
      </c>
      <c r="D1405" s="27" t="s">
        <v>3038</v>
      </c>
      <c r="E1405" s="27" t="s">
        <v>36</v>
      </c>
      <c r="F1405" s="27" t="s">
        <v>37</v>
      </c>
      <c r="G1405" s="27" t="str">
        <f>Table228910[[#This Row],[District
Code]]</f>
        <v>75457</v>
      </c>
      <c r="H1405" s="52" t="s">
        <v>3039</v>
      </c>
      <c r="I1405" s="29" t="s">
        <v>6701</v>
      </c>
      <c r="J1405" s="30">
        <v>103518</v>
      </c>
      <c r="K1405" s="29" t="s">
        <v>6701</v>
      </c>
      <c r="L1405" s="28">
        <v>25196</v>
      </c>
      <c r="M1405" s="28">
        <v>25196</v>
      </c>
      <c r="N1405" s="28">
        <v>0</v>
      </c>
      <c r="O1405" s="28">
        <v>0</v>
      </c>
      <c r="P1405" s="28">
        <v>0</v>
      </c>
      <c r="Q1405" s="28">
        <v>25880</v>
      </c>
      <c r="R1405" s="28">
        <v>25880</v>
      </c>
      <c r="S1405" s="28">
        <v>0</v>
      </c>
      <c r="T1405" s="28">
        <v>1366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31">
        <f t="shared" si="43"/>
        <v>103518</v>
      </c>
      <c r="AB1405" s="31">
        <f t="shared" si="42"/>
        <v>0</v>
      </c>
    </row>
    <row r="1406" spans="1:28" s="36" customFormat="1" x14ac:dyDescent="0.35">
      <c r="A1406" s="25" t="s">
        <v>229</v>
      </c>
      <c r="B1406" s="26" t="s">
        <v>3040</v>
      </c>
      <c r="C1406" s="27" t="s">
        <v>231</v>
      </c>
      <c r="D1406" s="27" t="s">
        <v>3041</v>
      </c>
      <c r="E1406" s="27" t="s">
        <v>36</v>
      </c>
      <c r="F1406" s="27" t="s">
        <v>37</v>
      </c>
      <c r="G1406" s="27" t="str">
        <f>Table228910[[#This Row],[District
Code]]</f>
        <v>75465</v>
      </c>
      <c r="H1406" s="52" t="s">
        <v>3042</v>
      </c>
      <c r="I1406" s="29" t="s">
        <v>6700</v>
      </c>
      <c r="J1406" s="30">
        <v>0</v>
      </c>
      <c r="K1406" s="29" t="s">
        <v>6708</v>
      </c>
      <c r="L1406" s="28">
        <v>0</v>
      </c>
      <c r="M1406" s="28">
        <v>0</v>
      </c>
      <c r="N1406" s="28">
        <v>0</v>
      </c>
      <c r="O1406" s="28">
        <v>0</v>
      </c>
      <c r="P1406" s="28">
        <v>0</v>
      </c>
      <c r="Q1406" s="28">
        <v>0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  <c r="W1406" s="28">
        <v>0</v>
      </c>
      <c r="X1406" s="28">
        <v>0</v>
      </c>
      <c r="Y1406" s="28">
        <v>0</v>
      </c>
      <c r="Z1406" s="28">
        <v>0</v>
      </c>
      <c r="AA1406" s="31">
        <f t="shared" si="43"/>
        <v>0</v>
      </c>
      <c r="AB1406" s="31">
        <f t="shared" si="42"/>
        <v>0</v>
      </c>
    </row>
    <row r="1407" spans="1:28" s="36" customFormat="1" x14ac:dyDescent="0.35">
      <c r="A1407" s="25" t="s">
        <v>229</v>
      </c>
      <c r="B1407" s="35" t="s">
        <v>5475</v>
      </c>
      <c r="C1407" s="33" t="s">
        <v>231</v>
      </c>
      <c r="D1407" s="33" t="s">
        <v>1892</v>
      </c>
      <c r="E1407" s="33" t="s">
        <v>5476</v>
      </c>
      <c r="F1407" s="3" t="s">
        <v>5477</v>
      </c>
      <c r="G1407" s="27" t="str">
        <f>"C"&amp;Table228910[[#This Row],[Direct
Funded
Charter School
Number]]</f>
        <v>C1395</v>
      </c>
      <c r="H1407" s="53" t="s">
        <v>5478</v>
      </c>
      <c r="I1407" s="29" t="s">
        <v>6700</v>
      </c>
      <c r="J1407" s="30">
        <v>0</v>
      </c>
      <c r="K1407" s="29" t="s">
        <v>6708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31">
        <f t="shared" si="43"/>
        <v>0</v>
      </c>
      <c r="AB1407" s="31">
        <f t="shared" si="42"/>
        <v>0</v>
      </c>
    </row>
    <row r="1408" spans="1:28" s="36" customFormat="1" x14ac:dyDescent="0.35">
      <c r="A1408" s="25" t="s">
        <v>229</v>
      </c>
      <c r="B1408" s="26" t="s">
        <v>3256</v>
      </c>
      <c r="C1408" s="27" t="s">
        <v>231</v>
      </c>
      <c r="D1408" s="27" t="s">
        <v>1889</v>
      </c>
      <c r="E1408" s="27" t="s">
        <v>3257</v>
      </c>
      <c r="F1408" s="27" t="s">
        <v>3258</v>
      </c>
      <c r="G1408" s="27" t="str">
        <f>"C"&amp;Table228910[[#This Row],[Direct
Funded
Charter School
Number]]</f>
        <v>C0093</v>
      </c>
      <c r="H1408" s="52" t="s">
        <v>3259</v>
      </c>
      <c r="I1408" s="29" t="s">
        <v>6700</v>
      </c>
      <c r="J1408" s="30">
        <v>0</v>
      </c>
      <c r="K1408" s="29" t="s">
        <v>6708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0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31">
        <f t="shared" si="43"/>
        <v>0</v>
      </c>
      <c r="AB1408" s="31">
        <f t="shared" si="42"/>
        <v>0</v>
      </c>
    </row>
    <row r="1409" spans="1:28" s="36" customFormat="1" x14ac:dyDescent="0.35">
      <c r="A1409" s="25" t="s">
        <v>234</v>
      </c>
      <c r="B1409" s="26" t="s">
        <v>235</v>
      </c>
      <c r="C1409" s="27" t="s">
        <v>236</v>
      </c>
      <c r="D1409" s="27" t="s">
        <v>237</v>
      </c>
      <c r="E1409" s="27" t="s">
        <v>36</v>
      </c>
      <c r="F1409" s="27" t="s">
        <v>37</v>
      </c>
      <c r="G1409" s="27" t="str">
        <f>Table228910[[#This Row],[District
Code]]</f>
        <v>10413</v>
      </c>
      <c r="H1409" s="52" t="s">
        <v>238</v>
      </c>
      <c r="I1409" s="29" t="s">
        <v>6700</v>
      </c>
      <c r="J1409" s="30">
        <v>0</v>
      </c>
      <c r="K1409" s="29" t="s">
        <v>6708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31">
        <f t="shared" si="43"/>
        <v>0</v>
      </c>
      <c r="AB1409" s="31">
        <f t="shared" si="42"/>
        <v>0</v>
      </c>
    </row>
    <row r="1410" spans="1:28" s="36" customFormat="1" x14ac:dyDescent="0.35">
      <c r="A1410" s="25" t="s">
        <v>234</v>
      </c>
      <c r="B1410" s="35" t="s">
        <v>1900</v>
      </c>
      <c r="C1410" s="33" t="s">
        <v>236</v>
      </c>
      <c r="D1410" s="33" t="s">
        <v>1901</v>
      </c>
      <c r="E1410" s="33" t="s">
        <v>36</v>
      </c>
      <c r="F1410" s="3" t="s">
        <v>37</v>
      </c>
      <c r="G1410" s="27" t="str">
        <f>Table228910[[#This Row],[District
Code]]</f>
        <v>68858</v>
      </c>
      <c r="H1410" s="53" t="s">
        <v>1902</v>
      </c>
      <c r="I1410" s="29" t="s">
        <v>6701</v>
      </c>
      <c r="J1410" s="30">
        <v>10000</v>
      </c>
      <c r="K1410" s="29" t="s">
        <v>6701</v>
      </c>
      <c r="L1410" s="28">
        <v>2500</v>
      </c>
      <c r="M1410" s="28">
        <v>2500</v>
      </c>
      <c r="N1410" s="28">
        <v>2500</v>
      </c>
      <c r="O1410" s="28">
        <v>0</v>
      </c>
      <c r="P1410" s="28">
        <v>0</v>
      </c>
      <c r="Q1410" s="28">
        <v>2500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31">
        <f t="shared" si="43"/>
        <v>10000</v>
      </c>
      <c r="AB1410" s="31">
        <f t="shared" si="42"/>
        <v>0</v>
      </c>
    </row>
    <row r="1411" spans="1:28" s="36" customFormat="1" x14ac:dyDescent="0.35">
      <c r="A1411" s="25" t="s">
        <v>234</v>
      </c>
      <c r="B1411" s="35" t="s">
        <v>1903</v>
      </c>
      <c r="C1411" s="33" t="s">
        <v>236</v>
      </c>
      <c r="D1411" s="33" t="s">
        <v>1904</v>
      </c>
      <c r="E1411" s="33" t="s">
        <v>36</v>
      </c>
      <c r="F1411" s="3" t="s">
        <v>37</v>
      </c>
      <c r="G1411" s="27" t="str">
        <f>Table228910[[#This Row],[District
Code]]</f>
        <v>68866</v>
      </c>
      <c r="H1411" s="53" t="s">
        <v>1905</v>
      </c>
      <c r="I1411" s="29" t="s">
        <v>6701</v>
      </c>
      <c r="J1411" s="30">
        <v>10000</v>
      </c>
      <c r="K1411" s="29" t="s">
        <v>6701</v>
      </c>
      <c r="L1411" s="28">
        <v>2500</v>
      </c>
      <c r="M1411" s="28">
        <v>2500</v>
      </c>
      <c r="N1411" s="28">
        <v>0</v>
      </c>
      <c r="O1411" s="28">
        <v>0</v>
      </c>
      <c r="P1411" s="28">
        <v>0</v>
      </c>
      <c r="Q1411" s="28">
        <v>0</v>
      </c>
      <c r="R1411" s="28">
        <v>5000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31">
        <f t="shared" si="43"/>
        <v>10000</v>
      </c>
      <c r="AB1411" s="31">
        <f t="shared" si="42"/>
        <v>0</v>
      </c>
    </row>
    <row r="1412" spans="1:28" s="36" customFormat="1" x14ac:dyDescent="0.35">
      <c r="A1412" s="25" t="s">
        <v>234</v>
      </c>
      <c r="B1412" s="26" t="s">
        <v>1906</v>
      </c>
      <c r="C1412" s="27" t="s">
        <v>236</v>
      </c>
      <c r="D1412" s="27" t="s">
        <v>1907</v>
      </c>
      <c r="E1412" s="27" t="s">
        <v>36</v>
      </c>
      <c r="F1412" s="27" t="s">
        <v>37</v>
      </c>
      <c r="G1412" s="27" t="str">
        <f>Table228910[[#This Row],[District
Code]]</f>
        <v>68874</v>
      </c>
      <c r="H1412" s="52" t="s">
        <v>1908</v>
      </c>
      <c r="I1412" s="29" t="s">
        <v>6701</v>
      </c>
      <c r="J1412" s="30">
        <v>10000</v>
      </c>
      <c r="K1412" s="29" t="s">
        <v>6701</v>
      </c>
      <c r="L1412" s="28">
        <v>2500</v>
      </c>
      <c r="M1412" s="28">
        <v>2500</v>
      </c>
      <c r="N1412" s="28">
        <v>5000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31">
        <f t="shared" si="43"/>
        <v>10000</v>
      </c>
      <c r="AB1412" s="31">
        <f t="shared" si="42"/>
        <v>0</v>
      </c>
    </row>
    <row r="1413" spans="1:28" s="36" customFormat="1" x14ac:dyDescent="0.35">
      <c r="A1413" s="25" t="s">
        <v>234</v>
      </c>
      <c r="B1413" s="26" t="s">
        <v>1909</v>
      </c>
      <c r="C1413" s="27" t="s">
        <v>236</v>
      </c>
      <c r="D1413" s="27" t="s">
        <v>1910</v>
      </c>
      <c r="E1413" s="27" t="s">
        <v>36</v>
      </c>
      <c r="F1413" s="27" t="s">
        <v>37</v>
      </c>
      <c r="G1413" s="27" t="str">
        <f>Table228910[[#This Row],[District
Code]]</f>
        <v>68882</v>
      </c>
      <c r="H1413" s="52" t="s">
        <v>1911</v>
      </c>
      <c r="I1413" s="29" t="s">
        <v>6700</v>
      </c>
      <c r="J1413" s="30">
        <v>0</v>
      </c>
      <c r="K1413" s="29" t="s">
        <v>6701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</v>
      </c>
      <c r="X1413" s="28">
        <v>0</v>
      </c>
      <c r="Y1413" s="28">
        <v>0</v>
      </c>
      <c r="Z1413" s="28">
        <v>0</v>
      </c>
      <c r="AA1413" s="31">
        <f t="shared" si="43"/>
        <v>0</v>
      </c>
      <c r="AB1413" s="31">
        <f t="shared" si="42"/>
        <v>0</v>
      </c>
    </row>
    <row r="1414" spans="1:28" s="36" customFormat="1" x14ac:dyDescent="0.35">
      <c r="A1414" s="25" t="s">
        <v>234</v>
      </c>
      <c r="B1414" s="26" t="s">
        <v>1912</v>
      </c>
      <c r="C1414" s="27" t="s">
        <v>236</v>
      </c>
      <c r="D1414" s="27" t="s">
        <v>1913</v>
      </c>
      <c r="E1414" s="27" t="s">
        <v>36</v>
      </c>
      <c r="F1414" s="27" t="s">
        <v>37</v>
      </c>
      <c r="G1414" s="27" t="str">
        <f>Table228910[[#This Row],[District
Code]]</f>
        <v>68890</v>
      </c>
      <c r="H1414" s="52" t="s">
        <v>1914</v>
      </c>
      <c r="I1414" s="29" t="s">
        <v>6701</v>
      </c>
      <c r="J1414" s="30">
        <v>14656</v>
      </c>
      <c r="K1414" s="29" t="s">
        <v>6701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3664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10992</v>
      </c>
      <c r="X1414" s="28">
        <v>0</v>
      </c>
      <c r="Y1414" s="28">
        <v>0</v>
      </c>
      <c r="Z1414" s="28">
        <v>0</v>
      </c>
      <c r="AA1414" s="31">
        <f t="shared" si="43"/>
        <v>14656</v>
      </c>
      <c r="AB1414" s="31">
        <f t="shared" si="42"/>
        <v>0</v>
      </c>
    </row>
    <row r="1415" spans="1:28" s="36" customFormat="1" x14ac:dyDescent="0.35">
      <c r="A1415" s="25" t="s">
        <v>234</v>
      </c>
      <c r="B1415" s="26" t="s">
        <v>1915</v>
      </c>
      <c r="C1415" s="27" t="s">
        <v>236</v>
      </c>
      <c r="D1415" s="27" t="s">
        <v>1916</v>
      </c>
      <c r="E1415" s="27" t="s">
        <v>36</v>
      </c>
      <c r="F1415" s="27" t="s">
        <v>37</v>
      </c>
      <c r="G1415" s="27" t="str">
        <f>Table228910[[#This Row],[District
Code]]</f>
        <v>68908</v>
      </c>
      <c r="H1415" s="52" t="s">
        <v>1917</v>
      </c>
      <c r="I1415" s="29" t="s">
        <v>6700</v>
      </c>
      <c r="J1415" s="30">
        <v>0</v>
      </c>
      <c r="K1415" s="29" t="s">
        <v>6701</v>
      </c>
      <c r="L1415" s="28">
        <v>0</v>
      </c>
      <c r="M1415" s="28">
        <v>0</v>
      </c>
      <c r="N1415" s="28">
        <v>0</v>
      </c>
      <c r="O1415" s="28">
        <v>0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31">
        <f t="shared" si="43"/>
        <v>0</v>
      </c>
      <c r="AB1415" s="31">
        <f t="shared" si="42"/>
        <v>0</v>
      </c>
    </row>
    <row r="1416" spans="1:28" s="36" customFormat="1" x14ac:dyDescent="0.35">
      <c r="A1416" s="25" t="s">
        <v>234</v>
      </c>
      <c r="B1416" s="26" t="s">
        <v>1918</v>
      </c>
      <c r="C1416" s="27" t="s">
        <v>236</v>
      </c>
      <c r="D1416" s="27" t="s">
        <v>1919</v>
      </c>
      <c r="E1416" s="27" t="s">
        <v>36</v>
      </c>
      <c r="F1416" s="27" t="s">
        <v>37</v>
      </c>
      <c r="G1416" s="27" t="str">
        <f>Table228910[[#This Row],[District
Code]]</f>
        <v>68916</v>
      </c>
      <c r="H1416" s="52" t="s">
        <v>1635</v>
      </c>
      <c r="I1416" s="29" t="s">
        <v>6701</v>
      </c>
      <c r="J1416" s="30">
        <v>55805</v>
      </c>
      <c r="K1416" s="29" t="s">
        <v>6701</v>
      </c>
      <c r="L1416" s="28">
        <v>0</v>
      </c>
      <c r="M1416" s="28">
        <v>13583</v>
      </c>
      <c r="N1416" s="28">
        <v>13583</v>
      </c>
      <c r="O1416" s="28">
        <v>0</v>
      </c>
      <c r="P1416" s="28">
        <v>0</v>
      </c>
      <c r="Q1416" s="28">
        <v>28639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31">
        <f t="shared" si="43"/>
        <v>55805</v>
      </c>
      <c r="AB1416" s="31">
        <f t="shared" si="42"/>
        <v>0</v>
      </c>
    </row>
    <row r="1417" spans="1:28" s="36" customFormat="1" x14ac:dyDescent="0.35">
      <c r="A1417" s="25" t="s">
        <v>234</v>
      </c>
      <c r="B1417" s="26" t="s">
        <v>1920</v>
      </c>
      <c r="C1417" s="27" t="s">
        <v>236</v>
      </c>
      <c r="D1417" s="27" t="s">
        <v>1921</v>
      </c>
      <c r="E1417" s="27" t="s">
        <v>36</v>
      </c>
      <c r="F1417" s="27" t="s">
        <v>37</v>
      </c>
      <c r="G1417" s="27" t="str">
        <f>Table228910[[#This Row],[District
Code]]</f>
        <v>68924</v>
      </c>
      <c r="H1417" s="52" t="s">
        <v>1922</v>
      </c>
      <c r="I1417" s="29" t="s">
        <v>6701</v>
      </c>
      <c r="J1417" s="30">
        <v>33057</v>
      </c>
      <c r="K1417" s="29" t="s">
        <v>6701</v>
      </c>
      <c r="L1417" s="28">
        <v>8046</v>
      </c>
      <c r="M1417" s="28">
        <v>8046</v>
      </c>
      <c r="N1417" s="28">
        <v>0</v>
      </c>
      <c r="O1417" s="28">
        <v>0</v>
      </c>
      <c r="P1417" s="28">
        <v>0</v>
      </c>
      <c r="Q1417" s="28">
        <v>16965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31">
        <f t="shared" si="43"/>
        <v>33057</v>
      </c>
      <c r="AB1417" s="31">
        <f t="shared" si="42"/>
        <v>0</v>
      </c>
    </row>
    <row r="1418" spans="1:28" s="36" customFormat="1" x14ac:dyDescent="0.35">
      <c r="A1418" s="25" t="s">
        <v>234</v>
      </c>
      <c r="B1418" s="26" t="s">
        <v>1923</v>
      </c>
      <c r="C1418" s="27" t="s">
        <v>236</v>
      </c>
      <c r="D1418" s="27" t="s">
        <v>1924</v>
      </c>
      <c r="E1418" s="27" t="s">
        <v>36</v>
      </c>
      <c r="F1418" s="27" t="s">
        <v>37</v>
      </c>
      <c r="G1418" s="27" t="str">
        <f>Table228910[[#This Row],[District
Code]]</f>
        <v>68932</v>
      </c>
      <c r="H1418" s="52" t="s">
        <v>1925</v>
      </c>
      <c r="I1418" s="29" t="s">
        <v>6701</v>
      </c>
      <c r="J1418" s="30">
        <v>10000</v>
      </c>
      <c r="K1418" s="29" t="s">
        <v>6701</v>
      </c>
      <c r="L1418" s="28">
        <v>2500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3074</v>
      </c>
      <c r="T1418" s="28">
        <v>3074</v>
      </c>
      <c r="U1418" s="28">
        <v>1352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31">
        <f t="shared" si="43"/>
        <v>10000</v>
      </c>
      <c r="AB1418" s="31">
        <f t="shared" si="42"/>
        <v>0</v>
      </c>
    </row>
    <row r="1419" spans="1:28" s="36" customFormat="1" x14ac:dyDescent="0.35">
      <c r="A1419" s="25" t="s">
        <v>234</v>
      </c>
      <c r="B1419" s="26" t="s">
        <v>1926</v>
      </c>
      <c r="C1419" s="27" t="s">
        <v>236</v>
      </c>
      <c r="D1419" s="27" t="s">
        <v>1927</v>
      </c>
      <c r="E1419" s="27" t="s">
        <v>36</v>
      </c>
      <c r="F1419" s="27" t="s">
        <v>37</v>
      </c>
      <c r="G1419" s="27" t="str">
        <f>Table228910[[#This Row],[District
Code]]</f>
        <v>68940</v>
      </c>
      <c r="H1419" s="52" t="s">
        <v>1928</v>
      </c>
      <c r="I1419" s="29" t="s">
        <v>6701</v>
      </c>
      <c r="J1419" s="30">
        <v>10000</v>
      </c>
      <c r="K1419" s="29" t="s">
        <v>6708</v>
      </c>
      <c r="L1419" s="28">
        <v>2500</v>
      </c>
      <c r="M1419" s="28">
        <v>2500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31">
        <f t="shared" si="43"/>
        <v>5000</v>
      </c>
      <c r="AB1419" s="31">
        <f t="shared" si="42"/>
        <v>5000</v>
      </c>
    </row>
    <row r="1420" spans="1:28" s="36" customFormat="1" x14ac:dyDescent="0.35">
      <c r="A1420" s="25" t="s">
        <v>234</v>
      </c>
      <c r="B1420" s="26" t="s">
        <v>1929</v>
      </c>
      <c r="C1420" s="27" t="s">
        <v>236</v>
      </c>
      <c r="D1420" s="27" t="s">
        <v>1930</v>
      </c>
      <c r="E1420" s="27" t="s">
        <v>36</v>
      </c>
      <c r="F1420" s="27" t="s">
        <v>37</v>
      </c>
      <c r="G1420" s="27" t="str">
        <f>Table228910[[#This Row],[District
Code]]</f>
        <v>68957</v>
      </c>
      <c r="H1420" s="52" t="s">
        <v>1931</v>
      </c>
      <c r="I1420" s="29" t="s">
        <v>6701</v>
      </c>
      <c r="J1420" s="30">
        <v>10000</v>
      </c>
      <c r="K1420" s="29" t="s">
        <v>6701</v>
      </c>
      <c r="L1420" s="28">
        <v>2500</v>
      </c>
      <c r="M1420" s="28">
        <v>2500</v>
      </c>
      <c r="N1420" s="28">
        <v>0</v>
      </c>
      <c r="O1420" s="28">
        <v>0</v>
      </c>
      <c r="P1420" s="28">
        <v>0</v>
      </c>
      <c r="Q1420" s="28">
        <v>3235</v>
      </c>
      <c r="R1420" s="28">
        <v>1765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31">
        <f t="shared" si="43"/>
        <v>10000</v>
      </c>
      <c r="AB1420" s="31">
        <f t="shared" ref="AB1420:AB1483" si="44">J1420-AA1420</f>
        <v>0</v>
      </c>
    </row>
    <row r="1421" spans="1:28" s="36" customFormat="1" x14ac:dyDescent="0.35">
      <c r="A1421" s="25" t="s">
        <v>234</v>
      </c>
      <c r="B1421" s="26" t="s">
        <v>1932</v>
      </c>
      <c r="C1421" s="27" t="s">
        <v>236</v>
      </c>
      <c r="D1421" s="27" t="s">
        <v>1933</v>
      </c>
      <c r="E1421" s="27" t="s">
        <v>36</v>
      </c>
      <c r="F1421" s="27" t="s">
        <v>37</v>
      </c>
      <c r="G1421" s="27" t="str">
        <f>Table228910[[#This Row],[District
Code]]</f>
        <v>68965</v>
      </c>
      <c r="H1421" s="52" t="s">
        <v>1934</v>
      </c>
      <c r="I1421" s="29" t="s">
        <v>6701</v>
      </c>
      <c r="J1421" s="30">
        <v>10000</v>
      </c>
      <c r="K1421" s="29" t="s">
        <v>6701</v>
      </c>
      <c r="L1421" s="28">
        <v>2500</v>
      </c>
      <c r="M1421" s="28">
        <v>2500</v>
      </c>
      <c r="N1421" s="28">
        <v>2500</v>
      </c>
      <c r="O1421" s="28">
        <v>0</v>
      </c>
      <c r="P1421" s="28">
        <v>0</v>
      </c>
      <c r="Q1421" s="28">
        <v>0</v>
      </c>
      <c r="R1421" s="28">
        <v>2500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31">
        <f t="shared" ref="AA1421:AA1484" si="45">SUM(L1421:Z1421)</f>
        <v>10000</v>
      </c>
      <c r="AB1421" s="31">
        <f t="shared" si="44"/>
        <v>0</v>
      </c>
    </row>
    <row r="1422" spans="1:28" s="36" customFormat="1" x14ac:dyDescent="0.35">
      <c r="A1422" s="25" t="s">
        <v>234</v>
      </c>
      <c r="B1422" s="26" t="s">
        <v>1935</v>
      </c>
      <c r="C1422" s="27" t="s">
        <v>236</v>
      </c>
      <c r="D1422" s="27" t="s">
        <v>1936</v>
      </c>
      <c r="E1422" s="27" t="s">
        <v>36</v>
      </c>
      <c r="F1422" s="27" t="s">
        <v>37</v>
      </c>
      <c r="G1422" s="27" t="str">
        <f>Table228910[[#This Row],[District
Code]]</f>
        <v>68973</v>
      </c>
      <c r="H1422" s="52" t="s">
        <v>1937</v>
      </c>
      <c r="I1422" s="29" t="s">
        <v>6701</v>
      </c>
      <c r="J1422" s="30">
        <v>11128</v>
      </c>
      <c r="K1422" s="29" t="s">
        <v>6701</v>
      </c>
      <c r="L1422" s="28">
        <v>2709</v>
      </c>
      <c r="M1422" s="28">
        <v>2709</v>
      </c>
      <c r="N1422" s="28">
        <v>0</v>
      </c>
      <c r="O1422" s="28">
        <v>0</v>
      </c>
      <c r="P1422" s="28">
        <v>0</v>
      </c>
      <c r="Q1422" s="28">
        <v>0</v>
      </c>
      <c r="R1422" s="28">
        <v>5710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31">
        <f t="shared" si="45"/>
        <v>11128</v>
      </c>
      <c r="AB1422" s="31">
        <f t="shared" si="44"/>
        <v>0</v>
      </c>
    </row>
    <row r="1423" spans="1:28" s="36" customFormat="1" x14ac:dyDescent="0.35">
      <c r="A1423" s="25" t="s">
        <v>234</v>
      </c>
      <c r="B1423" s="26" t="s">
        <v>1938</v>
      </c>
      <c r="C1423" s="27" t="s">
        <v>236</v>
      </c>
      <c r="D1423" s="27" t="s">
        <v>1939</v>
      </c>
      <c r="E1423" s="27" t="s">
        <v>36</v>
      </c>
      <c r="F1423" s="27" t="s">
        <v>37</v>
      </c>
      <c r="G1423" s="27" t="str">
        <f>Table228910[[#This Row],[District
Code]]</f>
        <v>68981</v>
      </c>
      <c r="H1423" s="52" t="s">
        <v>1940</v>
      </c>
      <c r="I1423" s="29" t="s">
        <v>6701</v>
      </c>
      <c r="J1423" s="30">
        <v>0</v>
      </c>
      <c r="K1423" s="29" t="s">
        <v>6701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0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31">
        <f t="shared" si="45"/>
        <v>0</v>
      </c>
      <c r="AB1423" s="31">
        <f t="shared" si="44"/>
        <v>0</v>
      </c>
    </row>
    <row r="1424" spans="1:28" s="36" customFormat="1" x14ac:dyDescent="0.35">
      <c r="A1424" s="25" t="s">
        <v>234</v>
      </c>
      <c r="B1424" s="26" t="s">
        <v>1941</v>
      </c>
      <c r="C1424" s="27" t="s">
        <v>236</v>
      </c>
      <c r="D1424" s="27" t="s">
        <v>1942</v>
      </c>
      <c r="E1424" s="27" t="s">
        <v>36</v>
      </c>
      <c r="F1424" s="27" t="s">
        <v>37</v>
      </c>
      <c r="G1424" s="27" t="str">
        <f>Table228910[[#This Row],[District
Code]]</f>
        <v>68999</v>
      </c>
      <c r="H1424" s="52" t="s">
        <v>1943</v>
      </c>
      <c r="I1424" s="29" t="s">
        <v>6701</v>
      </c>
      <c r="J1424" s="30">
        <v>80736</v>
      </c>
      <c r="K1424" s="29" t="s">
        <v>6701</v>
      </c>
      <c r="L1424" s="28">
        <v>19651</v>
      </c>
      <c r="M1424" s="28">
        <v>19651</v>
      </c>
      <c r="N1424" s="28">
        <v>0</v>
      </c>
      <c r="O1424" s="28">
        <v>0</v>
      </c>
      <c r="P1424" s="28">
        <v>0</v>
      </c>
      <c r="Q1424" s="28">
        <v>21792</v>
      </c>
      <c r="R1424" s="28">
        <v>19642</v>
      </c>
      <c r="S1424" s="28">
        <v>0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31">
        <f t="shared" si="45"/>
        <v>80736</v>
      </c>
      <c r="AB1424" s="31">
        <f t="shared" si="44"/>
        <v>0</v>
      </c>
    </row>
    <row r="1425" spans="1:28" s="36" customFormat="1" x14ac:dyDescent="0.35">
      <c r="A1425" s="25" t="s">
        <v>234</v>
      </c>
      <c r="B1425" s="26" t="s">
        <v>1944</v>
      </c>
      <c r="C1425" s="27" t="s">
        <v>236</v>
      </c>
      <c r="D1425" s="27" t="s">
        <v>1945</v>
      </c>
      <c r="E1425" s="27" t="s">
        <v>36</v>
      </c>
      <c r="F1425" s="27" t="s">
        <v>37</v>
      </c>
      <c r="G1425" s="27" t="str">
        <f>Table228910[[#This Row],[District
Code]]</f>
        <v>69005</v>
      </c>
      <c r="H1425" s="52" t="s">
        <v>1946</v>
      </c>
      <c r="I1425" s="29" t="s">
        <v>6701</v>
      </c>
      <c r="J1425" s="30">
        <v>110493</v>
      </c>
      <c r="K1425" s="29" t="s">
        <v>6701</v>
      </c>
      <c r="L1425" s="28">
        <v>26894</v>
      </c>
      <c r="M1425" s="28">
        <v>0</v>
      </c>
      <c r="N1425" s="28">
        <v>0</v>
      </c>
      <c r="O1425" s="28">
        <v>25676</v>
      </c>
      <c r="P1425" s="28">
        <v>0</v>
      </c>
      <c r="Q1425" s="28">
        <v>47663</v>
      </c>
      <c r="R1425" s="28">
        <v>10260</v>
      </c>
      <c r="S1425" s="28">
        <v>0</v>
      </c>
      <c r="T1425" s="28">
        <v>0</v>
      </c>
      <c r="U1425" s="28">
        <v>0</v>
      </c>
      <c r="V1425" s="28">
        <v>0</v>
      </c>
      <c r="W1425" s="28">
        <v>0</v>
      </c>
      <c r="X1425" s="28">
        <v>0</v>
      </c>
      <c r="Y1425" s="28">
        <v>0</v>
      </c>
      <c r="Z1425" s="28">
        <v>0</v>
      </c>
      <c r="AA1425" s="31">
        <f t="shared" si="45"/>
        <v>110493</v>
      </c>
      <c r="AB1425" s="31">
        <f t="shared" si="44"/>
        <v>0</v>
      </c>
    </row>
    <row r="1426" spans="1:28" s="36" customFormat="1" x14ac:dyDescent="0.35">
      <c r="A1426" s="25" t="s">
        <v>234</v>
      </c>
      <c r="B1426" s="26" t="s">
        <v>1947</v>
      </c>
      <c r="C1426" s="27" t="s">
        <v>236</v>
      </c>
      <c r="D1426" s="27" t="s">
        <v>1948</v>
      </c>
      <c r="E1426" s="27" t="s">
        <v>36</v>
      </c>
      <c r="F1426" s="27" t="s">
        <v>37</v>
      </c>
      <c r="G1426" s="27" t="str">
        <f>Table228910[[#This Row],[District
Code]]</f>
        <v>69013</v>
      </c>
      <c r="H1426" s="52" t="s">
        <v>1949</v>
      </c>
      <c r="I1426" s="29" t="s">
        <v>6701</v>
      </c>
      <c r="J1426" s="30">
        <v>19867</v>
      </c>
      <c r="K1426" s="29" t="s">
        <v>6701</v>
      </c>
      <c r="L1426" s="28">
        <v>0</v>
      </c>
      <c r="M1426" s="28">
        <v>0</v>
      </c>
      <c r="N1426" s="28">
        <v>0</v>
      </c>
      <c r="O1426" s="28">
        <v>4967</v>
      </c>
      <c r="P1426" s="28">
        <v>0</v>
      </c>
      <c r="Q1426" s="28">
        <v>0</v>
      </c>
      <c r="R1426" s="28">
        <v>0</v>
      </c>
      <c r="S1426" s="28">
        <v>0</v>
      </c>
      <c r="T1426" s="28">
        <v>0</v>
      </c>
      <c r="U1426" s="28">
        <v>14900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31">
        <f t="shared" si="45"/>
        <v>19867</v>
      </c>
      <c r="AB1426" s="31">
        <f t="shared" si="44"/>
        <v>0</v>
      </c>
    </row>
    <row r="1427" spans="1:28" s="36" customFormat="1" x14ac:dyDescent="0.35">
      <c r="A1427" s="25" t="s">
        <v>234</v>
      </c>
      <c r="B1427" s="26" t="s">
        <v>1950</v>
      </c>
      <c r="C1427" s="27" t="s">
        <v>236</v>
      </c>
      <c r="D1427" s="27" t="s">
        <v>1951</v>
      </c>
      <c r="E1427" s="27" t="s">
        <v>36</v>
      </c>
      <c r="F1427" s="27" t="s">
        <v>37</v>
      </c>
      <c r="G1427" s="27" t="str">
        <f>Table228910[[#This Row],[District
Code]]</f>
        <v>69021</v>
      </c>
      <c r="H1427" s="52" t="s">
        <v>1952</v>
      </c>
      <c r="I1427" s="29" t="s">
        <v>6701</v>
      </c>
      <c r="J1427" s="30">
        <v>10000</v>
      </c>
      <c r="K1427" s="29" t="s">
        <v>6708</v>
      </c>
      <c r="L1427" s="28">
        <v>2500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7500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31">
        <f t="shared" si="45"/>
        <v>10000</v>
      </c>
      <c r="AB1427" s="31">
        <f t="shared" si="44"/>
        <v>0</v>
      </c>
    </row>
    <row r="1428" spans="1:28" s="36" customFormat="1" x14ac:dyDescent="0.35">
      <c r="A1428" s="25" t="s">
        <v>234</v>
      </c>
      <c r="B1428" s="26" t="s">
        <v>1953</v>
      </c>
      <c r="C1428" s="27" t="s">
        <v>236</v>
      </c>
      <c r="D1428" s="27" t="s">
        <v>1954</v>
      </c>
      <c r="E1428" s="27" t="s">
        <v>36</v>
      </c>
      <c r="F1428" s="27" t="s">
        <v>37</v>
      </c>
      <c r="G1428" s="27" t="str">
        <f>Table228910[[#This Row],[District
Code]]</f>
        <v>69039</v>
      </c>
      <c r="H1428" s="52" t="s">
        <v>1955</v>
      </c>
      <c r="I1428" s="29" t="s">
        <v>6701</v>
      </c>
      <c r="J1428" s="30">
        <v>70764</v>
      </c>
      <c r="K1428" s="29" t="s">
        <v>6701</v>
      </c>
      <c r="L1428" s="28">
        <v>0</v>
      </c>
      <c r="M1428" s="28">
        <v>17224</v>
      </c>
      <c r="N1428" s="28">
        <v>17224</v>
      </c>
      <c r="O1428" s="28">
        <v>0</v>
      </c>
      <c r="P1428" s="28">
        <v>0</v>
      </c>
      <c r="Q1428" s="28">
        <v>36316</v>
      </c>
      <c r="R1428" s="28">
        <v>0</v>
      </c>
      <c r="S1428" s="28">
        <v>0</v>
      </c>
      <c r="T1428" s="28">
        <v>0</v>
      </c>
      <c r="U1428" s="28">
        <v>0</v>
      </c>
      <c r="V1428" s="28">
        <v>0</v>
      </c>
      <c r="W1428" s="28">
        <v>0</v>
      </c>
      <c r="X1428" s="28">
        <v>0</v>
      </c>
      <c r="Y1428" s="28">
        <v>0</v>
      </c>
      <c r="Z1428" s="28">
        <v>0</v>
      </c>
      <c r="AA1428" s="31">
        <f t="shared" si="45"/>
        <v>70764</v>
      </c>
      <c r="AB1428" s="31">
        <f t="shared" si="44"/>
        <v>0</v>
      </c>
    </row>
    <row r="1429" spans="1:28" s="36" customFormat="1" x14ac:dyDescent="0.35">
      <c r="A1429" s="25" t="s">
        <v>234</v>
      </c>
      <c r="B1429" s="26" t="s">
        <v>1956</v>
      </c>
      <c r="C1429" s="27" t="s">
        <v>236</v>
      </c>
      <c r="D1429" s="27" t="s">
        <v>1957</v>
      </c>
      <c r="E1429" s="27" t="s">
        <v>36</v>
      </c>
      <c r="F1429" s="27" t="s">
        <v>37</v>
      </c>
      <c r="G1429" s="27" t="str">
        <f>Table228910[[#This Row],[District
Code]]</f>
        <v>69047</v>
      </c>
      <c r="H1429" s="52" t="s">
        <v>1958</v>
      </c>
      <c r="I1429" s="29" t="s">
        <v>6701</v>
      </c>
      <c r="J1429" s="30">
        <v>42066</v>
      </c>
      <c r="K1429" s="29" t="s">
        <v>6708</v>
      </c>
      <c r="L1429" s="28">
        <v>10239</v>
      </c>
      <c r="M1429" s="28">
        <v>10239</v>
      </c>
      <c r="N1429" s="28">
        <v>0</v>
      </c>
      <c r="O1429" s="28">
        <v>0</v>
      </c>
      <c r="P1429" s="28">
        <v>0</v>
      </c>
      <c r="Q1429" s="28">
        <v>11933</v>
      </c>
      <c r="R1429" s="28">
        <v>9655</v>
      </c>
      <c r="S1429" s="28">
        <v>0</v>
      </c>
      <c r="T1429" s="28">
        <v>0</v>
      </c>
      <c r="U1429" s="28">
        <v>0</v>
      </c>
      <c r="V1429" s="28">
        <v>0</v>
      </c>
      <c r="W1429" s="28">
        <v>0</v>
      </c>
      <c r="X1429" s="28">
        <v>0</v>
      </c>
      <c r="Y1429" s="28">
        <v>0</v>
      </c>
      <c r="Z1429" s="28">
        <v>0</v>
      </c>
      <c r="AA1429" s="31">
        <f t="shared" si="45"/>
        <v>42066</v>
      </c>
      <c r="AB1429" s="31">
        <f t="shared" si="44"/>
        <v>0</v>
      </c>
    </row>
    <row r="1430" spans="1:28" s="36" customFormat="1" x14ac:dyDescent="0.35">
      <c r="A1430" s="25" t="s">
        <v>234</v>
      </c>
      <c r="B1430" s="26" t="s">
        <v>1959</v>
      </c>
      <c r="C1430" s="27" t="s">
        <v>236</v>
      </c>
      <c r="D1430" s="27" t="s">
        <v>1960</v>
      </c>
      <c r="E1430" s="27" t="s">
        <v>36</v>
      </c>
      <c r="F1430" s="27" t="s">
        <v>37</v>
      </c>
      <c r="G1430" s="27" t="str">
        <f>Table228910[[#This Row],[District
Code]]</f>
        <v>69062</v>
      </c>
      <c r="H1430" s="52" t="s">
        <v>1961</v>
      </c>
      <c r="I1430" s="29" t="s">
        <v>6701</v>
      </c>
      <c r="J1430" s="30">
        <v>64344</v>
      </c>
      <c r="K1430" s="29" t="s">
        <v>6701</v>
      </c>
      <c r="L1430" s="28">
        <v>15661</v>
      </c>
      <c r="M1430" s="28">
        <v>0</v>
      </c>
      <c r="N1430" s="28">
        <v>0</v>
      </c>
      <c r="O1430" s="28">
        <v>425</v>
      </c>
      <c r="P1430" s="28">
        <v>0</v>
      </c>
      <c r="Q1430" s="28">
        <v>15661</v>
      </c>
      <c r="R1430" s="28">
        <v>32597</v>
      </c>
      <c r="S1430" s="28">
        <v>0</v>
      </c>
      <c r="T1430" s="28">
        <v>0</v>
      </c>
      <c r="U1430" s="28">
        <v>0</v>
      </c>
      <c r="V1430" s="28">
        <v>0</v>
      </c>
      <c r="W1430" s="28">
        <v>0</v>
      </c>
      <c r="X1430" s="28">
        <v>0</v>
      </c>
      <c r="Y1430" s="28">
        <v>0</v>
      </c>
      <c r="Z1430" s="28">
        <v>0</v>
      </c>
      <c r="AA1430" s="31">
        <f t="shared" si="45"/>
        <v>64344</v>
      </c>
      <c r="AB1430" s="31">
        <f t="shared" si="44"/>
        <v>0</v>
      </c>
    </row>
    <row r="1431" spans="1:28" s="36" customFormat="1" x14ac:dyDescent="0.35">
      <c r="A1431" s="25" t="s">
        <v>234</v>
      </c>
      <c r="B1431" s="26" t="s">
        <v>1962</v>
      </c>
      <c r="C1431" s="27" t="s">
        <v>236</v>
      </c>
      <c r="D1431" s="27" t="s">
        <v>1963</v>
      </c>
      <c r="E1431" s="27" t="s">
        <v>36</v>
      </c>
      <c r="F1431" s="27" t="s">
        <v>37</v>
      </c>
      <c r="G1431" s="27" t="str">
        <f>Table228910[[#This Row],[District
Code]]</f>
        <v>69070</v>
      </c>
      <c r="H1431" s="52" t="s">
        <v>1964</v>
      </c>
      <c r="I1431" s="29" t="s">
        <v>6701</v>
      </c>
      <c r="J1431" s="30">
        <v>63252</v>
      </c>
      <c r="K1431" s="29" t="s">
        <v>6701</v>
      </c>
      <c r="L1431" s="28">
        <v>15395</v>
      </c>
      <c r="M1431" s="28">
        <v>15395</v>
      </c>
      <c r="N1431" s="28">
        <v>0</v>
      </c>
      <c r="O1431" s="28">
        <v>0</v>
      </c>
      <c r="P1431" s="28">
        <v>0</v>
      </c>
      <c r="Q1431" s="28">
        <v>32462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31">
        <f t="shared" si="45"/>
        <v>63252</v>
      </c>
      <c r="AB1431" s="31">
        <f t="shared" si="44"/>
        <v>0</v>
      </c>
    </row>
    <row r="1432" spans="1:28" s="36" customFormat="1" x14ac:dyDescent="0.35">
      <c r="A1432" s="25" t="s">
        <v>234</v>
      </c>
      <c r="B1432" s="26" t="s">
        <v>1965</v>
      </c>
      <c r="C1432" s="27" t="s">
        <v>236</v>
      </c>
      <c r="D1432" s="27" t="s">
        <v>1966</v>
      </c>
      <c r="E1432" s="27" t="s">
        <v>36</v>
      </c>
      <c r="F1432" s="27" t="s">
        <v>37</v>
      </c>
      <c r="G1432" s="27" t="str">
        <f>Table228910[[#This Row],[District
Code]]</f>
        <v>69088</v>
      </c>
      <c r="H1432" s="52" t="s">
        <v>1967</v>
      </c>
      <c r="I1432" s="29" t="s">
        <v>6701</v>
      </c>
      <c r="J1432" s="30">
        <v>10000</v>
      </c>
      <c r="K1432" s="29" t="s">
        <v>6701</v>
      </c>
      <c r="L1432" s="28">
        <v>0</v>
      </c>
      <c r="M1432" s="28">
        <v>0</v>
      </c>
      <c r="N1432" s="28">
        <v>0</v>
      </c>
      <c r="O1432" s="28">
        <v>2500</v>
      </c>
      <c r="P1432" s="28">
        <v>2500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31">
        <f t="shared" si="45"/>
        <v>5000</v>
      </c>
      <c r="AB1432" s="31">
        <f t="shared" si="44"/>
        <v>5000</v>
      </c>
    </row>
    <row r="1433" spans="1:28" s="36" customFormat="1" x14ac:dyDescent="0.35">
      <c r="A1433" s="25" t="s">
        <v>234</v>
      </c>
      <c r="B1433" s="26" t="s">
        <v>4358</v>
      </c>
      <c r="C1433" s="27" t="s">
        <v>236</v>
      </c>
      <c r="D1433" s="27" t="s">
        <v>1919</v>
      </c>
      <c r="E1433" s="27" t="s">
        <v>4359</v>
      </c>
      <c r="F1433" s="27" t="s">
        <v>4360</v>
      </c>
      <c r="G1433" s="27" t="str">
        <f>"C"&amp;Table228910[[#This Row],[Direct
Funded
Charter School
Number]]</f>
        <v>C0802</v>
      </c>
      <c r="H1433" s="52" t="s">
        <v>4361</v>
      </c>
      <c r="I1433" s="29" t="s">
        <v>6701</v>
      </c>
      <c r="J1433" s="30">
        <v>10000</v>
      </c>
      <c r="K1433" s="29" t="s">
        <v>6701</v>
      </c>
      <c r="L1433" s="28">
        <v>0</v>
      </c>
      <c r="M1433" s="28">
        <v>0</v>
      </c>
      <c r="N1433" s="28">
        <v>0</v>
      </c>
      <c r="O1433" s="28">
        <v>2500</v>
      </c>
      <c r="P1433" s="28">
        <v>2500</v>
      </c>
      <c r="Q1433" s="28">
        <v>2500</v>
      </c>
      <c r="R1433" s="28">
        <v>0</v>
      </c>
      <c r="S1433" s="28">
        <v>1944</v>
      </c>
      <c r="T1433" s="28">
        <v>556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31">
        <f t="shared" si="45"/>
        <v>10000</v>
      </c>
      <c r="AB1433" s="31">
        <f t="shared" si="44"/>
        <v>0</v>
      </c>
    </row>
    <row r="1434" spans="1:28" s="36" customFormat="1" x14ac:dyDescent="0.35">
      <c r="A1434" s="25" t="s">
        <v>234</v>
      </c>
      <c r="B1434" s="26" t="s">
        <v>4398</v>
      </c>
      <c r="C1434" s="27" t="s">
        <v>236</v>
      </c>
      <c r="D1434" s="27" t="s">
        <v>1960</v>
      </c>
      <c r="E1434" s="27" t="s">
        <v>4399</v>
      </c>
      <c r="F1434" s="27" t="s">
        <v>4400</v>
      </c>
      <c r="G1434" s="27" t="str">
        <f>"C"&amp;Table228910[[#This Row],[Direct
Funded
Charter School
Number]]</f>
        <v>C0835</v>
      </c>
      <c r="H1434" s="52" t="s">
        <v>4401</v>
      </c>
      <c r="I1434" s="29" t="s">
        <v>6700</v>
      </c>
      <c r="J1434" s="30">
        <v>0</v>
      </c>
      <c r="K1434" s="29" t="s">
        <v>6708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0</v>
      </c>
      <c r="Z1434" s="28">
        <v>0</v>
      </c>
      <c r="AA1434" s="31">
        <f t="shared" si="45"/>
        <v>0</v>
      </c>
      <c r="AB1434" s="31">
        <f t="shared" si="44"/>
        <v>0</v>
      </c>
    </row>
    <row r="1435" spans="1:28" s="36" customFormat="1" x14ac:dyDescent="0.35">
      <c r="A1435" s="25" t="s">
        <v>234</v>
      </c>
      <c r="B1435" s="26" t="s">
        <v>4823</v>
      </c>
      <c r="C1435" s="27" t="s">
        <v>236</v>
      </c>
      <c r="D1435" s="27" t="s">
        <v>1960</v>
      </c>
      <c r="E1435" s="27" t="s">
        <v>4824</v>
      </c>
      <c r="F1435" s="27" t="s">
        <v>4825</v>
      </c>
      <c r="G1435" s="27" t="str">
        <f>"C"&amp;Table228910[[#This Row],[Direct
Funded
Charter School
Number]]</f>
        <v>C1070</v>
      </c>
      <c r="H1435" s="52" t="s">
        <v>4826</v>
      </c>
      <c r="I1435" s="29" t="s">
        <v>6700</v>
      </c>
      <c r="J1435" s="30">
        <v>0</v>
      </c>
      <c r="K1435" s="29" t="s">
        <v>6708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31">
        <f t="shared" si="45"/>
        <v>0</v>
      </c>
      <c r="AB1435" s="31">
        <f t="shared" si="44"/>
        <v>0</v>
      </c>
    </row>
    <row r="1436" spans="1:28" s="36" customFormat="1" x14ac:dyDescent="0.35">
      <c r="A1436" s="25" t="s">
        <v>234</v>
      </c>
      <c r="B1436" s="26" t="s">
        <v>5559</v>
      </c>
      <c r="C1436" s="27" t="s">
        <v>236</v>
      </c>
      <c r="D1436" s="27" t="s">
        <v>1960</v>
      </c>
      <c r="E1436" s="27" t="s">
        <v>5560</v>
      </c>
      <c r="F1436" s="27" t="s">
        <v>5561</v>
      </c>
      <c r="G1436" s="27" t="str">
        <f>"C"&amp;Table228910[[#This Row],[Direct
Funded
Charter School
Number]]</f>
        <v>C1446</v>
      </c>
      <c r="H1436" s="52" t="s">
        <v>5562</v>
      </c>
      <c r="I1436" s="29" t="s">
        <v>6701</v>
      </c>
      <c r="J1436" s="30">
        <v>10000</v>
      </c>
      <c r="K1436" s="29" t="s">
        <v>6701</v>
      </c>
      <c r="L1436" s="28">
        <v>2500</v>
      </c>
      <c r="M1436" s="28">
        <v>0</v>
      </c>
      <c r="N1436" s="28">
        <v>0</v>
      </c>
      <c r="O1436" s="28">
        <v>0</v>
      </c>
      <c r="P1436" s="28">
        <v>0</v>
      </c>
      <c r="Q1436" s="28">
        <v>2500</v>
      </c>
      <c r="R1436" s="28">
        <v>0</v>
      </c>
      <c r="S1436" s="28">
        <v>0</v>
      </c>
      <c r="T1436" s="28">
        <v>5000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31">
        <f t="shared" si="45"/>
        <v>10000</v>
      </c>
      <c r="AB1436" s="31">
        <f t="shared" si="44"/>
        <v>0</v>
      </c>
    </row>
    <row r="1437" spans="1:28" s="36" customFormat="1" x14ac:dyDescent="0.35">
      <c r="A1437" s="25" t="s">
        <v>234</v>
      </c>
      <c r="B1437" s="26" t="s">
        <v>5623</v>
      </c>
      <c r="C1437" s="27" t="s">
        <v>236</v>
      </c>
      <c r="D1437" s="27" t="s">
        <v>1945</v>
      </c>
      <c r="E1437" s="27" t="s">
        <v>5624</v>
      </c>
      <c r="F1437" s="27" t="s">
        <v>5625</v>
      </c>
      <c r="G1437" s="27" t="str">
        <f>"C"&amp;Table228910[[#This Row],[Direct
Funded
Charter School
Number]]</f>
        <v>C1498</v>
      </c>
      <c r="H1437" s="52" t="s">
        <v>5626</v>
      </c>
      <c r="I1437" s="29" t="s">
        <v>6701</v>
      </c>
      <c r="J1437" s="30">
        <v>10000</v>
      </c>
      <c r="K1437" s="29" t="s">
        <v>6701</v>
      </c>
      <c r="L1437" s="28">
        <v>2500</v>
      </c>
      <c r="M1437" s="28">
        <v>2500</v>
      </c>
      <c r="N1437" s="28">
        <v>2500</v>
      </c>
      <c r="O1437" s="28">
        <v>2500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31">
        <f t="shared" si="45"/>
        <v>10000</v>
      </c>
      <c r="AB1437" s="31">
        <f t="shared" si="44"/>
        <v>0</v>
      </c>
    </row>
    <row r="1438" spans="1:28" s="36" customFormat="1" x14ac:dyDescent="0.35">
      <c r="A1438" s="25" t="s">
        <v>234</v>
      </c>
      <c r="B1438" s="26" t="s">
        <v>5627</v>
      </c>
      <c r="C1438" s="27" t="s">
        <v>236</v>
      </c>
      <c r="D1438" s="27" t="s">
        <v>1921</v>
      </c>
      <c r="E1438" s="27" t="s">
        <v>5628</v>
      </c>
      <c r="F1438" s="27" t="s">
        <v>5629</v>
      </c>
      <c r="G1438" s="27" t="str">
        <f>"C"&amp;Table228910[[#This Row],[Direct
Funded
Charter School
Number]]</f>
        <v>C1500</v>
      </c>
      <c r="H1438" s="52" t="s">
        <v>5630</v>
      </c>
      <c r="I1438" s="29" t="s">
        <v>6700</v>
      </c>
      <c r="J1438" s="30">
        <v>0</v>
      </c>
      <c r="K1438" s="29" t="s">
        <v>6708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31">
        <f t="shared" si="45"/>
        <v>0</v>
      </c>
      <c r="AB1438" s="31">
        <f t="shared" si="44"/>
        <v>0</v>
      </c>
    </row>
    <row r="1439" spans="1:28" s="36" customFormat="1" x14ac:dyDescent="0.35">
      <c r="A1439" s="25" t="s">
        <v>234</v>
      </c>
      <c r="B1439" s="26" t="s">
        <v>5970</v>
      </c>
      <c r="C1439" s="27" t="s">
        <v>236</v>
      </c>
      <c r="D1439" s="27" t="s">
        <v>1957</v>
      </c>
      <c r="E1439" s="27" t="s">
        <v>5971</v>
      </c>
      <c r="F1439" s="27" t="s">
        <v>5972</v>
      </c>
      <c r="G1439" s="27" t="str">
        <f>"C"&amp;Table228910[[#This Row],[Direct
Funded
Charter School
Number]]</f>
        <v>C1647</v>
      </c>
      <c r="H1439" s="52" t="s">
        <v>5973</v>
      </c>
      <c r="I1439" s="29" t="s">
        <v>6700</v>
      </c>
      <c r="J1439" s="30">
        <v>0</v>
      </c>
      <c r="K1439" s="29" t="s">
        <v>6708</v>
      </c>
      <c r="L1439" s="28">
        <v>0</v>
      </c>
      <c r="M1439" s="28">
        <v>0</v>
      </c>
      <c r="N1439" s="28">
        <v>0</v>
      </c>
      <c r="O1439" s="28">
        <v>0</v>
      </c>
      <c r="P1439" s="28">
        <v>0</v>
      </c>
      <c r="Q1439" s="28">
        <v>0</v>
      </c>
      <c r="R1439" s="28">
        <v>0</v>
      </c>
      <c r="S1439" s="28">
        <v>0</v>
      </c>
      <c r="T1439" s="28">
        <v>0</v>
      </c>
      <c r="U1439" s="28">
        <v>0</v>
      </c>
      <c r="V1439" s="28">
        <v>0</v>
      </c>
      <c r="W1439" s="28">
        <v>0</v>
      </c>
      <c r="X1439" s="28">
        <v>0</v>
      </c>
      <c r="Y1439" s="28">
        <v>0</v>
      </c>
      <c r="Z1439" s="28">
        <v>0</v>
      </c>
      <c r="AA1439" s="31">
        <f t="shared" si="45"/>
        <v>0</v>
      </c>
      <c r="AB1439" s="31">
        <f t="shared" si="44"/>
        <v>0</v>
      </c>
    </row>
    <row r="1440" spans="1:28" s="36" customFormat="1" x14ac:dyDescent="0.35">
      <c r="A1440" s="25" t="s">
        <v>234</v>
      </c>
      <c r="B1440" s="26" t="s">
        <v>6185</v>
      </c>
      <c r="C1440" s="27" t="s">
        <v>236</v>
      </c>
      <c r="D1440" s="27" t="s">
        <v>1945</v>
      </c>
      <c r="E1440" s="27" t="s">
        <v>6186</v>
      </c>
      <c r="F1440" s="27" t="s">
        <v>6187</v>
      </c>
      <c r="G1440" s="27" t="str">
        <f>"C"&amp;Table228910[[#This Row],[Direct
Funded
Charter School
Number]]</f>
        <v>C1735</v>
      </c>
      <c r="H1440" s="52" t="s">
        <v>6188</v>
      </c>
      <c r="I1440" s="29" t="s">
        <v>6701</v>
      </c>
      <c r="J1440" s="30">
        <v>13472</v>
      </c>
      <c r="K1440" s="29" t="s">
        <v>6701</v>
      </c>
      <c r="L1440" s="28">
        <v>3279</v>
      </c>
      <c r="M1440" s="28">
        <v>3279</v>
      </c>
      <c r="N1440" s="28">
        <v>4372</v>
      </c>
      <c r="O1440" s="28">
        <v>2542</v>
      </c>
      <c r="P1440" s="28">
        <v>0</v>
      </c>
      <c r="Q1440" s="28">
        <v>0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31">
        <f t="shared" si="45"/>
        <v>13472</v>
      </c>
      <c r="AB1440" s="31">
        <f t="shared" si="44"/>
        <v>0</v>
      </c>
    </row>
    <row r="1441" spans="1:28" s="36" customFormat="1" x14ac:dyDescent="0.35">
      <c r="A1441" s="25" t="s">
        <v>234</v>
      </c>
      <c r="B1441" s="26" t="s">
        <v>6189</v>
      </c>
      <c r="C1441" s="27" t="s">
        <v>236</v>
      </c>
      <c r="D1441" s="27" t="s">
        <v>1945</v>
      </c>
      <c r="E1441" s="27" t="s">
        <v>6190</v>
      </c>
      <c r="F1441" s="27" t="s">
        <v>6191</v>
      </c>
      <c r="G1441" s="27" t="str">
        <f>"C"&amp;Table228910[[#This Row],[Direct
Funded
Charter School
Number]]</f>
        <v>C1736</v>
      </c>
      <c r="H1441" s="52" t="s">
        <v>6192</v>
      </c>
      <c r="I1441" s="29" t="s">
        <v>6701</v>
      </c>
      <c r="J1441" s="30">
        <v>10000</v>
      </c>
      <c r="K1441" s="29" t="s">
        <v>6708</v>
      </c>
      <c r="L1441" s="28">
        <v>2500</v>
      </c>
      <c r="M1441" s="28">
        <v>2500</v>
      </c>
      <c r="N1441" s="28">
        <v>0</v>
      </c>
      <c r="O1441" s="28">
        <v>0</v>
      </c>
      <c r="P1441" s="28">
        <v>5000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31">
        <f t="shared" si="45"/>
        <v>10000</v>
      </c>
      <c r="AB1441" s="31">
        <f t="shared" si="44"/>
        <v>0</v>
      </c>
    </row>
    <row r="1442" spans="1:28" s="36" customFormat="1" x14ac:dyDescent="0.35">
      <c r="A1442" s="25" t="s">
        <v>234</v>
      </c>
      <c r="B1442" s="26" t="s">
        <v>3304</v>
      </c>
      <c r="C1442" s="27" t="s">
        <v>236</v>
      </c>
      <c r="D1442" s="27" t="s">
        <v>1942</v>
      </c>
      <c r="E1442" s="27" t="s">
        <v>3305</v>
      </c>
      <c r="F1442" s="27" t="s">
        <v>3306</v>
      </c>
      <c r="G1442" s="27" t="str">
        <f>"C"&amp;Table228910[[#This Row],[Direct
Funded
Charter School
Number]]</f>
        <v>C0125</v>
      </c>
      <c r="H1442" s="52" t="s">
        <v>3307</v>
      </c>
      <c r="I1442" s="29" t="s">
        <v>6701</v>
      </c>
      <c r="J1442" s="30">
        <v>21216</v>
      </c>
      <c r="K1442" s="29" t="s">
        <v>6708</v>
      </c>
      <c r="L1442" s="28">
        <v>5164</v>
      </c>
      <c r="M1442" s="28">
        <v>10509</v>
      </c>
      <c r="N1442" s="28">
        <v>4982</v>
      </c>
      <c r="O1442" s="28">
        <v>0</v>
      </c>
      <c r="P1442" s="28">
        <v>561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31">
        <f t="shared" si="45"/>
        <v>21216</v>
      </c>
      <c r="AB1442" s="31">
        <f t="shared" si="44"/>
        <v>0</v>
      </c>
    </row>
    <row r="1443" spans="1:28" s="36" customFormat="1" x14ac:dyDescent="0.35">
      <c r="A1443" s="25" t="s">
        <v>234</v>
      </c>
      <c r="B1443" s="26" t="s">
        <v>6502</v>
      </c>
      <c r="C1443" s="27" t="s">
        <v>236</v>
      </c>
      <c r="D1443" s="27" t="s">
        <v>237</v>
      </c>
      <c r="E1443" s="27" t="s">
        <v>6503</v>
      </c>
      <c r="F1443" s="27" t="s">
        <v>6504</v>
      </c>
      <c r="G1443" s="27" t="str">
        <f>"C"&amp;Table228910[[#This Row],[Direct
Funded
Charter School
Number]]</f>
        <v>C1845</v>
      </c>
      <c r="H1443" s="52" t="s">
        <v>6505</v>
      </c>
      <c r="I1443" s="29" t="s">
        <v>6701</v>
      </c>
      <c r="J1443" s="30">
        <v>10000</v>
      </c>
      <c r="K1443" s="29" t="s">
        <v>6701</v>
      </c>
      <c r="L1443" s="28">
        <v>2500</v>
      </c>
      <c r="M1443" s="28">
        <v>2500</v>
      </c>
      <c r="N1443" s="28">
        <v>2500</v>
      </c>
      <c r="O1443" s="28">
        <v>2500</v>
      </c>
      <c r="P1443" s="28">
        <v>0</v>
      </c>
      <c r="Q1443" s="28">
        <v>0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0</v>
      </c>
      <c r="X1443" s="28">
        <v>0</v>
      </c>
      <c r="Y1443" s="28">
        <v>0</v>
      </c>
      <c r="Z1443" s="28">
        <v>0</v>
      </c>
      <c r="AA1443" s="31">
        <f t="shared" si="45"/>
        <v>10000</v>
      </c>
      <c r="AB1443" s="31">
        <f t="shared" si="44"/>
        <v>0</v>
      </c>
    </row>
    <row r="1444" spans="1:28" s="36" customFormat="1" x14ac:dyDescent="0.35">
      <c r="A1444" s="25" t="s">
        <v>234</v>
      </c>
      <c r="B1444" s="26" t="s">
        <v>6551</v>
      </c>
      <c r="C1444" s="27" t="s">
        <v>236</v>
      </c>
      <c r="D1444" s="27" t="s">
        <v>1942</v>
      </c>
      <c r="E1444" s="27" t="s">
        <v>6552</v>
      </c>
      <c r="F1444" s="27" t="s">
        <v>6553</v>
      </c>
      <c r="G1444" s="27" t="str">
        <f>"C"&amp;Table228910[[#This Row],[Direct
Funded
Charter School
Number]]</f>
        <v>C1868</v>
      </c>
      <c r="H1444" s="52" t="s">
        <v>6554</v>
      </c>
      <c r="I1444" s="29" t="s">
        <v>6701</v>
      </c>
      <c r="J1444" s="30">
        <v>10000</v>
      </c>
      <c r="K1444" s="29" t="s">
        <v>6701</v>
      </c>
      <c r="L1444" s="28">
        <v>2500</v>
      </c>
      <c r="M1444" s="28">
        <v>2500</v>
      </c>
      <c r="N1444" s="28">
        <v>3333</v>
      </c>
      <c r="O1444" s="28">
        <v>1667</v>
      </c>
      <c r="P1444" s="28">
        <v>0</v>
      </c>
      <c r="Q1444" s="28">
        <v>0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0</v>
      </c>
      <c r="X1444" s="28">
        <v>0</v>
      </c>
      <c r="Y1444" s="28">
        <v>0</v>
      </c>
      <c r="Z1444" s="28">
        <v>0</v>
      </c>
      <c r="AA1444" s="31">
        <f t="shared" si="45"/>
        <v>10000</v>
      </c>
      <c r="AB1444" s="31">
        <f t="shared" si="44"/>
        <v>0</v>
      </c>
    </row>
    <row r="1445" spans="1:28" s="36" customFormat="1" x14ac:dyDescent="0.35">
      <c r="A1445" s="25" t="s">
        <v>234</v>
      </c>
      <c r="B1445" s="26" t="s">
        <v>3144</v>
      </c>
      <c r="C1445" s="27" t="s">
        <v>236</v>
      </c>
      <c r="D1445" s="27" t="s">
        <v>1951</v>
      </c>
      <c r="E1445" s="27" t="s">
        <v>3145</v>
      </c>
      <c r="F1445" s="27" t="s">
        <v>3146</v>
      </c>
      <c r="G1445" s="27" t="str">
        <f>"C"&amp;Table228910[[#This Row],[Direct
Funded
Charter School
Number]]</f>
        <v>C0001</v>
      </c>
      <c r="H1445" s="52" t="s">
        <v>3147</v>
      </c>
      <c r="I1445" s="29" t="s">
        <v>6700</v>
      </c>
      <c r="J1445" s="30">
        <v>0</v>
      </c>
      <c r="K1445" s="29" t="s">
        <v>6708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31">
        <f t="shared" si="45"/>
        <v>0</v>
      </c>
      <c r="AB1445" s="31">
        <f t="shared" si="44"/>
        <v>0</v>
      </c>
    </row>
    <row r="1446" spans="1:28" s="36" customFormat="1" x14ac:dyDescent="0.35">
      <c r="A1446" s="25" t="s">
        <v>239</v>
      </c>
      <c r="B1446" s="26" t="s">
        <v>240</v>
      </c>
      <c r="C1446" s="27" t="s">
        <v>241</v>
      </c>
      <c r="D1446" s="27" t="s">
        <v>242</v>
      </c>
      <c r="E1446" s="27" t="s">
        <v>36</v>
      </c>
      <c r="F1446" s="27" t="s">
        <v>37</v>
      </c>
      <c r="G1446" s="27" t="str">
        <f>Table228910[[#This Row],[District
Code]]</f>
        <v>10421</v>
      </c>
      <c r="H1446" s="52" t="s">
        <v>243</v>
      </c>
      <c r="I1446" s="29" t="s">
        <v>6700</v>
      </c>
      <c r="J1446" s="30">
        <v>0</v>
      </c>
      <c r="K1446" s="29" t="s">
        <v>6708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31">
        <f t="shared" si="45"/>
        <v>0</v>
      </c>
      <c r="AB1446" s="31">
        <f t="shared" si="44"/>
        <v>0</v>
      </c>
    </row>
    <row r="1447" spans="1:28" s="36" customFormat="1" x14ac:dyDescent="0.35">
      <c r="A1447" s="25" t="s">
        <v>239</v>
      </c>
      <c r="B1447" s="26" t="s">
        <v>1968</v>
      </c>
      <c r="C1447" s="27" t="s">
        <v>241</v>
      </c>
      <c r="D1447" s="27" t="s">
        <v>1969</v>
      </c>
      <c r="E1447" s="27" t="s">
        <v>36</v>
      </c>
      <c r="F1447" s="27" t="s">
        <v>37</v>
      </c>
      <c r="G1447" s="27" t="str">
        <f>Table228910[[#This Row],[District
Code]]</f>
        <v>69104</v>
      </c>
      <c r="H1447" s="52" t="s">
        <v>1970</v>
      </c>
      <c r="I1447" s="29" t="s">
        <v>6701</v>
      </c>
      <c r="J1447" s="30">
        <v>10000</v>
      </c>
      <c r="K1447" s="29" t="s">
        <v>6708</v>
      </c>
      <c r="L1447" s="28">
        <v>2500</v>
      </c>
      <c r="M1447" s="28">
        <v>2500</v>
      </c>
      <c r="N1447" s="28">
        <v>0</v>
      </c>
      <c r="O1447" s="28">
        <v>0</v>
      </c>
      <c r="P1447" s="28">
        <v>0</v>
      </c>
      <c r="Q1447" s="28">
        <v>0</v>
      </c>
      <c r="R1447" s="28">
        <v>2500</v>
      </c>
      <c r="S1447" s="28">
        <v>0</v>
      </c>
      <c r="T1447" s="28">
        <v>0</v>
      </c>
      <c r="U1447" s="28">
        <v>0</v>
      </c>
      <c r="V1447" s="28">
        <v>2500</v>
      </c>
      <c r="W1447" s="28">
        <v>0</v>
      </c>
      <c r="X1447" s="28">
        <v>0</v>
      </c>
      <c r="Y1447" s="28">
        <v>0</v>
      </c>
      <c r="Z1447" s="28">
        <v>0</v>
      </c>
      <c r="AA1447" s="31">
        <f t="shared" si="45"/>
        <v>10000</v>
      </c>
      <c r="AB1447" s="31">
        <f t="shared" si="44"/>
        <v>0</v>
      </c>
    </row>
    <row r="1448" spans="1:28" s="36" customFormat="1" x14ac:dyDescent="0.35">
      <c r="A1448" s="25" t="s">
        <v>239</v>
      </c>
      <c r="B1448" s="26" t="s">
        <v>1971</v>
      </c>
      <c r="C1448" s="27" t="s">
        <v>241</v>
      </c>
      <c r="D1448" s="27" t="s">
        <v>1972</v>
      </c>
      <c r="E1448" s="27" t="s">
        <v>36</v>
      </c>
      <c r="F1448" s="27" t="s">
        <v>37</v>
      </c>
      <c r="G1448" s="27" t="str">
        <f>Table228910[[#This Row],[District
Code]]</f>
        <v>69112</v>
      </c>
      <c r="H1448" s="52" t="s">
        <v>1973</v>
      </c>
      <c r="I1448" s="29" t="s">
        <v>6700</v>
      </c>
      <c r="J1448" s="30">
        <v>0</v>
      </c>
      <c r="K1448" s="29" t="s">
        <v>6708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0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0</v>
      </c>
      <c r="X1448" s="28">
        <v>0</v>
      </c>
      <c r="Y1448" s="28">
        <v>0</v>
      </c>
      <c r="Z1448" s="28">
        <v>0</v>
      </c>
      <c r="AA1448" s="31">
        <f t="shared" si="45"/>
        <v>0</v>
      </c>
      <c r="AB1448" s="31">
        <f t="shared" si="44"/>
        <v>0</v>
      </c>
    </row>
    <row r="1449" spans="1:28" s="36" customFormat="1" x14ac:dyDescent="0.35">
      <c r="A1449" s="25" t="s">
        <v>239</v>
      </c>
      <c r="B1449" s="26" t="s">
        <v>1974</v>
      </c>
      <c r="C1449" s="27" t="s">
        <v>241</v>
      </c>
      <c r="D1449" s="27" t="s">
        <v>1975</v>
      </c>
      <c r="E1449" s="27" t="s">
        <v>36</v>
      </c>
      <c r="F1449" s="27" t="s">
        <v>37</v>
      </c>
      <c r="G1449" s="27" t="str">
        <f>Table228910[[#This Row],[District
Code]]</f>
        <v>69120</v>
      </c>
      <c r="H1449" s="52" t="s">
        <v>1976</v>
      </c>
      <c r="I1449" s="29" t="s">
        <v>6701</v>
      </c>
      <c r="J1449" s="30">
        <v>301429</v>
      </c>
      <c r="K1449" s="29" t="s">
        <v>6701</v>
      </c>
      <c r="L1449" s="28">
        <v>73366</v>
      </c>
      <c r="M1449" s="28">
        <v>73366</v>
      </c>
      <c r="N1449" s="28">
        <v>0</v>
      </c>
      <c r="O1449" s="28">
        <v>0</v>
      </c>
      <c r="P1449" s="28">
        <v>0</v>
      </c>
      <c r="Q1449" s="28">
        <v>154697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31">
        <f t="shared" si="45"/>
        <v>301429</v>
      </c>
      <c r="AB1449" s="31">
        <f t="shared" si="44"/>
        <v>0</v>
      </c>
    </row>
    <row r="1450" spans="1:28" s="36" customFormat="1" x14ac:dyDescent="0.35">
      <c r="A1450" s="25" t="s">
        <v>239</v>
      </c>
      <c r="B1450" s="26" t="s">
        <v>1977</v>
      </c>
      <c r="C1450" s="27" t="s">
        <v>241</v>
      </c>
      <c r="D1450" s="27" t="s">
        <v>1978</v>
      </c>
      <c r="E1450" s="27" t="s">
        <v>36</v>
      </c>
      <c r="F1450" s="27" t="s">
        <v>37</v>
      </c>
      <c r="G1450" s="27" t="str">
        <f>Table228910[[#This Row],[District
Code]]</f>
        <v>69138</v>
      </c>
      <c r="H1450" s="52" t="s">
        <v>1979</v>
      </c>
      <c r="I1450" s="29" t="s">
        <v>6701</v>
      </c>
      <c r="J1450" s="30">
        <v>10000</v>
      </c>
      <c r="K1450" s="29" t="s">
        <v>6701</v>
      </c>
      <c r="L1450" s="28">
        <v>2500</v>
      </c>
      <c r="M1450" s="28">
        <v>2500</v>
      </c>
      <c r="N1450" s="28">
        <v>0</v>
      </c>
      <c r="O1450" s="28">
        <v>0</v>
      </c>
      <c r="P1450" s="28">
        <v>0</v>
      </c>
      <c r="Q1450" s="28">
        <v>0</v>
      </c>
      <c r="R1450" s="28">
        <v>5000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31">
        <f t="shared" si="45"/>
        <v>10000</v>
      </c>
      <c r="AB1450" s="31">
        <f t="shared" si="44"/>
        <v>0</v>
      </c>
    </row>
    <row r="1451" spans="1:28" s="36" customFormat="1" x14ac:dyDescent="0.35">
      <c r="A1451" s="25" t="s">
        <v>239</v>
      </c>
      <c r="B1451" s="26" t="s">
        <v>1980</v>
      </c>
      <c r="C1451" s="27" t="s">
        <v>241</v>
      </c>
      <c r="D1451" s="27" t="s">
        <v>1981</v>
      </c>
      <c r="E1451" s="27" t="s">
        <v>36</v>
      </c>
      <c r="F1451" s="27" t="s">
        <v>37</v>
      </c>
      <c r="G1451" s="27" t="str">
        <f>Table228910[[#This Row],[District
Code]]</f>
        <v>69146</v>
      </c>
      <c r="H1451" s="52" t="s">
        <v>1982</v>
      </c>
      <c r="I1451" s="29" t="s">
        <v>6701</v>
      </c>
      <c r="J1451" s="30">
        <v>25109</v>
      </c>
      <c r="K1451" s="29" t="s">
        <v>6701</v>
      </c>
      <c r="L1451" s="28">
        <v>6112</v>
      </c>
      <c r="M1451" s="28">
        <v>6112</v>
      </c>
      <c r="N1451" s="28">
        <v>0</v>
      </c>
      <c r="O1451" s="28">
        <v>0</v>
      </c>
      <c r="P1451" s="28">
        <v>12885</v>
      </c>
      <c r="Q1451" s="28">
        <v>0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0</v>
      </c>
      <c r="X1451" s="28">
        <v>0</v>
      </c>
      <c r="Y1451" s="28">
        <v>0</v>
      </c>
      <c r="Z1451" s="28">
        <v>0</v>
      </c>
      <c r="AA1451" s="31">
        <f t="shared" si="45"/>
        <v>25109</v>
      </c>
      <c r="AB1451" s="31">
        <f t="shared" si="44"/>
        <v>0</v>
      </c>
    </row>
    <row r="1452" spans="1:28" s="36" customFormat="1" x14ac:dyDescent="0.35">
      <c r="A1452" s="25" t="s">
        <v>239</v>
      </c>
      <c r="B1452" s="26" t="s">
        <v>1983</v>
      </c>
      <c r="C1452" s="27" t="s">
        <v>241</v>
      </c>
      <c r="D1452" s="27" t="s">
        <v>1984</v>
      </c>
      <c r="E1452" s="27" t="s">
        <v>36</v>
      </c>
      <c r="F1452" s="27" t="s">
        <v>37</v>
      </c>
      <c r="G1452" s="27" t="str">
        <f>Table228910[[#This Row],[District
Code]]</f>
        <v>69161</v>
      </c>
      <c r="H1452" s="52" t="s">
        <v>1985</v>
      </c>
      <c r="I1452" s="29" t="s">
        <v>6701</v>
      </c>
      <c r="J1452" s="30">
        <v>10000</v>
      </c>
      <c r="K1452" s="29" t="s">
        <v>6708</v>
      </c>
      <c r="L1452" s="28">
        <v>0</v>
      </c>
      <c r="M1452" s="28">
        <v>2500</v>
      </c>
      <c r="N1452" s="28">
        <v>0</v>
      </c>
      <c r="O1452" s="28">
        <v>0</v>
      </c>
      <c r="P1452" s="28">
        <v>7500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31">
        <f t="shared" si="45"/>
        <v>10000</v>
      </c>
      <c r="AB1452" s="31">
        <f t="shared" si="44"/>
        <v>0</v>
      </c>
    </row>
    <row r="1453" spans="1:28" s="36" customFormat="1" x14ac:dyDescent="0.35">
      <c r="A1453" s="25" t="s">
        <v>239</v>
      </c>
      <c r="B1453" s="26" t="s">
        <v>1986</v>
      </c>
      <c r="C1453" s="27" t="s">
        <v>241</v>
      </c>
      <c r="D1453" s="27" t="s">
        <v>1987</v>
      </c>
      <c r="E1453" s="27" t="s">
        <v>36</v>
      </c>
      <c r="F1453" s="27" t="s">
        <v>37</v>
      </c>
      <c r="G1453" s="27" t="str">
        <f>Table228910[[#This Row],[District
Code]]</f>
        <v>69179</v>
      </c>
      <c r="H1453" s="52" t="s">
        <v>1988</v>
      </c>
      <c r="I1453" s="29" t="s">
        <v>6701</v>
      </c>
      <c r="J1453" s="30">
        <v>10000</v>
      </c>
      <c r="K1453" s="29" t="s">
        <v>6701</v>
      </c>
      <c r="L1453" s="28">
        <v>2500</v>
      </c>
      <c r="M1453" s="28">
        <v>0</v>
      </c>
      <c r="N1453" s="28">
        <v>0</v>
      </c>
      <c r="O1453" s="28">
        <v>0</v>
      </c>
      <c r="P1453" s="28">
        <v>0</v>
      </c>
      <c r="Q1453" s="28">
        <v>0</v>
      </c>
      <c r="R1453" s="28">
        <v>0</v>
      </c>
      <c r="S1453" s="28">
        <v>0</v>
      </c>
      <c r="T1453" s="28">
        <v>0</v>
      </c>
      <c r="U1453" s="28">
        <v>0</v>
      </c>
      <c r="V1453" s="28">
        <v>0</v>
      </c>
      <c r="W1453" s="28">
        <v>0</v>
      </c>
      <c r="X1453" s="28">
        <v>0</v>
      </c>
      <c r="Y1453" s="28">
        <v>7500</v>
      </c>
      <c r="Z1453" s="28">
        <v>0</v>
      </c>
      <c r="AA1453" s="31">
        <f t="shared" si="45"/>
        <v>10000</v>
      </c>
      <c r="AB1453" s="31">
        <f t="shared" si="44"/>
        <v>0</v>
      </c>
    </row>
    <row r="1454" spans="1:28" s="36" customFormat="1" x14ac:dyDescent="0.35">
      <c r="A1454" s="25" t="s">
        <v>239</v>
      </c>
      <c r="B1454" s="26" t="s">
        <v>1989</v>
      </c>
      <c r="C1454" s="27" t="s">
        <v>241</v>
      </c>
      <c r="D1454" s="27" t="s">
        <v>1990</v>
      </c>
      <c r="E1454" s="27" t="s">
        <v>36</v>
      </c>
      <c r="F1454" s="27" t="s">
        <v>37</v>
      </c>
      <c r="G1454" s="27" t="str">
        <f>Table228910[[#This Row],[District
Code]]</f>
        <v>69195</v>
      </c>
      <c r="H1454" s="52" t="s">
        <v>1991</v>
      </c>
      <c r="I1454" s="29" t="s">
        <v>6701</v>
      </c>
      <c r="J1454" s="30">
        <v>26869</v>
      </c>
      <c r="K1454" s="29" t="s">
        <v>6701</v>
      </c>
      <c r="L1454" s="28">
        <v>6540</v>
      </c>
      <c r="M1454" s="28">
        <v>6540</v>
      </c>
      <c r="N1454" s="28">
        <v>0</v>
      </c>
      <c r="O1454" s="28">
        <v>0</v>
      </c>
      <c r="P1454" s="28">
        <v>0</v>
      </c>
      <c r="Q1454" s="28">
        <v>13789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31">
        <f t="shared" si="45"/>
        <v>26869</v>
      </c>
      <c r="AB1454" s="31">
        <f t="shared" si="44"/>
        <v>0</v>
      </c>
    </row>
    <row r="1455" spans="1:28" s="36" customFormat="1" x14ac:dyDescent="0.35">
      <c r="A1455" s="25" t="s">
        <v>239</v>
      </c>
      <c r="B1455" s="26" t="s">
        <v>1992</v>
      </c>
      <c r="C1455" s="27" t="s">
        <v>241</v>
      </c>
      <c r="D1455" s="27" t="s">
        <v>1993</v>
      </c>
      <c r="E1455" s="27" t="s">
        <v>36</v>
      </c>
      <c r="F1455" s="27" t="s">
        <v>37</v>
      </c>
      <c r="G1455" s="27" t="str">
        <f>Table228910[[#This Row],[District
Code]]</f>
        <v>69203</v>
      </c>
      <c r="H1455" s="52" t="s">
        <v>1994</v>
      </c>
      <c r="I1455" s="29" t="s">
        <v>6701</v>
      </c>
      <c r="J1455" s="30">
        <v>18957</v>
      </c>
      <c r="K1455" s="29" t="s">
        <v>6701</v>
      </c>
      <c r="L1455" s="28">
        <v>4614</v>
      </c>
      <c r="M1455" s="28">
        <v>4614</v>
      </c>
      <c r="N1455" s="28">
        <v>0</v>
      </c>
      <c r="O1455" s="28">
        <v>0</v>
      </c>
      <c r="P1455" s="28">
        <v>0</v>
      </c>
      <c r="Q1455" s="28">
        <v>0</v>
      </c>
      <c r="R1455" s="28">
        <v>0</v>
      </c>
      <c r="S1455" s="28">
        <v>9729</v>
      </c>
      <c r="T1455" s="28">
        <v>0</v>
      </c>
      <c r="U1455" s="28">
        <v>0</v>
      </c>
      <c r="V1455" s="28">
        <v>0</v>
      </c>
      <c r="W1455" s="28">
        <v>0</v>
      </c>
      <c r="X1455" s="28">
        <v>0</v>
      </c>
      <c r="Y1455" s="28">
        <v>0</v>
      </c>
      <c r="Z1455" s="28">
        <v>0</v>
      </c>
      <c r="AA1455" s="31">
        <f t="shared" si="45"/>
        <v>18957</v>
      </c>
      <c r="AB1455" s="31">
        <f t="shared" si="44"/>
        <v>0</v>
      </c>
    </row>
    <row r="1456" spans="1:28" s="36" customFormat="1" x14ac:dyDescent="0.35">
      <c r="A1456" s="25" t="s">
        <v>239</v>
      </c>
      <c r="B1456" s="26" t="s">
        <v>1995</v>
      </c>
      <c r="C1456" s="27" t="s">
        <v>241</v>
      </c>
      <c r="D1456" s="27" t="s">
        <v>1996</v>
      </c>
      <c r="E1456" s="27" t="s">
        <v>36</v>
      </c>
      <c r="F1456" s="27" t="s">
        <v>37</v>
      </c>
      <c r="G1456" s="27" t="str">
        <f>Table228910[[#This Row],[District
Code]]</f>
        <v>69211</v>
      </c>
      <c r="H1456" s="52" t="s">
        <v>1997</v>
      </c>
      <c r="I1456" s="29" t="s">
        <v>6701</v>
      </c>
      <c r="J1456" s="30">
        <v>10000</v>
      </c>
      <c r="K1456" s="29" t="s">
        <v>6701</v>
      </c>
      <c r="L1456" s="28">
        <v>2500</v>
      </c>
      <c r="M1456" s="28">
        <v>2500</v>
      </c>
      <c r="N1456" s="28">
        <v>0</v>
      </c>
      <c r="O1456" s="28">
        <v>0</v>
      </c>
      <c r="P1456" s="28">
        <v>0</v>
      </c>
      <c r="Q1456" s="28">
        <v>3571</v>
      </c>
      <c r="R1456" s="28">
        <v>0</v>
      </c>
      <c r="S1456" s="28">
        <v>1429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31">
        <f t="shared" si="45"/>
        <v>10000</v>
      </c>
      <c r="AB1456" s="31">
        <f t="shared" si="44"/>
        <v>0</v>
      </c>
    </row>
    <row r="1457" spans="1:28" s="36" customFormat="1" x14ac:dyDescent="0.35">
      <c r="A1457" s="25" t="s">
        <v>239</v>
      </c>
      <c r="B1457" s="41" t="s">
        <v>1998</v>
      </c>
      <c r="C1457" s="27" t="s">
        <v>241</v>
      </c>
      <c r="D1457" s="37" t="s">
        <v>1999</v>
      </c>
      <c r="E1457" s="27" t="s">
        <v>36</v>
      </c>
      <c r="F1457" s="27" t="s">
        <v>37</v>
      </c>
      <c r="G1457" s="27" t="str">
        <f>Table228910[[#This Row],[District
Code]]</f>
        <v>69229</v>
      </c>
      <c r="H1457" s="52" t="s">
        <v>2000</v>
      </c>
      <c r="I1457" s="29" t="s">
        <v>6701</v>
      </c>
      <c r="J1457" s="30">
        <v>178295</v>
      </c>
      <c r="K1457" s="29" t="s">
        <v>6701</v>
      </c>
      <c r="L1457" s="28">
        <v>43396</v>
      </c>
      <c r="M1457" s="28">
        <v>43396</v>
      </c>
      <c r="N1457" s="28">
        <v>0</v>
      </c>
      <c r="O1457" s="28">
        <v>0</v>
      </c>
      <c r="P1457" s="28">
        <v>0</v>
      </c>
      <c r="Q1457" s="28">
        <v>62435</v>
      </c>
      <c r="R1457" s="28">
        <v>29068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0</v>
      </c>
      <c r="Z1457" s="28">
        <v>0</v>
      </c>
      <c r="AA1457" s="31">
        <f t="shared" si="45"/>
        <v>178295</v>
      </c>
      <c r="AB1457" s="31">
        <f t="shared" si="44"/>
        <v>0</v>
      </c>
    </row>
    <row r="1458" spans="1:28" s="36" customFormat="1" x14ac:dyDescent="0.35">
      <c r="A1458" s="25" t="s">
        <v>239</v>
      </c>
      <c r="B1458" s="26" t="s">
        <v>2001</v>
      </c>
      <c r="C1458" s="27" t="s">
        <v>241</v>
      </c>
      <c r="D1458" s="27" t="s">
        <v>2002</v>
      </c>
      <c r="E1458" s="27" t="s">
        <v>36</v>
      </c>
      <c r="F1458" s="27" t="s">
        <v>37</v>
      </c>
      <c r="G1458" s="27" t="str">
        <f>Table228910[[#This Row],[District
Code]]</f>
        <v>69245</v>
      </c>
      <c r="H1458" s="52" t="s">
        <v>2003</v>
      </c>
      <c r="I1458" s="29" t="s">
        <v>6701</v>
      </c>
      <c r="J1458" s="30">
        <v>10000</v>
      </c>
      <c r="K1458" s="29" t="s">
        <v>6708</v>
      </c>
      <c r="L1458" s="28">
        <v>2500</v>
      </c>
      <c r="M1458" s="28">
        <v>0</v>
      </c>
      <c r="N1458" s="28">
        <v>4596</v>
      </c>
      <c r="O1458" s="28">
        <v>0</v>
      </c>
      <c r="P1458" s="28">
        <v>0</v>
      </c>
      <c r="Q1458" s="28">
        <v>2904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</v>
      </c>
      <c r="X1458" s="28">
        <v>0</v>
      </c>
      <c r="Y1458" s="28">
        <v>0</v>
      </c>
      <c r="Z1458" s="28">
        <v>0</v>
      </c>
      <c r="AA1458" s="31">
        <f t="shared" si="45"/>
        <v>10000</v>
      </c>
      <c r="AB1458" s="31">
        <f t="shared" si="44"/>
        <v>0</v>
      </c>
    </row>
    <row r="1459" spans="1:28" s="36" customFormat="1" x14ac:dyDescent="0.35">
      <c r="A1459" s="25" t="s">
        <v>239</v>
      </c>
      <c r="B1459" s="26" t="s">
        <v>2004</v>
      </c>
      <c r="C1459" s="27" t="s">
        <v>241</v>
      </c>
      <c r="D1459" s="27" t="s">
        <v>2005</v>
      </c>
      <c r="E1459" s="27" t="s">
        <v>36</v>
      </c>
      <c r="F1459" s="27" t="s">
        <v>37</v>
      </c>
      <c r="G1459" s="27" t="str">
        <f>Table228910[[#This Row],[District
Code]]</f>
        <v>69252</v>
      </c>
      <c r="H1459" s="52" t="s">
        <v>2006</v>
      </c>
      <c r="I1459" s="29" t="s">
        <v>6700</v>
      </c>
      <c r="J1459" s="30">
        <v>0</v>
      </c>
      <c r="K1459" s="29" t="s">
        <v>6708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31">
        <f t="shared" si="45"/>
        <v>0</v>
      </c>
      <c r="AB1459" s="31">
        <f t="shared" si="44"/>
        <v>0</v>
      </c>
    </row>
    <row r="1460" spans="1:28" s="36" customFormat="1" x14ac:dyDescent="0.35">
      <c r="A1460" s="25" t="s">
        <v>239</v>
      </c>
      <c r="B1460" s="26" t="s">
        <v>2007</v>
      </c>
      <c r="C1460" s="27" t="s">
        <v>241</v>
      </c>
      <c r="D1460" s="27" t="s">
        <v>2008</v>
      </c>
      <c r="E1460" s="27" t="s">
        <v>36</v>
      </c>
      <c r="F1460" s="27" t="s">
        <v>37</v>
      </c>
      <c r="G1460" s="27" t="str">
        <f>Table228910[[#This Row],[District
Code]]</f>
        <v>69260</v>
      </c>
      <c r="H1460" s="52" t="s">
        <v>2009</v>
      </c>
      <c r="I1460" s="29" t="s">
        <v>6701</v>
      </c>
      <c r="J1460" s="30">
        <v>32732</v>
      </c>
      <c r="K1460" s="29" t="s">
        <v>6701</v>
      </c>
      <c r="L1460" s="28">
        <v>7967</v>
      </c>
      <c r="M1460" s="28">
        <v>7967</v>
      </c>
      <c r="N1460" s="28">
        <v>0</v>
      </c>
      <c r="O1460" s="28">
        <v>8183</v>
      </c>
      <c r="P1460" s="28">
        <v>8615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  <c r="W1460" s="28">
        <v>0</v>
      </c>
      <c r="X1460" s="28">
        <v>0</v>
      </c>
      <c r="Y1460" s="28">
        <v>0</v>
      </c>
      <c r="Z1460" s="28">
        <v>0</v>
      </c>
      <c r="AA1460" s="31">
        <f t="shared" si="45"/>
        <v>32732</v>
      </c>
      <c r="AB1460" s="31">
        <f t="shared" si="44"/>
        <v>0</v>
      </c>
    </row>
    <row r="1461" spans="1:28" s="36" customFormat="1" x14ac:dyDescent="0.35">
      <c r="A1461" s="25" t="s">
        <v>239</v>
      </c>
      <c r="B1461" s="26" t="s">
        <v>2010</v>
      </c>
      <c r="C1461" s="33" t="s">
        <v>241</v>
      </c>
      <c r="D1461" s="33" t="s">
        <v>2011</v>
      </c>
      <c r="E1461" s="33" t="s">
        <v>36</v>
      </c>
      <c r="F1461" s="3" t="s">
        <v>37</v>
      </c>
      <c r="G1461" s="27" t="str">
        <f>Table228910[[#This Row],[District
Code]]</f>
        <v>69310</v>
      </c>
      <c r="H1461" s="53" t="s">
        <v>2012</v>
      </c>
      <c r="I1461" s="29" t="s">
        <v>6701</v>
      </c>
      <c r="J1461" s="30">
        <v>128415</v>
      </c>
      <c r="K1461" s="29" t="s">
        <v>6701</v>
      </c>
      <c r="L1461" s="28">
        <v>31256</v>
      </c>
      <c r="M1461" s="28">
        <v>31256</v>
      </c>
      <c r="N1461" s="28">
        <v>0</v>
      </c>
      <c r="O1461" s="28">
        <v>0</v>
      </c>
      <c r="P1461" s="28">
        <v>0</v>
      </c>
      <c r="Q1461" s="28">
        <v>0</v>
      </c>
      <c r="R1461" s="28">
        <v>47969</v>
      </c>
      <c r="S1461" s="28">
        <v>5411</v>
      </c>
      <c r="T1461" s="28">
        <v>117</v>
      </c>
      <c r="U1461" s="28">
        <v>6943</v>
      </c>
      <c r="V1461" s="28">
        <v>5463</v>
      </c>
      <c r="W1461" s="28">
        <v>0</v>
      </c>
      <c r="X1461" s="28">
        <v>0</v>
      </c>
      <c r="Y1461" s="28">
        <v>0</v>
      </c>
      <c r="Z1461" s="28">
        <v>0</v>
      </c>
      <c r="AA1461" s="31">
        <f t="shared" si="45"/>
        <v>128415</v>
      </c>
      <c r="AB1461" s="31">
        <f t="shared" si="44"/>
        <v>0</v>
      </c>
    </row>
    <row r="1462" spans="1:28" s="36" customFormat="1" x14ac:dyDescent="0.35">
      <c r="A1462" s="25" t="s">
        <v>239</v>
      </c>
      <c r="B1462" s="26" t="s">
        <v>2013</v>
      </c>
      <c r="C1462" s="27" t="s">
        <v>241</v>
      </c>
      <c r="D1462" s="27" t="s">
        <v>2014</v>
      </c>
      <c r="E1462" s="27" t="s">
        <v>36</v>
      </c>
      <c r="F1462" s="27" t="s">
        <v>37</v>
      </c>
      <c r="G1462" s="27" t="str">
        <f>Table228910[[#This Row],[District
Code]]</f>
        <v>69328</v>
      </c>
      <c r="H1462" s="52" t="s">
        <v>2015</v>
      </c>
      <c r="I1462" s="29" t="s">
        <v>6700</v>
      </c>
      <c r="J1462" s="30">
        <v>0</v>
      </c>
      <c r="K1462" s="29" t="s">
        <v>6708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0</v>
      </c>
      <c r="R1462" s="28">
        <v>0</v>
      </c>
      <c r="S1462" s="28">
        <v>0</v>
      </c>
      <c r="T1462" s="28">
        <v>0</v>
      </c>
      <c r="U1462" s="28">
        <v>0</v>
      </c>
      <c r="V1462" s="28">
        <v>0</v>
      </c>
      <c r="W1462" s="28">
        <v>0</v>
      </c>
      <c r="X1462" s="28">
        <v>0</v>
      </c>
      <c r="Y1462" s="28">
        <v>0</v>
      </c>
      <c r="Z1462" s="28">
        <v>0</v>
      </c>
      <c r="AA1462" s="31">
        <f t="shared" si="45"/>
        <v>0</v>
      </c>
      <c r="AB1462" s="31">
        <f t="shared" si="44"/>
        <v>0</v>
      </c>
    </row>
    <row r="1463" spans="1:28" s="36" customFormat="1" x14ac:dyDescent="0.35">
      <c r="A1463" s="25" t="s">
        <v>239</v>
      </c>
      <c r="B1463" s="26" t="s">
        <v>2016</v>
      </c>
      <c r="C1463" s="27" t="s">
        <v>241</v>
      </c>
      <c r="D1463" s="27" t="s">
        <v>2017</v>
      </c>
      <c r="E1463" s="27" t="s">
        <v>36</v>
      </c>
      <c r="F1463" s="27" t="s">
        <v>37</v>
      </c>
      <c r="G1463" s="27" t="str">
        <f>Table228910[[#This Row],[District
Code]]</f>
        <v>69336</v>
      </c>
      <c r="H1463" s="52" t="s">
        <v>2018</v>
      </c>
      <c r="I1463" s="29" t="s">
        <v>6701</v>
      </c>
      <c r="J1463" s="30">
        <v>12350</v>
      </c>
      <c r="K1463" s="29" t="s">
        <v>6701</v>
      </c>
      <c r="L1463" s="28">
        <v>3006</v>
      </c>
      <c r="M1463" s="28">
        <v>0</v>
      </c>
      <c r="N1463" s="28">
        <v>0</v>
      </c>
      <c r="O1463" s="28">
        <v>9344</v>
      </c>
      <c r="P1463" s="28">
        <v>0</v>
      </c>
      <c r="Q1463" s="28">
        <v>0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0</v>
      </c>
      <c r="X1463" s="28">
        <v>0</v>
      </c>
      <c r="Y1463" s="28">
        <v>0</v>
      </c>
      <c r="Z1463" s="28">
        <v>0</v>
      </c>
      <c r="AA1463" s="31">
        <f t="shared" si="45"/>
        <v>12350</v>
      </c>
      <c r="AB1463" s="31">
        <f t="shared" si="44"/>
        <v>0</v>
      </c>
    </row>
    <row r="1464" spans="1:28" s="36" customFormat="1" x14ac:dyDescent="0.35">
      <c r="A1464" s="25" t="s">
        <v>239</v>
      </c>
      <c r="B1464" s="26" t="s">
        <v>2019</v>
      </c>
      <c r="C1464" s="27" t="s">
        <v>241</v>
      </c>
      <c r="D1464" s="27" t="s">
        <v>2020</v>
      </c>
      <c r="E1464" s="27" t="s">
        <v>36</v>
      </c>
      <c r="F1464" s="27" t="s">
        <v>37</v>
      </c>
      <c r="G1464" s="27" t="str">
        <f>Table228910[[#This Row],[District
Code]]</f>
        <v>69344</v>
      </c>
      <c r="H1464" s="52" t="s">
        <v>2021</v>
      </c>
      <c r="I1464" s="29" t="s">
        <v>6701</v>
      </c>
      <c r="J1464" s="30">
        <v>10000</v>
      </c>
      <c r="K1464" s="29" t="s">
        <v>6708</v>
      </c>
      <c r="L1464" s="28">
        <v>2500</v>
      </c>
      <c r="M1464" s="28">
        <v>0</v>
      </c>
      <c r="N1464" s="28">
        <v>0</v>
      </c>
      <c r="O1464" s="28">
        <v>0</v>
      </c>
      <c r="P1464" s="28">
        <v>0</v>
      </c>
      <c r="Q1464" s="28">
        <v>7500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31">
        <f t="shared" si="45"/>
        <v>10000</v>
      </c>
      <c r="AB1464" s="31">
        <f t="shared" si="44"/>
        <v>0</v>
      </c>
    </row>
    <row r="1465" spans="1:28" s="36" customFormat="1" x14ac:dyDescent="0.35">
      <c r="A1465" s="25" t="s">
        <v>239</v>
      </c>
      <c r="B1465" s="26" t="s">
        <v>2917</v>
      </c>
      <c r="C1465" s="27" t="s">
        <v>241</v>
      </c>
      <c r="D1465" s="27" t="s">
        <v>2918</v>
      </c>
      <c r="E1465" s="27" t="s">
        <v>36</v>
      </c>
      <c r="F1465" s="27" t="s">
        <v>37</v>
      </c>
      <c r="G1465" s="27" t="str">
        <f>Table228910[[#This Row],[District
Code]]</f>
        <v>75010</v>
      </c>
      <c r="H1465" s="52" t="s">
        <v>2919</v>
      </c>
      <c r="I1465" s="29" t="s">
        <v>6700</v>
      </c>
      <c r="J1465" s="30">
        <v>0</v>
      </c>
      <c r="K1465" s="29" t="s">
        <v>6708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31">
        <f t="shared" si="45"/>
        <v>0</v>
      </c>
      <c r="AB1465" s="31">
        <f t="shared" si="44"/>
        <v>0</v>
      </c>
    </row>
    <row r="1466" spans="1:28" s="36" customFormat="1" x14ac:dyDescent="0.35">
      <c r="A1466" s="25" t="s">
        <v>239</v>
      </c>
      <c r="B1466" s="26" t="s">
        <v>3117</v>
      </c>
      <c r="C1466" s="27" t="s">
        <v>241</v>
      </c>
      <c r="D1466" s="27" t="s">
        <v>3118</v>
      </c>
      <c r="E1466" s="27" t="s">
        <v>36</v>
      </c>
      <c r="F1466" s="27" t="s">
        <v>37</v>
      </c>
      <c r="G1466" s="27" t="str">
        <f>Table228910[[#This Row],[District
Code]]</f>
        <v>76786</v>
      </c>
      <c r="H1466" s="52" t="s">
        <v>3119</v>
      </c>
      <c r="I1466" s="29" t="s">
        <v>6701</v>
      </c>
      <c r="J1466" s="30">
        <v>164800</v>
      </c>
      <c r="K1466" s="29" t="s">
        <v>6701</v>
      </c>
      <c r="L1466" s="28">
        <v>40112</v>
      </c>
      <c r="M1466" s="28">
        <v>40112</v>
      </c>
      <c r="N1466" s="28">
        <v>0</v>
      </c>
      <c r="O1466" s="28">
        <v>0</v>
      </c>
      <c r="P1466" s="28">
        <v>82456</v>
      </c>
      <c r="Q1466" s="28">
        <v>0</v>
      </c>
      <c r="R1466" s="28">
        <v>0</v>
      </c>
      <c r="S1466" s="28">
        <v>2120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31">
        <f t="shared" si="45"/>
        <v>164800</v>
      </c>
      <c r="AB1466" s="31">
        <f t="shared" si="44"/>
        <v>0</v>
      </c>
    </row>
    <row r="1467" spans="1:28" s="36" customFormat="1" x14ac:dyDescent="0.35">
      <c r="A1467" s="25" t="s">
        <v>239</v>
      </c>
      <c r="B1467" s="26" t="s">
        <v>4255</v>
      </c>
      <c r="C1467" s="27" t="s">
        <v>241</v>
      </c>
      <c r="D1467" s="27" t="s">
        <v>1972</v>
      </c>
      <c r="E1467" s="27" t="s">
        <v>4256</v>
      </c>
      <c r="F1467" s="27" t="s">
        <v>4257</v>
      </c>
      <c r="G1467" s="27" t="str">
        <f>"C"&amp;Table228910[[#This Row],[Direct
Funded
Charter School
Number]]</f>
        <v>C0763</v>
      </c>
      <c r="H1467" s="52" t="s">
        <v>4258</v>
      </c>
      <c r="I1467" s="29" t="s">
        <v>6700</v>
      </c>
      <c r="J1467" s="30">
        <v>0</v>
      </c>
      <c r="K1467" s="29" t="s">
        <v>6708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31">
        <f t="shared" si="45"/>
        <v>0</v>
      </c>
      <c r="AB1467" s="31">
        <f t="shared" si="44"/>
        <v>0</v>
      </c>
    </row>
    <row r="1468" spans="1:28" s="36" customFormat="1" x14ac:dyDescent="0.35">
      <c r="A1468" s="25" t="s">
        <v>239</v>
      </c>
      <c r="B1468" s="26" t="s">
        <v>4630</v>
      </c>
      <c r="C1468" s="27" t="s">
        <v>241</v>
      </c>
      <c r="D1468" s="27" t="s">
        <v>1999</v>
      </c>
      <c r="E1468" s="27" t="s">
        <v>4631</v>
      </c>
      <c r="F1468" s="27" t="s">
        <v>4632</v>
      </c>
      <c r="G1468" s="27" t="str">
        <f>"C"&amp;Table228910[[#This Row],[Direct
Funded
Charter School
Number]]</f>
        <v>C0973</v>
      </c>
      <c r="H1468" s="52" t="s">
        <v>4633</v>
      </c>
      <c r="I1468" s="29" t="s">
        <v>6701</v>
      </c>
      <c r="J1468" s="30">
        <v>10000</v>
      </c>
      <c r="K1468" s="29" t="s">
        <v>6701</v>
      </c>
      <c r="L1468" s="28">
        <v>2500</v>
      </c>
      <c r="M1468" s="28">
        <v>2500</v>
      </c>
      <c r="N1468" s="28">
        <v>2500</v>
      </c>
      <c r="O1468" s="28">
        <v>2500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  <c r="W1468" s="28">
        <v>0</v>
      </c>
      <c r="X1468" s="28">
        <v>0</v>
      </c>
      <c r="Y1468" s="28">
        <v>0</v>
      </c>
      <c r="Z1468" s="28">
        <v>0</v>
      </c>
      <c r="AA1468" s="31">
        <f t="shared" si="45"/>
        <v>10000</v>
      </c>
      <c r="AB1468" s="31">
        <f t="shared" si="44"/>
        <v>0</v>
      </c>
    </row>
    <row r="1469" spans="1:28" s="36" customFormat="1" x14ac:dyDescent="0.35">
      <c r="A1469" s="25" t="s">
        <v>239</v>
      </c>
      <c r="B1469" s="26" t="s">
        <v>5343</v>
      </c>
      <c r="C1469" s="27" t="s">
        <v>241</v>
      </c>
      <c r="D1469" s="27" t="s">
        <v>1972</v>
      </c>
      <c r="E1469" s="27" t="s">
        <v>5344</v>
      </c>
      <c r="F1469" s="37" t="s">
        <v>5345</v>
      </c>
      <c r="G1469" s="27" t="str">
        <f>"C"&amp;Table228910[[#This Row],[Direct
Funded
Charter School
Number]]</f>
        <v>C1319</v>
      </c>
      <c r="H1469" s="52" t="s">
        <v>5346</v>
      </c>
      <c r="I1469" s="29" t="s">
        <v>6701</v>
      </c>
      <c r="J1469" s="30">
        <v>10000</v>
      </c>
      <c r="K1469" s="29" t="s">
        <v>6701</v>
      </c>
      <c r="L1469" s="28">
        <v>2500</v>
      </c>
      <c r="M1469" s="28">
        <v>2500</v>
      </c>
      <c r="N1469" s="28">
        <v>5000</v>
      </c>
      <c r="O1469" s="28">
        <v>0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0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31">
        <f t="shared" si="45"/>
        <v>10000</v>
      </c>
      <c r="AB1469" s="31">
        <f t="shared" si="44"/>
        <v>0</v>
      </c>
    </row>
    <row r="1470" spans="1:28" s="36" customFormat="1" x14ac:dyDescent="0.35">
      <c r="A1470" s="25" t="s">
        <v>239</v>
      </c>
      <c r="B1470" s="26" t="s">
        <v>6274</v>
      </c>
      <c r="C1470" s="27" t="s">
        <v>241</v>
      </c>
      <c r="D1470" s="27" t="s">
        <v>6275</v>
      </c>
      <c r="E1470" s="27" t="s">
        <v>6276</v>
      </c>
      <c r="F1470" s="27" t="s">
        <v>6277</v>
      </c>
      <c r="G1470" s="27" t="str">
        <f>"C"&amp;Table228910[[#This Row],[Direct
Funded
Charter School
Number]]</f>
        <v>C1768</v>
      </c>
      <c r="H1470" s="52" t="s">
        <v>6278</v>
      </c>
      <c r="I1470" s="29" t="s">
        <v>6701</v>
      </c>
      <c r="J1470" s="30">
        <v>10000</v>
      </c>
      <c r="K1470" s="29" t="s">
        <v>6708</v>
      </c>
      <c r="L1470" s="28">
        <v>2500</v>
      </c>
      <c r="M1470" s="28">
        <v>2500</v>
      </c>
      <c r="N1470" s="28">
        <v>0</v>
      </c>
      <c r="O1470" s="28">
        <v>2642</v>
      </c>
      <c r="P1470" s="28">
        <v>2358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31">
        <f t="shared" si="45"/>
        <v>10000</v>
      </c>
      <c r="AB1470" s="31">
        <f t="shared" si="44"/>
        <v>0</v>
      </c>
    </row>
    <row r="1471" spans="1:28" s="36" customFormat="1" x14ac:dyDescent="0.35">
      <c r="A1471" s="25" t="s">
        <v>239</v>
      </c>
      <c r="B1471" s="26" t="s">
        <v>6478</v>
      </c>
      <c r="C1471" s="27" t="s">
        <v>241</v>
      </c>
      <c r="D1471" s="27" t="s">
        <v>2918</v>
      </c>
      <c r="E1471" s="27" t="s">
        <v>6479</v>
      </c>
      <c r="F1471" s="27" t="s">
        <v>6480</v>
      </c>
      <c r="G1471" s="27" t="str">
        <f>"C"&amp;Table228910[[#This Row],[Direct
Funded
Charter School
Number]]</f>
        <v>C1837</v>
      </c>
      <c r="H1471" s="52" t="s">
        <v>6481</v>
      </c>
      <c r="I1471" s="29" t="s">
        <v>6701</v>
      </c>
      <c r="J1471" s="30">
        <v>10000</v>
      </c>
      <c r="K1471" s="29" t="s">
        <v>6708</v>
      </c>
      <c r="L1471" s="28">
        <v>2500</v>
      </c>
      <c r="M1471" s="28">
        <v>2500</v>
      </c>
      <c r="N1471" s="28">
        <v>0</v>
      </c>
      <c r="O1471" s="28">
        <v>0</v>
      </c>
      <c r="P1471" s="28">
        <v>0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31">
        <f t="shared" si="45"/>
        <v>5000</v>
      </c>
      <c r="AB1471" s="31">
        <f t="shared" si="44"/>
        <v>5000</v>
      </c>
    </row>
    <row r="1472" spans="1:28" s="36" customFormat="1" x14ac:dyDescent="0.35">
      <c r="A1472" s="25" t="s">
        <v>239</v>
      </c>
      <c r="B1472" s="26" t="s">
        <v>6543</v>
      </c>
      <c r="C1472" s="27" t="s">
        <v>241</v>
      </c>
      <c r="D1472" s="27" t="s">
        <v>2918</v>
      </c>
      <c r="E1472" s="27" t="s">
        <v>6544</v>
      </c>
      <c r="F1472" s="27" t="s">
        <v>6545</v>
      </c>
      <c r="G1472" s="27" t="str">
        <f>"C"&amp;Table228910[[#This Row],[Direct
Funded
Charter School
Number]]</f>
        <v>C1862</v>
      </c>
      <c r="H1472" s="52" t="s">
        <v>6546</v>
      </c>
      <c r="I1472" s="29" t="s">
        <v>6701</v>
      </c>
      <c r="J1472" s="30">
        <v>0</v>
      </c>
      <c r="K1472" s="29" t="s">
        <v>6708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31">
        <f t="shared" si="45"/>
        <v>0</v>
      </c>
      <c r="AB1472" s="31">
        <f t="shared" si="44"/>
        <v>0</v>
      </c>
    </row>
    <row r="1473" spans="1:28" s="36" customFormat="1" x14ac:dyDescent="0.35">
      <c r="A1473" s="25" t="s">
        <v>239</v>
      </c>
      <c r="B1473" s="26" t="s">
        <v>6681</v>
      </c>
      <c r="C1473" s="27" t="s">
        <v>241</v>
      </c>
      <c r="D1473" s="27" t="s">
        <v>2918</v>
      </c>
      <c r="E1473" s="27" t="s">
        <v>6682</v>
      </c>
      <c r="F1473" s="27" t="s">
        <v>6683</v>
      </c>
      <c r="G1473" s="27" t="str">
        <f>"C"&amp;Table228910[[#This Row],[Direct
Funded
Charter School
Number]]</f>
        <v>C1907</v>
      </c>
      <c r="H1473" s="52" t="s">
        <v>6684</v>
      </c>
      <c r="I1473" s="29" t="s">
        <v>6701</v>
      </c>
      <c r="J1473" s="30">
        <v>0</v>
      </c>
      <c r="K1473" s="29" t="s">
        <v>6708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31">
        <f t="shared" si="45"/>
        <v>0</v>
      </c>
      <c r="AB1473" s="31">
        <f t="shared" si="44"/>
        <v>0</v>
      </c>
    </row>
    <row r="1474" spans="1:28" s="36" customFormat="1" x14ac:dyDescent="0.35">
      <c r="A1474" s="25" t="s">
        <v>239</v>
      </c>
      <c r="B1474" s="26" t="s">
        <v>3172</v>
      </c>
      <c r="C1474" s="27" t="s">
        <v>241</v>
      </c>
      <c r="D1474" s="27" t="s">
        <v>3118</v>
      </c>
      <c r="E1474" s="27" t="s">
        <v>3173</v>
      </c>
      <c r="F1474" s="27" t="s">
        <v>3174</v>
      </c>
      <c r="G1474" s="27" t="str">
        <f>"C"&amp;Table228910[[#This Row],[Direct
Funded
Charter School
Number]]</f>
        <v>C0021</v>
      </c>
      <c r="H1474" s="52" t="s">
        <v>3175</v>
      </c>
      <c r="I1474" s="29" t="s">
        <v>6701</v>
      </c>
      <c r="J1474" s="30">
        <v>10000</v>
      </c>
      <c r="K1474" s="29" t="s">
        <v>6701</v>
      </c>
      <c r="L1474" s="28">
        <v>2500</v>
      </c>
      <c r="M1474" s="28">
        <v>2500</v>
      </c>
      <c r="N1474" s="28">
        <v>2500</v>
      </c>
      <c r="O1474" s="28">
        <v>2500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31">
        <f t="shared" si="45"/>
        <v>10000</v>
      </c>
      <c r="AB1474" s="31">
        <f t="shared" si="44"/>
        <v>0</v>
      </c>
    </row>
    <row r="1475" spans="1:28" s="36" customFormat="1" x14ac:dyDescent="0.35">
      <c r="A1475" s="25" t="s">
        <v>239</v>
      </c>
      <c r="B1475" s="26" t="s">
        <v>3512</v>
      </c>
      <c r="C1475" s="27" t="s">
        <v>241</v>
      </c>
      <c r="D1475" s="27" t="s">
        <v>3118</v>
      </c>
      <c r="E1475" s="27" t="s">
        <v>3513</v>
      </c>
      <c r="F1475" s="27" t="s">
        <v>3514</v>
      </c>
      <c r="G1475" s="27" t="str">
        <f>"C"&amp;Table228910[[#This Row],[Direct
Funded
Charter School
Number]]</f>
        <v>C0326</v>
      </c>
      <c r="H1475" s="52" t="s">
        <v>3515</v>
      </c>
      <c r="I1475" s="29" t="s">
        <v>6701</v>
      </c>
      <c r="J1475" s="30">
        <v>10000</v>
      </c>
      <c r="K1475" s="29" t="s">
        <v>6701</v>
      </c>
      <c r="L1475" s="28">
        <v>2500</v>
      </c>
      <c r="M1475" s="28">
        <v>7500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  <c r="W1475" s="28">
        <v>0</v>
      </c>
      <c r="X1475" s="28">
        <v>0</v>
      </c>
      <c r="Y1475" s="28">
        <v>0</v>
      </c>
      <c r="Z1475" s="28">
        <v>0</v>
      </c>
      <c r="AA1475" s="31">
        <f t="shared" si="45"/>
        <v>10000</v>
      </c>
      <c r="AB1475" s="31">
        <f t="shared" si="44"/>
        <v>0</v>
      </c>
    </row>
    <row r="1476" spans="1:28" s="36" customFormat="1" x14ac:dyDescent="0.35">
      <c r="A1476" s="25" t="s">
        <v>239</v>
      </c>
      <c r="B1476" s="26" t="s">
        <v>3528</v>
      </c>
      <c r="C1476" s="27" t="s">
        <v>241</v>
      </c>
      <c r="D1476" s="27" t="s">
        <v>1987</v>
      </c>
      <c r="E1476" s="27" t="s">
        <v>3529</v>
      </c>
      <c r="F1476" s="27" t="s">
        <v>3530</v>
      </c>
      <c r="G1476" s="27" t="str">
        <f>"C"&amp;Table228910[[#This Row],[Direct
Funded
Charter School
Number]]</f>
        <v>C0337</v>
      </c>
      <c r="H1476" s="52" t="s">
        <v>3531</v>
      </c>
      <c r="I1476" s="29" t="s">
        <v>6700</v>
      </c>
      <c r="J1476" s="30">
        <v>0</v>
      </c>
      <c r="K1476" s="29" t="s">
        <v>6708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31">
        <f t="shared" si="45"/>
        <v>0</v>
      </c>
      <c r="AB1476" s="31">
        <f t="shared" si="44"/>
        <v>0</v>
      </c>
    </row>
    <row r="1477" spans="1:28" s="36" customFormat="1" x14ac:dyDescent="0.35">
      <c r="A1477" s="25" t="s">
        <v>244</v>
      </c>
      <c r="B1477" s="26" t="s">
        <v>245</v>
      </c>
      <c r="C1477" s="27" t="s">
        <v>246</v>
      </c>
      <c r="D1477" s="27" t="s">
        <v>247</v>
      </c>
      <c r="E1477" s="27" t="s">
        <v>36</v>
      </c>
      <c r="F1477" s="27" t="s">
        <v>37</v>
      </c>
      <c r="G1477" s="27" t="str">
        <f>Table228910[[#This Row],[District
Code]]</f>
        <v>10439</v>
      </c>
      <c r="H1477" s="52" t="s">
        <v>248</v>
      </c>
      <c r="I1477" s="29" t="s">
        <v>6700</v>
      </c>
      <c r="J1477" s="30">
        <v>0</v>
      </c>
      <c r="K1477" s="29" t="s">
        <v>6701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31">
        <f t="shared" si="45"/>
        <v>0</v>
      </c>
      <c r="AB1477" s="31">
        <f t="shared" si="44"/>
        <v>0</v>
      </c>
    </row>
    <row r="1478" spans="1:28" s="36" customFormat="1" x14ac:dyDescent="0.35">
      <c r="A1478" s="25" t="s">
        <v>244</v>
      </c>
      <c r="B1478" s="26" t="s">
        <v>2022</v>
      </c>
      <c r="C1478" s="27" t="s">
        <v>246</v>
      </c>
      <c r="D1478" s="27" t="s">
        <v>2023</v>
      </c>
      <c r="E1478" s="27" t="s">
        <v>36</v>
      </c>
      <c r="F1478" s="27" t="s">
        <v>37</v>
      </c>
      <c r="G1478" s="27" t="str">
        <f>Table228910[[#This Row],[District
Code]]</f>
        <v>69369</v>
      </c>
      <c r="H1478" s="52" t="s">
        <v>2024</v>
      </c>
      <c r="I1478" s="29" t="s">
        <v>6701</v>
      </c>
      <c r="J1478" s="30">
        <v>196946</v>
      </c>
      <c r="K1478" s="29" t="s">
        <v>6701</v>
      </c>
      <c r="L1478" s="28">
        <v>47936</v>
      </c>
      <c r="M1478" s="28">
        <v>47936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101074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31">
        <f t="shared" si="45"/>
        <v>196946</v>
      </c>
      <c r="AB1478" s="31">
        <f t="shared" si="44"/>
        <v>0</v>
      </c>
    </row>
    <row r="1479" spans="1:28" s="36" customFormat="1" x14ac:dyDescent="0.35">
      <c r="A1479" s="25" t="s">
        <v>244</v>
      </c>
      <c r="B1479" s="26" t="s">
        <v>2025</v>
      </c>
      <c r="C1479" s="27" t="s">
        <v>246</v>
      </c>
      <c r="D1479" s="27" t="s">
        <v>2026</v>
      </c>
      <c r="E1479" s="27" t="s">
        <v>36</v>
      </c>
      <c r="F1479" s="27" t="s">
        <v>37</v>
      </c>
      <c r="G1479" s="27" t="str">
        <f>Table228910[[#This Row],[District
Code]]</f>
        <v>69377</v>
      </c>
      <c r="H1479" s="52" t="s">
        <v>2027</v>
      </c>
      <c r="I1479" s="29" t="s">
        <v>6701</v>
      </c>
      <c r="J1479" s="30">
        <v>46432</v>
      </c>
      <c r="K1479" s="29" t="s">
        <v>6701</v>
      </c>
      <c r="L1479" s="28">
        <v>11301</v>
      </c>
      <c r="M1479" s="28">
        <v>11301</v>
      </c>
      <c r="N1479" s="28">
        <v>0</v>
      </c>
      <c r="O1479" s="28">
        <v>0</v>
      </c>
      <c r="P1479" s="28">
        <v>23830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31">
        <f t="shared" si="45"/>
        <v>46432</v>
      </c>
      <c r="AB1479" s="31">
        <f t="shared" si="44"/>
        <v>0</v>
      </c>
    </row>
    <row r="1480" spans="1:28" s="36" customFormat="1" x14ac:dyDescent="0.35">
      <c r="A1480" s="25" t="s">
        <v>244</v>
      </c>
      <c r="B1480" s="26" t="s">
        <v>2028</v>
      </c>
      <c r="C1480" s="27" t="s">
        <v>246</v>
      </c>
      <c r="D1480" s="27" t="s">
        <v>2029</v>
      </c>
      <c r="E1480" s="27" t="s">
        <v>36</v>
      </c>
      <c r="F1480" s="27" t="s">
        <v>37</v>
      </c>
      <c r="G1480" s="27" t="str">
        <f>Table228910[[#This Row],[District
Code]]</f>
        <v>69385</v>
      </c>
      <c r="H1480" s="52" t="s">
        <v>2030</v>
      </c>
      <c r="I1480" s="29" t="s">
        <v>6701</v>
      </c>
      <c r="J1480" s="30">
        <v>10000</v>
      </c>
      <c r="K1480" s="29" t="s">
        <v>6708</v>
      </c>
      <c r="L1480" s="28">
        <v>2500</v>
      </c>
      <c r="M1480" s="28">
        <v>7500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0</v>
      </c>
      <c r="X1480" s="28">
        <v>0</v>
      </c>
      <c r="Y1480" s="28">
        <v>0</v>
      </c>
      <c r="Z1480" s="28">
        <v>0</v>
      </c>
      <c r="AA1480" s="31">
        <f t="shared" si="45"/>
        <v>10000</v>
      </c>
      <c r="AB1480" s="31">
        <f t="shared" si="44"/>
        <v>0</v>
      </c>
    </row>
    <row r="1481" spans="1:28" s="36" customFormat="1" x14ac:dyDescent="0.35">
      <c r="A1481" s="25" t="s">
        <v>244</v>
      </c>
      <c r="B1481" s="26" t="s">
        <v>2031</v>
      </c>
      <c r="C1481" s="27" t="s">
        <v>246</v>
      </c>
      <c r="D1481" s="27" t="s">
        <v>2032</v>
      </c>
      <c r="E1481" s="27" t="s">
        <v>36</v>
      </c>
      <c r="F1481" s="27" t="s">
        <v>37</v>
      </c>
      <c r="G1481" s="27" t="str">
        <f>Table228910[[#This Row],[District
Code]]</f>
        <v>69393</v>
      </c>
      <c r="H1481" s="52" t="s">
        <v>2033</v>
      </c>
      <c r="I1481" s="29" t="s">
        <v>6701</v>
      </c>
      <c r="J1481" s="30">
        <v>63740</v>
      </c>
      <c r="K1481" s="29" t="s">
        <v>6701</v>
      </c>
      <c r="L1481" s="28">
        <v>15514</v>
      </c>
      <c r="M1481" s="28">
        <v>15514</v>
      </c>
      <c r="N1481" s="28">
        <v>0</v>
      </c>
      <c r="O1481" s="28">
        <v>0</v>
      </c>
      <c r="P1481" s="28">
        <v>0</v>
      </c>
      <c r="Q1481" s="28">
        <v>0</v>
      </c>
      <c r="R1481" s="28">
        <v>18775</v>
      </c>
      <c r="S1481" s="28">
        <v>7674</v>
      </c>
      <c r="T1481" s="28">
        <v>6263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31">
        <f t="shared" si="45"/>
        <v>63740</v>
      </c>
      <c r="AB1481" s="31">
        <f t="shared" si="44"/>
        <v>0</v>
      </c>
    </row>
    <row r="1482" spans="1:28" s="36" customFormat="1" x14ac:dyDescent="0.35">
      <c r="A1482" s="25" t="s">
        <v>244</v>
      </c>
      <c r="B1482" s="26" t="s">
        <v>2034</v>
      </c>
      <c r="C1482" s="27" t="s">
        <v>246</v>
      </c>
      <c r="D1482" s="27" t="s">
        <v>2035</v>
      </c>
      <c r="E1482" s="27" t="s">
        <v>36</v>
      </c>
      <c r="F1482" s="27" t="s">
        <v>37</v>
      </c>
      <c r="G1482" s="27" t="str">
        <f>Table228910[[#This Row],[District
Code]]</f>
        <v>69401</v>
      </c>
      <c r="H1482" s="52" t="s">
        <v>2036</v>
      </c>
      <c r="I1482" s="29" t="s">
        <v>6701</v>
      </c>
      <c r="J1482" s="30">
        <v>43543</v>
      </c>
      <c r="K1482" s="29" t="s">
        <v>6701</v>
      </c>
      <c r="L1482" s="28">
        <v>10598</v>
      </c>
      <c r="M1482" s="28">
        <v>10598</v>
      </c>
      <c r="N1482" s="28">
        <v>0</v>
      </c>
      <c r="O1482" s="28">
        <v>7925</v>
      </c>
      <c r="P1482" s="28">
        <v>0</v>
      </c>
      <c r="Q1482" s="28">
        <v>0</v>
      </c>
      <c r="R1482" s="28">
        <v>14422</v>
      </c>
      <c r="S1482" s="28">
        <v>0</v>
      </c>
      <c r="T1482" s="28">
        <v>0</v>
      </c>
      <c r="U1482" s="28">
        <v>0</v>
      </c>
      <c r="V1482" s="28">
        <v>0</v>
      </c>
      <c r="W1482" s="28">
        <v>0</v>
      </c>
      <c r="X1482" s="28">
        <v>0</v>
      </c>
      <c r="Y1482" s="28">
        <v>0</v>
      </c>
      <c r="Z1482" s="28">
        <v>0</v>
      </c>
      <c r="AA1482" s="31">
        <f t="shared" si="45"/>
        <v>43543</v>
      </c>
      <c r="AB1482" s="31">
        <f t="shared" si="44"/>
        <v>0</v>
      </c>
    </row>
    <row r="1483" spans="1:28" s="36" customFormat="1" x14ac:dyDescent="0.35">
      <c r="A1483" s="25" t="s">
        <v>244</v>
      </c>
      <c r="B1483" s="26" t="s">
        <v>2037</v>
      </c>
      <c r="C1483" s="27" t="s">
        <v>246</v>
      </c>
      <c r="D1483" s="27" t="s">
        <v>2038</v>
      </c>
      <c r="E1483" s="27" t="s">
        <v>36</v>
      </c>
      <c r="F1483" s="27" t="s">
        <v>37</v>
      </c>
      <c r="G1483" s="27" t="str">
        <f>Table228910[[#This Row],[District
Code]]</f>
        <v>69419</v>
      </c>
      <c r="H1483" s="52" t="s">
        <v>2039</v>
      </c>
      <c r="I1483" s="29" t="s">
        <v>6701</v>
      </c>
      <c r="J1483" s="30">
        <v>23492</v>
      </c>
      <c r="K1483" s="29" t="s">
        <v>6701</v>
      </c>
      <c r="L1483" s="28">
        <v>5718</v>
      </c>
      <c r="M1483" s="28">
        <v>7836</v>
      </c>
      <c r="N1483" s="28">
        <v>0</v>
      </c>
      <c r="O1483" s="28">
        <v>0</v>
      </c>
      <c r="P1483" s="28">
        <v>2126</v>
      </c>
      <c r="Q1483" s="28">
        <v>7812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31">
        <f t="shared" si="45"/>
        <v>23492</v>
      </c>
      <c r="AB1483" s="31">
        <f t="shared" si="44"/>
        <v>0</v>
      </c>
    </row>
    <row r="1484" spans="1:28" s="36" customFormat="1" x14ac:dyDescent="0.35">
      <c r="A1484" s="25" t="s">
        <v>244</v>
      </c>
      <c r="B1484" s="26" t="s">
        <v>2040</v>
      </c>
      <c r="C1484" s="27" t="s">
        <v>246</v>
      </c>
      <c r="D1484" s="27" t="s">
        <v>2041</v>
      </c>
      <c r="E1484" s="27" t="s">
        <v>36</v>
      </c>
      <c r="F1484" s="27" t="s">
        <v>37</v>
      </c>
      <c r="G1484" s="27" t="str">
        <f>Table228910[[#This Row],[District
Code]]</f>
        <v>69427</v>
      </c>
      <c r="H1484" s="52" t="s">
        <v>2042</v>
      </c>
      <c r="I1484" s="29" t="s">
        <v>6701</v>
      </c>
      <c r="J1484" s="30">
        <v>237825</v>
      </c>
      <c r="K1484" s="29" t="s">
        <v>6701</v>
      </c>
      <c r="L1484" s="28">
        <v>57886</v>
      </c>
      <c r="M1484" s="28">
        <v>57886</v>
      </c>
      <c r="N1484" s="28">
        <v>0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54168</v>
      </c>
      <c r="U1484" s="28">
        <v>67885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31">
        <f t="shared" si="45"/>
        <v>237825</v>
      </c>
      <c r="AB1484" s="31">
        <f t="shared" ref="AB1484:AB1547" si="46">J1484-AA1484</f>
        <v>0</v>
      </c>
    </row>
    <row r="1485" spans="1:28" s="36" customFormat="1" x14ac:dyDescent="0.35">
      <c r="A1485" s="25" t="s">
        <v>244</v>
      </c>
      <c r="B1485" s="26" t="s">
        <v>2043</v>
      </c>
      <c r="C1485" s="27" t="s">
        <v>246</v>
      </c>
      <c r="D1485" s="27" t="s">
        <v>2044</v>
      </c>
      <c r="E1485" s="27" t="s">
        <v>36</v>
      </c>
      <c r="F1485" s="27" t="s">
        <v>37</v>
      </c>
      <c r="G1485" s="27" t="str">
        <f>Table228910[[#This Row],[District
Code]]</f>
        <v>69435</v>
      </c>
      <c r="H1485" s="52" t="s">
        <v>2045</v>
      </c>
      <c r="I1485" s="29" t="s">
        <v>6700</v>
      </c>
      <c r="J1485" s="30">
        <v>0</v>
      </c>
      <c r="K1485" s="29" t="s">
        <v>6701</v>
      </c>
      <c r="L1485" s="28">
        <v>0</v>
      </c>
      <c r="M1485" s="28">
        <v>0</v>
      </c>
      <c r="N1485" s="28">
        <v>0</v>
      </c>
      <c r="O1485" s="28">
        <v>0</v>
      </c>
      <c r="P1485" s="28">
        <v>0</v>
      </c>
      <c r="Q1485" s="28">
        <v>0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31">
        <f t="shared" ref="AA1485:AA1548" si="47">SUM(L1485:Z1485)</f>
        <v>0</v>
      </c>
      <c r="AB1485" s="31">
        <f t="shared" si="46"/>
        <v>0</v>
      </c>
    </row>
    <row r="1486" spans="1:28" s="36" customFormat="1" x14ac:dyDescent="0.35">
      <c r="A1486" s="25" t="s">
        <v>244</v>
      </c>
      <c r="B1486" s="26" t="s">
        <v>2046</v>
      </c>
      <c r="C1486" s="27" t="s">
        <v>246</v>
      </c>
      <c r="D1486" s="27" t="s">
        <v>2047</v>
      </c>
      <c r="E1486" s="27" t="s">
        <v>36</v>
      </c>
      <c r="F1486" s="27" t="s">
        <v>37</v>
      </c>
      <c r="G1486" s="27" t="str">
        <f>Table228910[[#This Row],[District
Code]]</f>
        <v>69450</v>
      </c>
      <c r="H1486" s="52" t="s">
        <v>2048</v>
      </c>
      <c r="I1486" s="29" t="s">
        <v>6701</v>
      </c>
      <c r="J1486" s="30">
        <v>165804</v>
      </c>
      <c r="K1486" s="29" t="s">
        <v>6701</v>
      </c>
      <c r="L1486" s="28">
        <v>40356</v>
      </c>
      <c r="M1486" s="28">
        <v>40356</v>
      </c>
      <c r="N1486" s="28">
        <v>0</v>
      </c>
      <c r="O1486" s="28">
        <v>0</v>
      </c>
      <c r="P1486" s="28">
        <v>0</v>
      </c>
      <c r="Q1486" s="28">
        <v>85092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31">
        <f t="shared" si="47"/>
        <v>165804</v>
      </c>
      <c r="AB1486" s="31">
        <f t="shared" si="46"/>
        <v>0</v>
      </c>
    </row>
    <row r="1487" spans="1:28" s="36" customFormat="1" x14ac:dyDescent="0.35">
      <c r="A1487" s="25" t="s">
        <v>244</v>
      </c>
      <c r="B1487" s="26" t="s">
        <v>2049</v>
      </c>
      <c r="C1487" s="27" t="s">
        <v>246</v>
      </c>
      <c r="D1487" s="27" t="s">
        <v>2050</v>
      </c>
      <c r="E1487" s="27" t="s">
        <v>36</v>
      </c>
      <c r="F1487" s="27" t="s">
        <v>37</v>
      </c>
      <c r="G1487" s="27" t="str">
        <f>Table228910[[#This Row],[District
Code]]</f>
        <v>69468</v>
      </c>
      <c r="H1487" s="52" t="s">
        <v>2051</v>
      </c>
      <c r="I1487" s="29" t="s">
        <v>6701</v>
      </c>
      <c r="J1487" s="30">
        <v>0</v>
      </c>
      <c r="K1487" s="29" t="s">
        <v>6701</v>
      </c>
      <c r="L1487" s="28">
        <v>0</v>
      </c>
      <c r="M1487" s="28">
        <v>0</v>
      </c>
      <c r="N1487" s="28">
        <v>0</v>
      </c>
      <c r="O1487" s="28">
        <v>0</v>
      </c>
      <c r="P1487" s="28">
        <v>0</v>
      </c>
      <c r="Q1487" s="28">
        <v>0</v>
      </c>
      <c r="R1487" s="28">
        <v>0</v>
      </c>
      <c r="S1487" s="28">
        <v>0</v>
      </c>
      <c r="T1487" s="28">
        <v>0</v>
      </c>
      <c r="U1487" s="28">
        <v>0</v>
      </c>
      <c r="V1487" s="28">
        <v>0</v>
      </c>
      <c r="W1487" s="28">
        <v>0</v>
      </c>
      <c r="X1487" s="28">
        <v>0</v>
      </c>
      <c r="Y1487" s="28">
        <v>0</v>
      </c>
      <c r="Z1487" s="28">
        <v>0</v>
      </c>
      <c r="AA1487" s="31">
        <f t="shared" si="47"/>
        <v>0</v>
      </c>
      <c r="AB1487" s="31">
        <f t="shared" si="46"/>
        <v>0</v>
      </c>
    </row>
    <row r="1488" spans="1:28" s="36" customFormat="1" x14ac:dyDescent="0.35">
      <c r="A1488" s="25" t="s">
        <v>244</v>
      </c>
      <c r="B1488" s="26" t="s">
        <v>2052</v>
      </c>
      <c r="C1488" s="27" t="s">
        <v>246</v>
      </c>
      <c r="D1488" s="27" t="s">
        <v>2053</v>
      </c>
      <c r="E1488" s="27" t="s">
        <v>36</v>
      </c>
      <c r="F1488" s="27" t="s">
        <v>37</v>
      </c>
      <c r="G1488" s="27" t="str">
        <f>Table228910[[#This Row],[District
Code]]</f>
        <v>69484</v>
      </c>
      <c r="H1488" s="52" t="s">
        <v>2054</v>
      </c>
      <c r="I1488" s="29" t="s">
        <v>6701</v>
      </c>
      <c r="J1488" s="30">
        <v>118195</v>
      </c>
      <c r="K1488" s="29" t="s">
        <v>6701</v>
      </c>
      <c r="L1488" s="28">
        <v>28768</v>
      </c>
      <c r="M1488" s="28">
        <v>0</v>
      </c>
      <c r="N1488" s="28">
        <v>0</v>
      </c>
      <c r="O1488" s="28">
        <v>0</v>
      </c>
      <c r="P1488" s="28">
        <v>0</v>
      </c>
      <c r="Q1488" s="28">
        <v>781</v>
      </c>
      <c r="R1488" s="28">
        <v>0</v>
      </c>
      <c r="S1488" s="28">
        <v>0</v>
      </c>
      <c r="T1488" s="28">
        <v>18298</v>
      </c>
      <c r="U1488" s="28">
        <v>0</v>
      </c>
      <c r="V1488" s="28">
        <v>12869</v>
      </c>
      <c r="W1488" s="28">
        <v>57479</v>
      </c>
      <c r="X1488" s="28">
        <v>0</v>
      </c>
      <c r="Y1488" s="28">
        <v>0</v>
      </c>
      <c r="Z1488" s="28">
        <v>0</v>
      </c>
      <c r="AA1488" s="31">
        <f t="shared" si="47"/>
        <v>118195</v>
      </c>
      <c r="AB1488" s="31">
        <f t="shared" si="46"/>
        <v>0</v>
      </c>
    </row>
    <row r="1489" spans="1:28" s="36" customFormat="1" x14ac:dyDescent="0.35">
      <c r="A1489" s="25" t="s">
        <v>244</v>
      </c>
      <c r="B1489" s="26" t="s">
        <v>2055</v>
      </c>
      <c r="C1489" s="27" t="s">
        <v>246</v>
      </c>
      <c r="D1489" s="27" t="s">
        <v>2056</v>
      </c>
      <c r="E1489" s="27" t="s">
        <v>36</v>
      </c>
      <c r="F1489" s="27" t="s">
        <v>37</v>
      </c>
      <c r="G1489" s="27" t="str">
        <f>Table228910[[#This Row],[District
Code]]</f>
        <v>69492</v>
      </c>
      <c r="H1489" s="52" t="s">
        <v>2057</v>
      </c>
      <c r="I1489" s="29" t="s">
        <v>6701</v>
      </c>
      <c r="J1489" s="30">
        <v>10000</v>
      </c>
      <c r="K1489" s="29" t="s">
        <v>6708</v>
      </c>
      <c r="L1489" s="28">
        <v>2500</v>
      </c>
      <c r="M1489" s="28">
        <v>2500</v>
      </c>
      <c r="N1489" s="28">
        <v>0</v>
      </c>
      <c r="O1489" s="28">
        <v>0</v>
      </c>
      <c r="P1489" s="28">
        <v>0</v>
      </c>
      <c r="Q1489" s="28">
        <v>0</v>
      </c>
      <c r="R1489" s="28">
        <v>0</v>
      </c>
      <c r="S1489" s="28">
        <v>0</v>
      </c>
      <c r="T1489" s="28">
        <v>0</v>
      </c>
      <c r="U1489" s="28">
        <v>0</v>
      </c>
      <c r="V1489" s="28">
        <v>0</v>
      </c>
      <c r="W1489" s="28">
        <v>5000</v>
      </c>
      <c r="X1489" s="28">
        <v>0</v>
      </c>
      <c r="Y1489" s="28">
        <v>0</v>
      </c>
      <c r="Z1489" s="28">
        <v>0</v>
      </c>
      <c r="AA1489" s="31">
        <f t="shared" si="47"/>
        <v>10000</v>
      </c>
      <c r="AB1489" s="31">
        <f t="shared" si="46"/>
        <v>0</v>
      </c>
    </row>
    <row r="1490" spans="1:28" s="36" customFormat="1" x14ac:dyDescent="0.35">
      <c r="A1490" s="25" t="s">
        <v>244</v>
      </c>
      <c r="B1490" s="26" t="s">
        <v>2058</v>
      </c>
      <c r="C1490" s="27" t="s">
        <v>246</v>
      </c>
      <c r="D1490" s="27" t="s">
        <v>2059</v>
      </c>
      <c r="E1490" s="27" t="s">
        <v>36</v>
      </c>
      <c r="F1490" s="27" t="s">
        <v>37</v>
      </c>
      <c r="G1490" s="27" t="str">
        <f>Table228910[[#This Row],[District
Code]]</f>
        <v>69500</v>
      </c>
      <c r="H1490" s="52" t="s">
        <v>2060</v>
      </c>
      <c r="I1490" s="29" t="s">
        <v>6700</v>
      </c>
      <c r="J1490" s="30">
        <v>0</v>
      </c>
      <c r="K1490" s="29" t="s">
        <v>6708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31">
        <f t="shared" si="47"/>
        <v>0</v>
      </c>
      <c r="AB1490" s="31">
        <f t="shared" si="46"/>
        <v>0</v>
      </c>
    </row>
    <row r="1491" spans="1:28" s="36" customFormat="1" x14ac:dyDescent="0.35">
      <c r="A1491" s="25" t="s">
        <v>244</v>
      </c>
      <c r="B1491" s="26" t="s">
        <v>2061</v>
      </c>
      <c r="C1491" s="27" t="s">
        <v>246</v>
      </c>
      <c r="D1491" s="27" t="s">
        <v>2062</v>
      </c>
      <c r="E1491" s="27" t="s">
        <v>36</v>
      </c>
      <c r="F1491" s="27" t="s">
        <v>37</v>
      </c>
      <c r="G1491" s="27" t="str">
        <f>Table228910[[#This Row],[District
Code]]</f>
        <v>69518</v>
      </c>
      <c r="H1491" s="52" t="s">
        <v>2063</v>
      </c>
      <c r="I1491" s="29" t="s">
        <v>6701</v>
      </c>
      <c r="J1491" s="30">
        <v>10000</v>
      </c>
      <c r="K1491" s="29" t="s">
        <v>6701</v>
      </c>
      <c r="L1491" s="28">
        <v>2500</v>
      </c>
      <c r="M1491" s="28">
        <v>2500</v>
      </c>
      <c r="N1491" s="28">
        <v>5000</v>
      </c>
      <c r="O1491" s="28">
        <v>0</v>
      </c>
      <c r="P1491" s="28">
        <v>0</v>
      </c>
      <c r="Q1491" s="28">
        <v>0</v>
      </c>
      <c r="R1491" s="28">
        <v>0</v>
      </c>
      <c r="S1491" s="28">
        <v>0</v>
      </c>
      <c r="T1491" s="28">
        <v>0</v>
      </c>
      <c r="U1491" s="28">
        <v>0</v>
      </c>
      <c r="V1491" s="28">
        <v>0</v>
      </c>
      <c r="W1491" s="28">
        <v>0</v>
      </c>
      <c r="X1491" s="28">
        <v>0</v>
      </c>
      <c r="Y1491" s="28">
        <v>0</v>
      </c>
      <c r="Z1491" s="28">
        <v>0</v>
      </c>
      <c r="AA1491" s="31">
        <f t="shared" si="47"/>
        <v>10000</v>
      </c>
      <c r="AB1491" s="31">
        <f t="shared" si="46"/>
        <v>0</v>
      </c>
    </row>
    <row r="1492" spans="1:28" s="36" customFormat="1" x14ac:dyDescent="0.35">
      <c r="A1492" s="25" t="s">
        <v>244</v>
      </c>
      <c r="B1492" s="26" t="s">
        <v>2064</v>
      </c>
      <c r="C1492" s="27" t="s">
        <v>246</v>
      </c>
      <c r="D1492" s="27" t="s">
        <v>2065</v>
      </c>
      <c r="E1492" s="27" t="s">
        <v>36</v>
      </c>
      <c r="F1492" s="27" t="s">
        <v>37</v>
      </c>
      <c r="G1492" s="27" t="str">
        <f>Table228910[[#This Row],[District
Code]]</f>
        <v>69526</v>
      </c>
      <c r="H1492" s="52" t="s">
        <v>2066</v>
      </c>
      <c r="I1492" s="29" t="s">
        <v>6700</v>
      </c>
      <c r="J1492" s="30">
        <v>0</v>
      </c>
      <c r="K1492" s="29" t="s">
        <v>6701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0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0</v>
      </c>
      <c r="X1492" s="28">
        <v>0</v>
      </c>
      <c r="Y1492" s="28">
        <v>0</v>
      </c>
      <c r="Z1492" s="28">
        <v>0</v>
      </c>
      <c r="AA1492" s="31">
        <f t="shared" si="47"/>
        <v>0</v>
      </c>
      <c r="AB1492" s="31">
        <f t="shared" si="46"/>
        <v>0</v>
      </c>
    </row>
    <row r="1493" spans="1:28" s="36" customFormat="1" x14ac:dyDescent="0.35">
      <c r="A1493" s="25" t="s">
        <v>244</v>
      </c>
      <c r="B1493" s="26" t="s">
        <v>2067</v>
      </c>
      <c r="C1493" s="27" t="s">
        <v>246</v>
      </c>
      <c r="D1493" s="27" t="s">
        <v>2068</v>
      </c>
      <c r="E1493" s="27" t="s">
        <v>36</v>
      </c>
      <c r="F1493" s="27" t="s">
        <v>37</v>
      </c>
      <c r="G1493" s="27" t="str">
        <f>Table228910[[#This Row],[District
Code]]</f>
        <v>69534</v>
      </c>
      <c r="H1493" s="52" t="s">
        <v>2069</v>
      </c>
      <c r="I1493" s="29" t="s">
        <v>6701</v>
      </c>
      <c r="J1493" s="30">
        <v>10000</v>
      </c>
      <c r="K1493" s="29" t="s">
        <v>6701</v>
      </c>
      <c r="L1493" s="28">
        <v>2500</v>
      </c>
      <c r="M1493" s="28">
        <v>2500</v>
      </c>
      <c r="N1493" s="28">
        <v>0</v>
      </c>
      <c r="O1493" s="28">
        <v>0</v>
      </c>
      <c r="P1493" s="28">
        <v>5000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31">
        <f t="shared" si="47"/>
        <v>10000</v>
      </c>
      <c r="AB1493" s="31">
        <f t="shared" si="46"/>
        <v>0</v>
      </c>
    </row>
    <row r="1494" spans="1:28" s="36" customFormat="1" x14ac:dyDescent="0.35">
      <c r="A1494" s="25" t="s">
        <v>244</v>
      </c>
      <c r="B1494" s="26" t="s">
        <v>2070</v>
      </c>
      <c r="C1494" s="27" t="s">
        <v>246</v>
      </c>
      <c r="D1494" s="27" t="s">
        <v>2071</v>
      </c>
      <c r="E1494" s="27" t="s">
        <v>36</v>
      </c>
      <c r="F1494" s="27" t="s">
        <v>37</v>
      </c>
      <c r="G1494" s="27" t="str">
        <f>Table228910[[#This Row],[District
Code]]</f>
        <v>69542</v>
      </c>
      <c r="H1494" s="52" t="s">
        <v>2072</v>
      </c>
      <c r="I1494" s="29" t="s">
        <v>6701</v>
      </c>
      <c r="J1494" s="30">
        <v>10000</v>
      </c>
      <c r="K1494" s="29" t="s">
        <v>6708</v>
      </c>
      <c r="L1494" s="28">
        <v>2500</v>
      </c>
      <c r="M1494" s="28">
        <v>0</v>
      </c>
      <c r="N1494" s="28">
        <v>2500</v>
      </c>
      <c r="O1494" s="28">
        <v>2500</v>
      </c>
      <c r="P1494" s="28">
        <v>0</v>
      </c>
      <c r="Q1494" s="28">
        <v>2500</v>
      </c>
      <c r="R1494" s="28">
        <v>0</v>
      </c>
      <c r="S1494" s="28">
        <v>0</v>
      </c>
      <c r="T1494" s="28">
        <v>0</v>
      </c>
      <c r="U1494" s="28">
        <v>0</v>
      </c>
      <c r="V1494" s="28">
        <v>0</v>
      </c>
      <c r="W1494" s="28">
        <v>0</v>
      </c>
      <c r="X1494" s="28">
        <v>0</v>
      </c>
      <c r="Y1494" s="28">
        <v>0</v>
      </c>
      <c r="Z1494" s="28">
        <v>0</v>
      </c>
      <c r="AA1494" s="31">
        <f t="shared" si="47"/>
        <v>10000</v>
      </c>
      <c r="AB1494" s="31">
        <f t="shared" si="46"/>
        <v>0</v>
      </c>
    </row>
    <row r="1495" spans="1:28" s="36" customFormat="1" x14ac:dyDescent="0.35">
      <c r="A1495" s="25" t="s">
        <v>244</v>
      </c>
      <c r="B1495" s="26" t="s">
        <v>2073</v>
      </c>
      <c r="C1495" s="27" t="s">
        <v>246</v>
      </c>
      <c r="D1495" s="27" t="s">
        <v>2074</v>
      </c>
      <c r="E1495" s="27" t="s">
        <v>36</v>
      </c>
      <c r="F1495" s="27" t="s">
        <v>37</v>
      </c>
      <c r="G1495" s="27" t="str">
        <f>Table228910[[#This Row],[District
Code]]</f>
        <v>69575</v>
      </c>
      <c r="H1495" s="52" t="s">
        <v>2075</v>
      </c>
      <c r="I1495" s="29" t="s">
        <v>6701</v>
      </c>
      <c r="J1495" s="30">
        <v>23504</v>
      </c>
      <c r="K1495" s="29" t="s">
        <v>6701</v>
      </c>
      <c r="L1495" s="28">
        <v>5721</v>
      </c>
      <c r="M1495" s="28">
        <v>5721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12062</v>
      </c>
      <c r="U1495" s="28">
        <v>0</v>
      </c>
      <c r="V1495" s="28">
        <v>0</v>
      </c>
      <c r="W1495" s="28">
        <v>0</v>
      </c>
      <c r="X1495" s="28">
        <v>0</v>
      </c>
      <c r="Y1495" s="28">
        <v>0</v>
      </c>
      <c r="Z1495" s="28">
        <v>0</v>
      </c>
      <c r="AA1495" s="31">
        <f t="shared" si="47"/>
        <v>23504</v>
      </c>
      <c r="AB1495" s="31">
        <f t="shared" si="46"/>
        <v>0</v>
      </c>
    </row>
    <row r="1496" spans="1:28" s="36" customFormat="1" x14ac:dyDescent="0.35">
      <c r="A1496" s="25" t="s">
        <v>244</v>
      </c>
      <c r="B1496" s="35" t="s">
        <v>2076</v>
      </c>
      <c r="C1496" s="33" t="s">
        <v>246</v>
      </c>
      <c r="D1496" s="33" t="s">
        <v>2077</v>
      </c>
      <c r="E1496" s="33" t="s">
        <v>36</v>
      </c>
      <c r="F1496" s="3" t="s">
        <v>37</v>
      </c>
      <c r="G1496" s="27" t="str">
        <f>Table228910[[#This Row],[District
Code]]</f>
        <v>69583</v>
      </c>
      <c r="H1496" s="53" t="s">
        <v>2078</v>
      </c>
      <c r="I1496" s="29" t="s">
        <v>6701</v>
      </c>
      <c r="J1496" s="30">
        <v>50369</v>
      </c>
      <c r="K1496" s="29" t="s">
        <v>6701</v>
      </c>
      <c r="L1496" s="28">
        <v>12260</v>
      </c>
      <c r="M1496" s="28">
        <v>12260</v>
      </c>
      <c r="N1496" s="28">
        <v>0</v>
      </c>
      <c r="O1496" s="28">
        <v>9540</v>
      </c>
      <c r="P1496" s="28">
        <v>16309</v>
      </c>
      <c r="Q1496" s="28">
        <v>0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  <c r="W1496" s="28">
        <v>0</v>
      </c>
      <c r="X1496" s="28">
        <v>0</v>
      </c>
      <c r="Y1496" s="28">
        <v>0</v>
      </c>
      <c r="Z1496" s="28">
        <v>0</v>
      </c>
      <c r="AA1496" s="31">
        <f t="shared" si="47"/>
        <v>50369</v>
      </c>
      <c r="AB1496" s="31">
        <f t="shared" si="46"/>
        <v>0</v>
      </c>
    </row>
    <row r="1497" spans="1:28" s="36" customFormat="1" x14ac:dyDescent="0.35">
      <c r="A1497" s="25" t="s">
        <v>244</v>
      </c>
      <c r="B1497" s="35" t="s">
        <v>2079</v>
      </c>
      <c r="C1497" s="33" t="s">
        <v>246</v>
      </c>
      <c r="D1497" s="33" t="s">
        <v>2080</v>
      </c>
      <c r="E1497" s="33" t="s">
        <v>36</v>
      </c>
      <c r="F1497" s="3" t="s">
        <v>37</v>
      </c>
      <c r="G1497" s="27" t="str">
        <f>Table228910[[#This Row],[District
Code]]</f>
        <v>69591</v>
      </c>
      <c r="H1497" s="53" t="s">
        <v>2081</v>
      </c>
      <c r="I1497" s="29" t="s">
        <v>6701</v>
      </c>
      <c r="J1497" s="30">
        <v>28172</v>
      </c>
      <c r="K1497" s="29" t="s">
        <v>6701</v>
      </c>
      <c r="L1497" s="28">
        <v>6857</v>
      </c>
      <c r="M1497" s="28">
        <v>6857</v>
      </c>
      <c r="N1497" s="28">
        <v>0</v>
      </c>
      <c r="O1497" s="28">
        <v>0</v>
      </c>
      <c r="P1497" s="28">
        <v>14458</v>
      </c>
      <c r="Q1497" s="28">
        <v>0</v>
      </c>
      <c r="R1497" s="28">
        <v>0</v>
      </c>
      <c r="S1497" s="28">
        <v>0</v>
      </c>
      <c r="T1497" s="28">
        <v>0</v>
      </c>
      <c r="U1497" s="28">
        <v>0</v>
      </c>
      <c r="V1497" s="28">
        <v>0</v>
      </c>
      <c r="W1497" s="28">
        <v>0</v>
      </c>
      <c r="X1497" s="28">
        <v>0</v>
      </c>
      <c r="Y1497" s="28">
        <v>0</v>
      </c>
      <c r="Z1497" s="28">
        <v>0</v>
      </c>
      <c r="AA1497" s="31">
        <f t="shared" si="47"/>
        <v>28172</v>
      </c>
      <c r="AB1497" s="31">
        <f t="shared" si="46"/>
        <v>0</v>
      </c>
    </row>
    <row r="1498" spans="1:28" s="36" customFormat="1" x14ac:dyDescent="0.35">
      <c r="A1498" s="25" t="s">
        <v>244</v>
      </c>
      <c r="B1498" s="35" t="s">
        <v>2082</v>
      </c>
      <c r="C1498" s="33" t="s">
        <v>246</v>
      </c>
      <c r="D1498" s="33" t="s">
        <v>2083</v>
      </c>
      <c r="E1498" s="33" t="s">
        <v>36</v>
      </c>
      <c r="F1498" s="3" t="s">
        <v>37</v>
      </c>
      <c r="G1498" s="27" t="str">
        <f>Table228910[[#This Row],[District
Code]]</f>
        <v>69609</v>
      </c>
      <c r="H1498" s="53" t="s">
        <v>2084</v>
      </c>
      <c r="I1498" s="29" t="s">
        <v>6700</v>
      </c>
      <c r="J1498" s="30">
        <v>0</v>
      </c>
      <c r="K1498" s="29" t="s">
        <v>6708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</v>
      </c>
      <c r="X1498" s="28">
        <v>0</v>
      </c>
      <c r="Y1498" s="28">
        <v>0</v>
      </c>
      <c r="Z1498" s="28">
        <v>0</v>
      </c>
      <c r="AA1498" s="31">
        <f t="shared" si="47"/>
        <v>0</v>
      </c>
      <c r="AB1498" s="31">
        <f t="shared" si="46"/>
        <v>0</v>
      </c>
    </row>
    <row r="1499" spans="1:28" s="36" customFormat="1" x14ac:dyDescent="0.35">
      <c r="A1499" s="25" t="s">
        <v>244</v>
      </c>
      <c r="B1499" s="35" t="s">
        <v>2085</v>
      </c>
      <c r="C1499" s="33" t="s">
        <v>246</v>
      </c>
      <c r="D1499" s="33" t="s">
        <v>2086</v>
      </c>
      <c r="E1499" s="33" t="s">
        <v>36</v>
      </c>
      <c r="F1499" s="3" t="s">
        <v>37</v>
      </c>
      <c r="G1499" s="27" t="str">
        <f>Table228910[[#This Row],[District
Code]]</f>
        <v>69617</v>
      </c>
      <c r="H1499" s="53" t="s">
        <v>2087</v>
      </c>
      <c r="I1499" s="29" t="s">
        <v>6701</v>
      </c>
      <c r="J1499" s="30">
        <v>28480</v>
      </c>
      <c r="K1499" s="29" t="s">
        <v>6701</v>
      </c>
      <c r="L1499" s="28">
        <v>6932</v>
      </c>
      <c r="M1499" s="28">
        <v>6932</v>
      </c>
      <c r="N1499" s="28">
        <v>0</v>
      </c>
      <c r="O1499" s="28">
        <v>0</v>
      </c>
      <c r="P1499" s="28">
        <v>0</v>
      </c>
      <c r="Q1499" s="28">
        <v>0</v>
      </c>
      <c r="R1499" s="28">
        <v>0</v>
      </c>
      <c r="S1499" s="28">
        <v>14616</v>
      </c>
      <c r="T1499" s="28">
        <v>0</v>
      </c>
      <c r="U1499" s="28">
        <v>0</v>
      </c>
      <c r="V1499" s="28">
        <v>0</v>
      </c>
      <c r="W1499" s="28">
        <v>0</v>
      </c>
      <c r="X1499" s="28">
        <v>0</v>
      </c>
      <c r="Y1499" s="28">
        <v>0</v>
      </c>
      <c r="Z1499" s="28">
        <v>0</v>
      </c>
      <c r="AA1499" s="31">
        <f t="shared" si="47"/>
        <v>28480</v>
      </c>
      <c r="AB1499" s="31">
        <f t="shared" si="46"/>
        <v>0</v>
      </c>
    </row>
    <row r="1500" spans="1:28" s="36" customFormat="1" x14ac:dyDescent="0.35">
      <c r="A1500" s="25" t="s">
        <v>244</v>
      </c>
      <c r="B1500" s="35" t="s">
        <v>2088</v>
      </c>
      <c r="C1500" s="33" t="s">
        <v>246</v>
      </c>
      <c r="D1500" s="33" t="s">
        <v>2089</v>
      </c>
      <c r="E1500" s="33" t="s">
        <v>36</v>
      </c>
      <c r="F1500" s="3" t="s">
        <v>37</v>
      </c>
      <c r="G1500" s="27" t="str">
        <f>Table228910[[#This Row],[District
Code]]</f>
        <v>69625</v>
      </c>
      <c r="H1500" s="53" t="s">
        <v>2090</v>
      </c>
      <c r="I1500" s="29" t="s">
        <v>6700</v>
      </c>
      <c r="J1500" s="30">
        <v>0</v>
      </c>
      <c r="K1500" s="29" t="s">
        <v>6701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0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  <c r="W1500" s="28">
        <v>0</v>
      </c>
      <c r="X1500" s="28">
        <v>0</v>
      </c>
      <c r="Y1500" s="28">
        <v>0</v>
      </c>
      <c r="Z1500" s="28">
        <v>0</v>
      </c>
      <c r="AA1500" s="31">
        <f t="shared" si="47"/>
        <v>0</v>
      </c>
      <c r="AB1500" s="31">
        <f t="shared" si="46"/>
        <v>0</v>
      </c>
    </row>
    <row r="1501" spans="1:28" s="36" customFormat="1" x14ac:dyDescent="0.35">
      <c r="A1501" s="25" t="s">
        <v>244</v>
      </c>
      <c r="B1501" s="35" t="s">
        <v>2091</v>
      </c>
      <c r="C1501" s="33" t="s">
        <v>246</v>
      </c>
      <c r="D1501" s="33" t="s">
        <v>2092</v>
      </c>
      <c r="E1501" s="33" t="s">
        <v>36</v>
      </c>
      <c r="F1501" s="3" t="s">
        <v>37</v>
      </c>
      <c r="G1501" s="27" t="str">
        <f>Table228910[[#This Row],[District
Code]]</f>
        <v>69633</v>
      </c>
      <c r="H1501" s="53" t="s">
        <v>2093</v>
      </c>
      <c r="I1501" s="29" t="s">
        <v>6701</v>
      </c>
      <c r="J1501" s="30">
        <v>10000</v>
      </c>
      <c r="K1501" s="29" t="s">
        <v>6701</v>
      </c>
      <c r="L1501" s="28">
        <v>2500</v>
      </c>
      <c r="M1501" s="28">
        <v>7000</v>
      </c>
      <c r="N1501" s="28">
        <v>0</v>
      </c>
      <c r="O1501" s="28">
        <v>0</v>
      </c>
      <c r="P1501" s="28">
        <v>0</v>
      </c>
      <c r="Q1501" s="28">
        <v>0</v>
      </c>
      <c r="R1501" s="28">
        <v>0</v>
      </c>
      <c r="S1501" s="28">
        <v>0</v>
      </c>
      <c r="T1501" s="28">
        <v>0</v>
      </c>
      <c r="U1501" s="28">
        <v>0</v>
      </c>
      <c r="V1501" s="28">
        <v>0</v>
      </c>
      <c r="W1501" s="28">
        <v>0</v>
      </c>
      <c r="X1501" s="28">
        <v>0</v>
      </c>
      <c r="Y1501" s="28">
        <v>0</v>
      </c>
      <c r="Z1501" s="28">
        <v>0</v>
      </c>
      <c r="AA1501" s="31">
        <f t="shared" si="47"/>
        <v>9500</v>
      </c>
      <c r="AB1501" s="31">
        <f t="shared" si="46"/>
        <v>500</v>
      </c>
    </row>
    <row r="1502" spans="1:28" s="36" customFormat="1" x14ac:dyDescent="0.35">
      <c r="A1502" s="25" t="s">
        <v>244</v>
      </c>
      <c r="B1502" s="35" t="s">
        <v>2094</v>
      </c>
      <c r="C1502" s="33" t="s">
        <v>246</v>
      </c>
      <c r="D1502" s="33" t="s">
        <v>2095</v>
      </c>
      <c r="E1502" s="33" t="s">
        <v>36</v>
      </c>
      <c r="F1502" s="3" t="s">
        <v>37</v>
      </c>
      <c r="G1502" s="27" t="str">
        <f>Table228910[[#This Row],[District
Code]]</f>
        <v>69641</v>
      </c>
      <c r="H1502" s="53" t="s">
        <v>2096</v>
      </c>
      <c r="I1502" s="29" t="s">
        <v>6701</v>
      </c>
      <c r="J1502" s="30">
        <v>15170</v>
      </c>
      <c r="K1502" s="29" t="s">
        <v>6701</v>
      </c>
      <c r="L1502" s="28">
        <v>3692</v>
      </c>
      <c r="M1502" s="28">
        <v>3692</v>
      </c>
      <c r="N1502" s="28">
        <v>0</v>
      </c>
      <c r="O1502" s="28">
        <v>0</v>
      </c>
      <c r="P1502" s="28">
        <v>7786</v>
      </c>
      <c r="Q1502" s="28">
        <v>0</v>
      </c>
      <c r="R1502" s="28">
        <v>0</v>
      </c>
      <c r="S1502" s="28">
        <v>0</v>
      </c>
      <c r="T1502" s="28">
        <v>0</v>
      </c>
      <c r="U1502" s="28">
        <v>0</v>
      </c>
      <c r="V1502" s="28">
        <v>0</v>
      </c>
      <c r="W1502" s="28">
        <v>0</v>
      </c>
      <c r="X1502" s="28">
        <v>0</v>
      </c>
      <c r="Y1502" s="28">
        <v>0</v>
      </c>
      <c r="Z1502" s="28">
        <v>0</v>
      </c>
      <c r="AA1502" s="31">
        <f t="shared" si="47"/>
        <v>15170</v>
      </c>
      <c r="AB1502" s="31">
        <f t="shared" si="46"/>
        <v>0</v>
      </c>
    </row>
    <row r="1503" spans="1:28" s="36" customFormat="1" x14ac:dyDescent="0.35">
      <c r="A1503" s="25" t="s">
        <v>244</v>
      </c>
      <c r="B1503" s="35" t="s">
        <v>2097</v>
      </c>
      <c r="C1503" s="33" t="s">
        <v>246</v>
      </c>
      <c r="D1503" s="33" t="s">
        <v>2098</v>
      </c>
      <c r="E1503" s="33" t="s">
        <v>36</v>
      </c>
      <c r="F1503" s="3" t="s">
        <v>37</v>
      </c>
      <c r="G1503" s="27" t="str">
        <f>Table228910[[#This Row],[District
Code]]</f>
        <v>69666</v>
      </c>
      <c r="H1503" s="53" t="s">
        <v>2099</v>
      </c>
      <c r="I1503" s="29" t="s">
        <v>6701</v>
      </c>
      <c r="J1503" s="30">
        <v>259480</v>
      </c>
      <c r="K1503" s="29" t="s">
        <v>6701</v>
      </c>
      <c r="L1503" s="28">
        <v>63156</v>
      </c>
      <c r="M1503" s="28">
        <v>63156</v>
      </c>
      <c r="N1503" s="28">
        <v>0</v>
      </c>
      <c r="O1503" s="28">
        <v>0</v>
      </c>
      <c r="P1503" s="28">
        <v>64870</v>
      </c>
      <c r="Q1503" s="28">
        <v>68298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  <c r="W1503" s="28">
        <v>0</v>
      </c>
      <c r="X1503" s="28">
        <v>0</v>
      </c>
      <c r="Y1503" s="28">
        <v>0</v>
      </c>
      <c r="Z1503" s="28">
        <v>0</v>
      </c>
      <c r="AA1503" s="31">
        <f t="shared" si="47"/>
        <v>259480</v>
      </c>
      <c r="AB1503" s="31">
        <f t="shared" si="46"/>
        <v>0</v>
      </c>
    </row>
    <row r="1504" spans="1:28" s="36" customFormat="1" x14ac:dyDescent="0.35">
      <c r="A1504" s="25" t="s">
        <v>244</v>
      </c>
      <c r="B1504" s="35" t="s">
        <v>2100</v>
      </c>
      <c r="C1504" s="33" t="s">
        <v>246</v>
      </c>
      <c r="D1504" s="33" t="s">
        <v>2101</v>
      </c>
      <c r="E1504" s="33" t="s">
        <v>36</v>
      </c>
      <c r="F1504" s="3" t="s">
        <v>37</v>
      </c>
      <c r="G1504" s="27" t="str">
        <f>Table228910[[#This Row],[District
Code]]</f>
        <v>69674</v>
      </c>
      <c r="H1504" s="53" t="s">
        <v>2102</v>
      </c>
      <c r="I1504" s="29" t="s">
        <v>6700</v>
      </c>
      <c r="J1504" s="30">
        <v>0</v>
      </c>
      <c r="K1504" s="29" t="s">
        <v>6708</v>
      </c>
      <c r="L1504" s="28">
        <v>0</v>
      </c>
      <c r="M1504" s="28">
        <v>0</v>
      </c>
      <c r="N1504" s="28">
        <v>0</v>
      </c>
      <c r="O1504" s="28">
        <v>0</v>
      </c>
      <c r="P1504" s="28">
        <v>0</v>
      </c>
      <c r="Q1504" s="28">
        <v>0</v>
      </c>
      <c r="R1504" s="28">
        <v>0</v>
      </c>
      <c r="S1504" s="28">
        <v>0</v>
      </c>
      <c r="T1504" s="28">
        <v>0</v>
      </c>
      <c r="U1504" s="28">
        <v>0</v>
      </c>
      <c r="V1504" s="28">
        <v>0</v>
      </c>
      <c r="W1504" s="28">
        <v>0</v>
      </c>
      <c r="X1504" s="28">
        <v>0</v>
      </c>
      <c r="Y1504" s="28">
        <v>0</v>
      </c>
      <c r="Z1504" s="28">
        <v>0</v>
      </c>
      <c r="AA1504" s="31">
        <f t="shared" si="47"/>
        <v>0</v>
      </c>
      <c r="AB1504" s="31">
        <f t="shared" si="46"/>
        <v>0</v>
      </c>
    </row>
    <row r="1505" spans="1:28" s="36" customFormat="1" x14ac:dyDescent="0.35">
      <c r="A1505" s="25" t="s">
        <v>244</v>
      </c>
      <c r="B1505" s="35" t="s">
        <v>2103</v>
      </c>
      <c r="C1505" s="33" t="s">
        <v>246</v>
      </c>
      <c r="D1505" s="33" t="s">
        <v>2104</v>
      </c>
      <c r="E1505" s="33" t="s">
        <v>36</v>
      </c>
      <c r="F1505" s="3" t="s">
        <v>37</v>
      </c>
      <c r="G1505" s="27" t="str">
        <f>Table228910[[#This Row],[District
Code]]</f>
        <v>69682</v>
      </c>
      <c r="H1505" s="53" t="s">
        <v>2105</v>
      </c>
      <c r="I1505" s="29" t="s">
        <v>6701</v>
      </c>
      <c r="J1505" s="30">
        <v>10000</v>
      </c>
      <c r="K1505" s="29" t="s">
        <v>6701</v>
      </c>
      <c r="L1505" s="28">
        <v>0</v>
      </c>
      <c r="M1505" s="28">
        <v>0</v>
      </c>
      <c r="N1505" s="28">
        <v>0</v>
      </c>
      <c r="O1505" s="28">
        <v>2500</v>
      </c>
      <c r="P1505" s="28">
        <v>2500</v>
      </c>
      <c r="Q1505" s="28">
        <v>0</v>
      </c>
      <c r="R1505" s="28">
        <v>0</v>
      </c>
      <c r="S1505" s="28">
        <v>0</v>
      </c>
      <c r="T1505" s="28">
        <v>0</v>
      </c>
      <c r="U1505" s="28">
        <v>5000</v>
      </c>
      <c r="V1505" s="28">
        <v>0</v>
      </c>
      <c r="W1505" s="28">
        <v>0</v>
      </c>
      <c r="X1505" s="28">
        <v>0</v>
      </c>
      <c r="Y1505" s="28">
        <v>0</v>
      </c>
      <c r="Z1505" s="28">
        <v>0</v>
      </c>
      <c r="AA1505" s="31">
        <f t="shared" si="47"/>
        <v>10000</v>
      </c>
      <c r="AB1505" s="31">
        <f t="shared" si="46"/>
        <v>0</v>
      </c>
    </row>
    <row r="1506" spans="1:28" s="36" customFormat="1" x14ac:dyDescent="0.35">
      <c r="A1506" s="25" t="s">
        <v>244</v>
      </c>
      <c r="B1506" s="35" t="s">
        <v>2106</v>
      </c>
      <c r="C1506" s="33" t="s">
        <v>246</v>
      </c>
      <c r="D1506" s="33" t="s">
        <v>2107</v>
      </c>
      <c r="E1506" s="33" t="s">
        <v>36</v>
      </c>
      <c r="F1506" s="3" t="s">
        <v>37</v>
      </c>
      <c r="G1506" s="27" t="str">
        <f>Table228910[[#This Row],[District
Code]]</f>
        <v>69690</v>
      </c>
      <c r="H1506" s="53" t="s">
        <v>2108</v>
      </c>
      <c r="I1506" s="29" t="s">
        <v>6700</v>
      </c>
      <c r="J1506" s="30">
        <v>0</v>
      </c>
      <c r="K1506" s="29" t="s">
        <v>6708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0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0</v>
      </c>
      <c r="X1506" s="28">
        <v>0</v>
      </c>
      <c r="Y1506" s="28">
        <v>0</v>
      </c>
      <c r="Z1506" s="28">
        <v>0</v>
      </c>
      <c r="AA1506" s="31">
        <f t="shared" si="47"/>
        <v>0</v>
      </c>
      <c r="AB1506" s="31">
        <f t="shared" si="46"/>
        <v>0</v>
      </c>
    </row>
    <row r="1507" spans="1:28" s="36" customFormat="1" x14ac:dyDescent="0.35">
      <c r="A1507" s="25" t="s">
        <v>244</v>
      </c>
      <c r="B1507" s="35" t="s">
        <v>2109</v>
      </c>
      <c r="C1507" s="33" t="s">
        <v>246</v>
      </c>
      <c r="D1507" s="33" t="s">
        <v>2110</v>
      </c>
      <c r="E1507" s="33" t="s">
        <v>36</v>
      </c>
      <c r="F1507" s="3" t="s">
        <v>37</v>
      </c>
      <c r="G1507" s="27" t="str">
        <f>Table228910[[#This Row],[District
Code]]</f>
        <v>69708</v>
      </c>
      <c r="H1507" s="53" t="s">
        <v>2111</v>
      </c>
      <c r="I1507" s="29" t="s">
        <v>6701</v>
      </c>
      <c r="J1507" s="30">
        <v>10000</v>
      </c>
      <c r="K1507" s="29" t="s">
        <v>6701</v>
      </c>
      <c r="L1507" s="28">
        <v>2500</v>
      </c>
      <c r="M1507" s="28">
        <v>2500</v>
      </c>
      <c r="N1507" s="28">
        <v>962</v>
      </c>
      <c r="O1507" s="28">
        <v>0</v>
      </c>
      <c r="P1507" s="28">
        <v>4038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8">
        <v>0</v>
      </c>
      <c r="Z1507" s="28">
        <v>0</v>
      </c>
      <c r="AA1507" s="31">
        <f t="shared" si="47"/>
        <v>10000</v>
      </c>
      <c r="AB1507" s="31">
        <f t="shared" si="46"/>
        <v>0</v>
      </c>
    </row>
    <row r="1508" spans="1:28" s="36" customFormat="1" x14ac:dyDescent="0.35">
      <c r="A1508" s="25" t="s">
        <v>244</v>
      </c>
      <c r="B1508" s="26" t="s">
        <v>2785</v>
      </c>
      <c r="C1508" s="27" t="s">
        <v>246</v>
      </c>
      <c r="D1508" s="27" t="s">
        <v>2786</v>
      </c>
      <c r="E1508" s="27" t="s">
        <v>36</v>
      </c>
      <c r="F1508" s="27" t="s">
        <v>37</v>
      </c>
      <c r="G1508" s="27" t="str">
        <f>Table228910[[#This Row],[District
Code]]</f>
        <v>73387</v>
      </c>
      <c r="H1508" s="52" t="s">
        <v>2787</v>
      </c>
      <c r="I1508" s="29" t="s">
        <v>6701</v>
      </c>
      <c r="J1508" s="30">
        <v>44121</v>
      </c>
      <c r="K1508" s="29" t="s">
        <v>6701</v>
      </c>
      <c r="L1508" s="28">
        <v>10739</v>
      </c>
      <c r="M1508" s="28">
        <v>17489</v>
      </c>
      <c r="N1508" s="28">
        <v>0</v>
      </c>
      <c r="O1508" s="28">
        <v>236</v>
      </c>
      <c r="P1508" s="28">
        <v>4327</v>
      </c>
      <c r="Q1508" s="28">
        <v>813</v>
      </c>
      <c r="R1508" s="28">
        <v>10517</v>
      </c>
      <c r="S1508" s="28">
        <v>0</v>
      </c>
      <c r="T1508" s="28">
        <v>0</v>
      </c>
      <c r="U1508" s="28">
        <v>0</v>
      </c>
      <c r="V1508" s="28">
        <v>0</v>
      </c>
      <c r="W1508" s="28">
        <v>0</v>
      </c>
      <c r="X1508" s="28">
        <v>0</v>
      </c>
      <c r="Y1508" s="28">
        <v>0</v>
      </c>
      <c r="Z1508" s="28">
        <v>0</v>
      </c>
      <c r="AA1508" s="31">
        <f t="shared" si="47"/>
        <v>44121</v>
      </c>
      <c r="AB1508" s="31">
        <f t="shared" si="46"/>
        <v>0</v>
      </c>
    </row>
    <row r="1509" spans="1:28" s="36" customFormat="1" x14ac:dyDescent="0.35">
      <c r="A1509" s="25" t="s">
        <v>244</v>
      </c>
      <c r="B1509" s="26" t="s">
        <v>3970</v>
      </c>
      <c r="C1509" s="27" t="s">
        <v>246</v>
      </c>
      <c r="D1509" s="27" t="s">
        <v>247</v>
      </c>
      <c r="E1509" s="27" t="s">
        <v>3971</v>
      </c>
      <c r="F1509" s="27" t="s">
        <v>3972</v>
      </c>
      <c r="G1509" s="27" t="str">
        <f>"C"&amp;Table228910[[#This Row],[Direct
Funded
Charter School
Number]]</f>
        <v>C0615</v>
      </c>
      <c r="H1509" s="52" t="s">
        <v>3973</v>
      </c>
      <c r="I1509" s="29" t="s">
        <v>6700</v>
      </c>
      <c r="J1509" s="30">
        <v>0</v>
      </c>
      <c r="K1509" s="29" t="s">
        <v>6708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0</v>
      </c>
      <c r="R1509" s="28">
        <v>0</v>
      </c>
      <c r="S1509" s="28">
        <v>0</v>
      </c>
      <c r="T1509" s="28">
        <v>0</v>
      </c>
      <c r="U1509" s="28">
        <v>0</v>
      </c>
      <c r="V1509" s="28">
        <v>0</v>
      </c>
      <c r="W1509" s="28">
        <v>0</v>
      </c>
      <c r="X1509" s="28">
        <v>0</v>
      </c>
      <c r="Y1509" s="28">
        <v>0</v>
      </c>
      <c r="Z1509" s="28">
        <v>0</v>
      </c>
      <c r="AA1509" s="31">
        <f t="shared" si="47"/>
        <v>0</v>
      </c>
      <c r="AB1509" s="31">
        <f t="shared" si="46"/>
        <v>0</v>
      </c>
    </row>
    <row r="1510" spans="1:28" s="36" customFormat="1" x14ac:dyDescent="0.35">
      <c r="A1510" s="25" t="s">
        <v>244</v>
      </c>
      <c r="B1510" s="26" t="s">
        <v>3990</v>
      </c>
      <c r="C1510" s="27" t="s">
        <v>246</v>
      </c>
      <c r="D1510" s="27" t="s">
        <v>2023</v>
      </c>
      <c r="E1510" s="27" t="s">
        <v>3991</v>
      </c>
      <c r="F1510" s="27" t="s">
        <v>3992</v>
      </c>
      <c r="G1510" s="27" t="str">
        <f>"C"&amp;Table228910[[#This Row],[Direct
Funded
Charter School
Number]]</f>
        <v>C0628</v>
      </c>
      <c r="H1510" s="52" t="s">
        <v>3993</v>
      </c>
      <c r="I1510" s="29" t="s">
        <v>6701</v>
      </c>
      <c r="J1510" s="30">
        <v>10786</v>
      </c>
      <c r="K1510" s="29" t="s">
        <v>6701</v>
      </c>
      <c r="L1510" s="28">
        <v>2625</v>
      </c>
      <c r="M1510" s="28">
        <v>2625</v>
      </c>
      <c r="N1510" s="28">
        <v>3501</v>
      </c>
      <c r="O1510" s="28">
        <v>2035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8">
        <v>0</v>
      </c>
      <c r="Z1510" s="28">
        <v>0</v>
      </c>
      <c r="AA1510" s="31">
        <f t="shared" si="47"/>
        <v>10786</v>
      </c>
      <c r="AB1510" s="31">
        <f t="shared" si="46"/>
        <v>0</v>
      </c>
    </row>
    <row r="1511" spans="1:28" s="36" customFormat="1" x14ac:dyDescent="0.35">
      <c r="A1511" s="25" t="s">
        <v>244</v>
      </c>
      <c r="B1511" s="26" t="s">
        <v>4018</v>
      </c>
      <c r="C1511" s="27" t="s">
        <v>246</v>
      </c>
      <c r="D1511" s="27" t="s">
        <v>2041</v>
      </c>
      <c r="E1511" s="27" t="s">
        <v>4019</v>
      </c>
      <c r="F1511" s="27" t="s">
        <v>4020</v>
      </c>
      <c r="G1511" s="27" t="str">
        <f>"C"&amp;Table228910[[#This Row],[Direct
Funded
Charter School
Number]]</f>
        <v>C0646</v>
      </c>
      <c r="H1511" s="52" t="s">
        <v>4021</v>
      </c>
      <c r="I1511" s="29" t="s">
        <v>6700</v>
      </c>
      <c r="J1511" s="30">
        <v>0</v>
      </c>
      <c r="K1511" s="29" t="s">
        <v>6708</v>
      </c>
      <c r="L1511" s="28">
        <v>0</v>
      </c>
      <c r="M1511" s="28">
        <v>0</v>
      </c>
      <c r="N1511" s="28">
        <v>0</v>
      </c>
      <c r="O1511" s="28">
        <v>0</v>
      </c>
      <c r="P1511" s="28">
        <v>0</v>
      </c>
      <c r="Q1511" s="28">
        <v>0</v>
      </c>
      <c r="R1511" s="28">
        <v>0</v>
      </c>
      <c r="S1511" s="28">
        <v>0</v>
      </c>
      <c r="T1511" s="28">
        <v>0</v>
      </c>
      <c r="U1511" s="28">
        <v>0</v>
      </c>
      <c r="V1511" s="28">
        <v>0</v>
      </c>
      <c r="W1511" s="28">
        <v>0</v>
      </c>
      <c r="X1511" s="28">
        <v>0</v>
      </c>
      <c r="Y1511" s="28">
        <v>0</v>
      </c>
      <c r="Z1511" s="28">
        <v>0</v>
      </c>
      <c r="AA1511" s="31">
        <f t="shared" si="47"/>
        <v>0</v>
      </c>
      <c r="AB1511" s="31">
        <f t="shared" si="46"/>
        <v>0</v>
      </c>
    </row>
    <row r="1512" spans="1:28" s="36" customFormat="1" x14ac:dyDescent="0.35">
      <c r="A1512" s="25" t="s">
        <v>244</v>
      </c>
      <c r="B1512" s="26" t="s">
        <v>4263</v>
      </c>
      <c r="C1512" s="27" t="s">
        <v>246</v>
      </c>
      <c r="D1512" s="27" t="s">
        <v>247</v>
      </c>
      <c r="E1512" s="27" t="s">
        <v>4264</v>
      </c>
      <c r="F1512" s="27" t="s">
        <v>4265</v>
      </c>
      <c r="G1512" s="27" t="str">
        <f>"C"&amp;Table228910[[#This Row],[Direct
Funded
Charter School
Number]]</f>
        <v>C0767</v>
      </c>
      <c r="H1512" s="52" t="s">
        <v>3219</v>
      </c>
      <c r="I1512" s="29" t="s">
        <v>6700</v>
      </c>
      <c r="J1512" s="30">
        <v>0</v>
      </c>
      <c r="K1512" s="29" t="s">
        <v>6708</v>
      </c>
      <c r="L1512" s="28">
        <v>0</v>
      </c>
      <c r="M1512" s="28">
        <v>0</v>
      </c>
      <c r="N1512" s="28">
        <v>0</v>
      </c>
      <c r="O1512" s="28">
        <v>0</v>
      </c>
      <c r="P1512" s="28">
        <v>0</v>
      </c>
      <c r="Q1512" s="28">
        <v>0</v>
      </c>
      <c r="R1512" s="28">
        <v>0</v>
      </c>
      <c r="S1512" s="28">
        <v>0</v>
      </c>
      <c r="T1512" s="28">
        <v>0</v>
      </c>
      <c r="U1512" s="28">
        <v>0</v>
      </c>
      <c r="V1512" s="28">
        <v>0</v>
      </c>
      <c r="W1512" s="28">
        <v>0</v>
      </c>
      <c r="X1512" s="28">
        <v>0</v>
      </c>
      <c r="Y1512" s="28">
        <v>0</v>
      </c>
      <c r="Z1512" s="28">
        <v>0</v>
      </c>
      <c r="AA1512" s="31">
        <f t="shared" si="47"/>
        <v>0</v>
      </c>
      <c r="AB1512" s="31">
        <f t="shared" si="46"/>
        <v>0</v>
      </c>
    </row>
    <row r="1513" spans="1:28" s="36" customFormat="1" x14ac:dyDescent="0.35">
      <c r="A1513" s="25" t="s">
        <v>244</v>
      </c>
      <c r="B1513" s="26" t="s">
        <v>4422</v>
      </c>
      <c r="C1513" s="27" t="s">
        <v>246</v>
      </c>
      <c r="D1513" s="27" t="s">
        <v>247</v>
      </c>
      <c r="E1513" s="27" t="s">
        <v>4423</v>
      </c>
      <c r="F1513" s="27" t="s">
        <v>4424</v>
      </c>
      <c r="G1513" s="27" t="str">
        <f>"C"&amp;Table228910[[#This Row],[Direct
Funded
Charter School
Number]]</f>
        <v>C0844</v>
      </c>
      <c r="H1513" s="52" t="s">
        <v>4425</v>
      </c>
      <c r="I1513" s="29" t="s">
        <v>6700</v>
      </c>
      <c r="J1513" s="30">
        <v>0</v>
      </c>
      <c r="K1513" s="29" t="s">
        <v>6708</v>
      </c>
      <c r="L1513" s="28">
        <v>0</v>
      </c>
      <c r="M1513" s="28">
        <v>0</v>
      </c>
      <c r="N1513" s="28">
        <v>0</v>
      </c>
      <c r="O1513" s="28">
        <v>0</v>
      </c>
      <c r="P1513" s="28">
        <v>0</v>
      </c>
      <c r="Q1513" s="28">
        <v>0</v>
      </c>
      <c r="R1513" s="28">
        <v>0</v>
      </c>
      <c r="S1513" s="28">
        <v>0</v>
      </c>
      <c r="T1513" s="28">
        <v>0</v>
      </c>
      <c r="U1513" s="28">
        <v>0</v>
      </c>
      <c r="V1513" s="28">
        <v>0</v>
      </c>
      <c r="W1513" s="28">
        <v>0</v>
      </c>
      <c r="X1513" s="28">
        <v>0</v>
      </c>
      <c r="Y1513" s="28">
        <v>0</v>
      </c>
      <c r="Z1513" s="28">
        <v>0</v>
      </c>
      <c r="AA1513" s="31">
        <f t="shared" si="47"/>
        <v>0</v>
      </c>
      <c r="AB1513" s="31">
        <f t="shared" si="46"/>
        <v>0</v>
      </c>
    </row>
    <row r="1514" spans="1:28" s="36" customFormat="1" x14ac:dyDescent="0.35">
      <c r="A1514" s="25" t="s">
        <v>244</v>
      </c>
      <c r="B1514" s="26" t="s">
        <v>4426</v>
      </c>
      <c r="C1514" s="27" t="s">
        <v>246</v>
      </c>
      <c r="D1514" s="27" t="s">
        <v>2047</v>
      </c>
      <c r="E1514" s="27" t="s">
        <v>4427</v>
      </c>
      <c r="F1514" s="27" t="s">
        <v>4428</v>
      </c>
      <c r="G1514" s="27" t="str">
        <f>"C"&amp;Table228910[[#This Row],[Direct
Funded
Charter School
Number]]</f>
        <v>C0846</v>
      </c>
      <c r="H1514" s="52" t="s">
        <v>4429</v>
      </c>
      <c r="I1514" s="29" t="s">
        <v>6701</v>
      </c>
      <c r="J1514" s="30">
        <v>10000</v>
      </c>
      <c r="K1514" s="29" t="s">
        <v>6701</v>
      </c>
      <c r="L1514" s="28">
        <v>2500</v>
      </c>
      <c r="M1514" s="28">
        <v>2500</v>
      </c>
      <c r="N1514" s="28">
        <v>2500</v>
      </c>
      <c r="O1514" s="28">
        <v>0</v>
      </c>
      <c r="P1514" s="28">
        <v>2500</v>
      </c>
      <c r="Q1514" s="28">
        <v>0</v>
      </c>
      <c r="R1514" s="28">
        <v>0</v>
      </c>
      <c r="S1514" s="28">
        <v>0</v>
      </c>
      <c r="T1514" s="28">
        <v>0</v>
      </c>
      <c r="U1514" s="28">
        <v>0</v>
      </c>
      <c r="V1514" s="28">
        <v>0</v>
      </c>
      <c r="W1514" s="28">
        <v>0</v>
      </c>
      <c r="X1514" s="28">
        <v>0</v>
      </c>
      <c r="Y1514" s="28">
        <v>0</v>
      </c>
      <c r="Z1514" s="28">
        <v>0</v>
      </c>
      <c r="AA1514" s="31">
        <f t="shared" si="47"/>
        <v>10000</v>
      </c>
      <c r="AB1514" s="31">
        <f t="shared" si="46"/>
        <v>0</v>
      </c>
    </row>
    <row r="1515" spans="1:28" s="36" customFormat="1" x14ac:dyDescent="0.35">
      <c r="A1515" s="25" t="s">
        <v>244</v>
      </c>
      <c r="B1515" s="26" t="s">
        <v>4442</v>
      </c>
      <c r="C1515" s="27" t="s">
        <v>246</v>
      </c>
      <c r="D1515" s="27" t="s">
        <v>247</v>
      </c>
      <c r="E1515" s="27" t="s">
        <v>4443</v>
      </c>
      <c r="F1515" s="27" t="s">
        <v>4444</v>
      </c>
      <c r="G1515" s="27" t="str">
        <f>"C"&amp;Table228910[[#This Row],[Direct
Funded
Charter School
Number]]</f>
        <v>C0850</v>
      </c>
      <c r="H1515" s="52" t="s">
        <v>4445</v>
      </c>
      <c r="I1515" s="29" t="s">
        <v>6701</v>
      </c>
      <c r="J1515" s="30">
        <v>16870</v>
      </c>
      <c r="K1515" s="29" t="s">
        <v>6708</v>
      </c>
      <c r="L1515" s="28">
        <v>4106</v>
      </c>
      <c r="M1515" s="28">
        <v>4106</v>
      </c>
      <c r="N1515" s="28">
        <v>8212</v>
      </c>
      <c r="O1515" s="28">
        <v>446</v>
      </c>
      <c r="P1515" s="28">
        <v>0</v>
      </c>
      <c r="Q1515" s="28">
        <v>0</v>
      </c>
      <c r="R1515" s="28">
        <v>0</v>
      </c>
      <c r="S1515" s="28">
        <v>0</v>
      </c>
      <c r="T1515" s="28">
        <v>0</v>
      </c>
      <c r="U1515" s="28">
        <v>0</v>
      </c>
      <c r="V1515" s="28">
        <v>0</v>
      </c>
      <c r="W1515" s="28">
        <v>0</v>
      </c>
      <c r="X1515" s="28">
        <v>0</v>
      </c>
      <c r="Y1515" s="28">
        <v>0</v>
      </c>
      <c r="Z1515" s="28">
        <v>0</v>
      </c>
      <c r="AA1515" s="31">
        <f t="shared" si="47"/>
        <v>16870</v>
      </c>
      <c r="AB1515" s="31">
        <f t="shared" si="46"/>
        <v>0</v>
      </c>
    </row>
    <row r="1516" spans="1:28" s="36" customFormat="1" x14ac:dyDescent="0.35">
      <c r="A1516" s="25" t="s">
        <v>244</v>
      </c>
      <c r="B1516" s="26" t="s">
        <v>4626</v>
      </c>
      <c r="C1516" s="27" t="s">
        <v>246</v>
      </c>
      <c r="D1516" s="27" t="s">
        <v>247</v>
      </c>
      <c r="E1516" s="27" t="s">
        <v>4627</v>
      </c>
      <c r="F1516" s="27" t="s">
        <v>4628</v>
      </c>
      <c r="G1516" s="27" t="str">
        <f>"C"&amp;Table228910[[#This Row],[Direct
Funded
Charter School
Number]]</f>
        <v>C0972</v>
      </c>
      <c r="H1516" s="52" t="s">
        <v>4629</v>
      </c>
      <c r="I1516" s="29" t="s">
        <v>6700</v>
      </c>
      <c r="J1516" s="30">
        <v>0</v>
      </c>
      <c r="K1516" s="29" t="s">
        <v>6701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0</v>
      </c>
      <c r="R1516" s="28">
        <v>0</v>
      </c>
      <c r="S1516" s="28">
        <v>0</v>
      </c>
      <c r="T1516" s="28">
        <v>0</v>
      </c>
      <c r="U1516" s="28">
        <v>0</v>
      </c>
      <c r="V1516" s="28">
        <v>0</v>
      </c>
      <c r="W1516" s="28">
        <v>0</v>
      </c>
      <c r="X1516" s="28">
        <v>0</v>
      </c>
      <c r="Y1516" s="28">
        <v>0</v>
      </c>
      <c r="Z1516" s="28">
        <v>0</v>
      </c>
      <c r="AA1516" s="31">
        <f t="shared" si="47"/>
        <v>0</v>
      </c>
      <c r="AB1516" s="31">
        <f t="shared" si="46"/>
        <v>0</v>
      </c>
    </row>
    <row r="1517" spans="1:28" s="36" customFormat="1" x14ac:dyDescent="0.35">
      <c r="A1517" s="25" t="s">
        <v>244</v>
      </c>
      <c r="B1517" s="26" t="s">
        <v>4634</v>
      </c>
      <c r="C1517" s="27" t="s">
        <v>246</v>
      </c>
      <c r="D1517" s="27" t="s">
        <v>2041</v>
      </c>
      <c r="E1517" s="27" t="s">
        <v>4635</v>
      </c>
      <c r="F1517" s="27" t="s">
        <v>4636</v>
      </c>
      <c r="G1517" s="27" t="str">
        <f>"C"&amp;Table228910[[#This Row],[Direct
Funded
Charter School
Number]]</f>
        <v>C0976</v>
      </c>
      <c r="H1517" s="52" t="s">
        <v>4637</v>
      </c>
      <c r="I1517" s="29" t="s">
        <v>6701</v>
      </c>
      <c r="J1517" s="30">
        <v>10284</v>
      </c>
      <c r="K1517" s="29" t="s">
        <v>6701</v>
      </c>
      <c r="L1517" s="28">
        <v>2503</v>
      </c>
      <c r="M1517" s="28">
        <v>2503</v>
      </c>
      <c r="N1517" s="28">
        <v>3337</v>
      </c>
      <c r="O1517" s="28">
        <v>0</v>
      </c>
      <c r="P1517" s="28">
        <v>1941</v>
      </c>
      <c r="Q1517" s="28">
        <v>0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31">
        <f t="shared" si="47"/>
        <v>10284</v>
      </c>
      <c r="AB1517" s="31">
        <f t="shared" si="46"/>
        <v>0</v>
      </c>
    </row>
    <row r="1518" spans="1:28" s="36" customFormat="1" x14ac:dyDescent="0.35">
      <c r="A1518" s="25" t="s">
        <v>244</v>
      </c>
      <c r="B1518" s="26" t="s">
        <v>4794</v>
      </c>
      <c r="C1518" s="27" t="s">
        <v>246</v>
      </c>
      <c r="D1518" s="27" t="s">
        <v>247</v>
      </c>
      <c r="E1518" s="27" t="s">
        <v>4795</v>
      </c>
      <c r="F1518" s="27" t="s">
        <v>4796</v>
      </c>
      <c r="G1518" s="27" t="str">
        <f>"C"&amp;Table228910[[#This Row],[Direct
Funded
Charter School
Number]]</f>
        <v>C1061</v>
      </c>
      <c r="H1518" s="52" t="s">
        <v>4797</v>
      </c>
      <c r="I1518" s="29" t="s">
        <v>6701</v>
      </c>
      <c r="J1518" s="30">
        <v>14867</v>
      </c>
      <c r="K1518" s="29" t="s">
        <v>6708</v>
      </c>
      <c r="L1518" s="28">
        <v>3619</v>
      </c>
      <c r="M1518" s="28">
        <v>3619</v>
      </c>
      <c r="N1518" s="28">
        <v>7236</v>
      </c>
      <c r="O1518" s="28">
        <v>393</v>
      </c>
      <c r="P1518" s="28">
        <v>0</v>
      </c>
      <c r="Q1518" s="28">
        <v>0</v>
      </c>
      <c r="R1518" s="28">
        <v>0</v>
      </c>
      <c r="S1518" s="28">
        <v>0</v>
      </c>
      <c r="T1518" s="28">
        <v>0</v>
      </c>
      <c r="U1518" s="28">
        <v>0</v>
      </c>
      <c r="V1518" s="28">
        <v>0</v>
      </c>
      <c r="W1518" s="28">
        <v>0</v>
      </c>
      <c r="X1518" s="28">
        <v>0</v>
      </c>
      <c r="Y1518" s="28">
        <v>0</v>
      </c>
      <c r="Z1518" s="28">
        <v>0</v>
      </c>
      <c r="AA1518" s="31">
        <f t="shared" si="47"/>
        <v>14867</v>
      </c>
      <c r="AB1518" s="31">
        <f t="shared" si="46"/>
        <v>0</v>
      </c>
    </row>
    <row r="1519" spans="1:28" s="36" customFormat="1" x14ac:dyDescent="0.35">
      <c r="A1519" s="25" t="s">
        <v>244</v>
      </c>
      <c r="B1519" s="26" t="s">
        <v>4943</v>
      </c>
      <c r="C1519" s="27" t="s">
        <v>246</v>
      </c>
      <c r="D1519" s="27" t="s">
        <v>247</v>
      </c>
      <c r="E1519" s="27" t="s">
        <v>4944</v>
      </c>
      <c r="F1519" s="27" t="s">
        <v>4945</v>
      </c>
      <c r="G1519" s="27" t="str">
        <f>"C"&amp;Table228910[[#This Row],[Direct
Funded
Charter School
Number]]</f>
        <v>C1127</v>
      </c>
      <c r="H1519" s="52" t="s">
        <v>4946</v>
      </c>
      <c r="I1519" s="29" t="s">
        <v>6701</v>
      </c>
      <c r="J1519" s="30">
        <v>14811</v>
      </c>
      <c r="K1519" s="29" t="s">
        <v>6708</v>
      </c>
      <c r="L1519" s="28">
        <v>3605</v>
      </c>
      <c r="M1519" s="28">
        <v>3605</v>
      </c>
      <c r="N1519" s="28">
        <v>7210</v>
      </c>
      <c r="O1519" s="28">
        <v>391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0</v>
      </c>
      <c r="X1519" s="28">
        <v>0</v>
      </c>
      <c r="Y1519" s="28">
        <v>0</v>
      </c>
      <c r="Z1519" s="28">
        <v>0</v>
      </c>
      <c r="AA1519" s="31">
        <f t="shared" si="47"/>
        <v>14811</v>
      </c>
      <c r="AB1519" s="31">
        <f t="shared" si="46"/>
        <v>0</v>
      </c>
    </row>
    <row r="1520" spans="1:28" s="36" customFormat="1" x14ac:dyDescent="0.35">
      <c r="A1520" s="25" t="s">
        <v>244</v>
      </c>
      <c r="B1520" s="26" t="s">
        <v>5019</v>
      </c>
      <c r="C1520" s="33" t="s">
        <v>246</v>
      </c>
      <c r="D1520" s="33" t="s">
        <v>2047</v>
      </c>
      <c r="E1520" s="33" t="s">
        <v>5020</v>
      </c>
      <c r="F1520" s="3" t="s">
        <v>5021</v>
      </c>
      <c r="G1520" s="27" t="str">
        <f>"C"&amp;Table228910[[#This Row],[Direct
Funded
Charter School
Number]]</f>
        <v>C1167</v>
      </c>
      <c r="H1520" s="53" t="s">
        <v>5022</v>
      </c>
      <c r="I1520" s="29" t="s">
        <v>6701</v>
      </c>
      <c r="J1520" s="30">
        <v>10000</v>
      </c>
      <c r="K1520" s="29" t="s">
        <v>6701</v>
      </c>
      <c r="L1520" s="28">
        <v>2500</v>
      </c>
      <c r="M1520" s="28">
        <v>0</v>
      </c>
      <c r="N1520" s="28">
        <v>0</v>
      </c>
      <c r="O1520" s="28">
        <v>0</v>
      </c>
      <c r="P1520" s="28">
        <v>0</v>
      </c>
      <c r="Q1520" s="28">
        <v>2500</v>
      </c>
      <c r="R1520" s="28">
        <v>2500</v>
      </c>
      <c r="S1520" s="28">
        <v>0</v>
      </c>
      <c r="T1520" s="28">
        <v>2500</v>
      </c>
      <c r="U1520" s="28">
        <v>0</v>
      </c>
      <c r="V1520" s="28">
        <v>0</v>
      </c>
      <c r="W1520" s="28">
        <v>0</v>
      </c>
      <c r="X1520" s="28">
        <v>0</v>
      </c>
      <c r="Y1520" s="28">
        <v>0</v>
      </c>
      <c r="Z1520" s="28">
        <v>0</v>
      </c>
      <c r="AA1520" s="31">
        <f t="shared" si="47"/>
        <v>10000</v>
      </c>
      <c r="AB1520" s="31">
        <f t="shared" si="46"/>
        <v>0</v>
      </c>
    </row>
    <row r="1521" spans="1:28" s="36" customFormat="1" x14ac:dyDescent="0.35">
      <c r="A1521" s="25" t="s">
        <v>244</v>
      </c>
      <c r="B1521" s="35" t="s">
        <v>5207</v>
      </c>
      <c r="C1521" s="33" t="s">
        <v>246</v>
      </c>
      <c r="D1521" s="33" t="s">
        <v>247</v>
      </c>
      <c r="E1521" s="33" t="s">
        <v>5208</v>
      </c>
      <c r="F1521" s="3" t="s">
        <v>5209</v>
      </c>
      <c r="G1521" s="27" t="str">
        <f>"C"&amp;Table228910[[#This Row],[Direct
Funded
Charter School
Number]]</f>
        <v>C1268</v>
      </c>
      <c r="H1521" s="53" t="s">
        <v>5210</v>
      </c>
      <c r="I1521" s="29" t="s">
        <v>6701</v>
      </c>
      <c r="J1521" s="30">
        <v>18279</v>
      </c>
      <c r="K1521" s="29" t="s">
        <v>6701</v>
      </c>
      <c r="L1521" s="28">
        <v>4449</v>
      </c>
      <c r="M1521" s="28">
        <v>4449</v>
      </c>
      <c r="N1521" s="28">
        <v>0</v>
      </c>
      <c r="O1521" s="28">
        <v>0</v>
      </c>
      <c r="P1521" s="28">
        <v>9381</v>
      </c>
      <c r="Q1521" s="28">
        <v>0</v>
      </c>
      <c r="R1521" s="28">
        <v>0</v>
      </c>
      <c r="S1521" s="28">
        <v>0</v>
      </c>
      <c r="T1521" s="28">
        <v>0</v>
      </c>
      <c r="U1521" s="28">
        <v>0</v>
      </c>
      <c r="V1521" s="28">
        <v>0</v>
      </c>
      <c r="W1521" s="28">
        <v>0</v>
      </c>
      <c r="X1521" s="28">
        <v>0</v>
      </c>
      <c r="Y1521" s="28">
        <v>0</v>
      </c>
      <c r="Z1521" s="28">
        <v>0</v>
      </c>
      <c r="AA1521" s="31">
        <f t="shared" si="47"/>
        <v>18279</v>
      </c>
      <c r="AB1521" s="31">
        <f t="shared" si="46"/>
        <v>0</v>
      </c>
    </row>
    <row r="1522" spans="1:28" s="36" customFormat="1" x14ac:dyDescent="0.35">
      <c r="A1522" s="25" t="s">
        <v>244</v>
      </c>
      <c r="B1522" s="26" t="s">
        <v>5071</v>
      </c>
      <c r="C1522" s="27" t="s">
        <v>246</v>
      </c>
      <c r="D1522" s="27" t="s">
        <v>247</v>
      </c>
      <c r="E1522" s="27" t="s">
        <v>5072</v>
      </c>
      <c r="F1522" s="27" t="s">
        <v>5073</v>
      </c>
      <c r="G1522" s="27" t="str">
        <f>"C"&amp;Table228910[[#This Row],[Direct
Funded
Charter School
Number]]</f>
        <v>C1193</v>
      </c>
      <c r="H1522" s="52" t="s">
        <v>5074</v>
      </c>
      <c r="I1522" s="29" t="s">
        <v>6701</v>
      </c>
      <c r="J1522" s="30">
        <v>13181</v>
      </c>
      <c r="K1522" s="29" t="s">
        <v>6708</v>
      </c>
      <c r="L1522" s="28">
        <v>3208</v>
      </c>
      <c r="M1522" s="28">
        <v>3208</v>
      </c>
      <c r="N1522" s="28">
        <v>6417</v>
      </c>
      <c r="O1522" s="28">
        <v>348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31">
        <f t="shared" si="47"/>
        <v>13181</v>
      </c>
      <c r="AB1522" s="31">
        <f t="shared" si="46"/>
        <v>0</v>
      </c>
    </row>
    <row r="1523" spans="1:28" s="36" customFormat="1" x14ac:dyDescent="0.35">
      <c r="A1523" s="25" t="s">
        <v>244</v>
      </c>
      <c r="B1523" s="26" t="s">
        <v>5067</v>
      </c>
      <c r="C1523" s="27" t="s">
        <v>246</v>
      </c>
      <c r="D1523" s="27" t="s">
        <v>2047</v>
      </c>
      <c r="E1523" s="27" t="s">
        <v>5068</v>
      </c>
      <c r="F1523" s="27" t="s">
        <v>5069</v>
      </c>
      <c r="G1523" s="27" t="str">
        <f>"C"&amp;Table228910[[#This Row],[Direct
Funded
Charter School
Number]]</f>
        <v>C1192</v>
      </c>
      <c r="H1523" s="52" t="s">
        <v>5070</v>
      </c>
      <c r="I1523" s="29" t="s">
        <v>6701</v>
      </c>
      <c r="J1523" s="30">
        <v>14842</v>
      </c>
      <c r="K1523" s="29" t="s">
        <v>6708</v>
      </c>
      <c r="L1523" s="28">
        <v>3613</v>
      </c>
      <c r="M1523" s="28">
        <v>3613</v>
      </c>
      <c r="N1523" s="28">
        <v>7224</v>
      </c>
      <c r="O1523" s="28">
        <v>392</v>
      </c>
      <c r="P1523" s="28">
        <v>0</v>
      </c>
      <c r="Q1523" s="28">
        <v>0</v>
      </c>
      <c r="R1523" s="28">
        <v>0</v>
      </c>
      <c r="S1523" s="28">
        <v>0</v>
      </c>
      <c r="T1523" s="28">
        <v>0</v>
      </c>
      <c r="U1523" s="28">
        <v>0</v>
      </c>
      <c r="V1523" s="28">
        <v>0</v>
      </c>
      <c r="W1523" s="28">
        <v>0</v>
      </c>
      <c r="X1523" s="28">
        <v>0</v>
      </c>
      <c r="Y1523" s="28">
        <v>0</v>
      </c>
      <c r="Z1523" s="28">
        <v>0</v>
      </c>
      <c r="AA1523" s="31">
        <f t="shared" si="47"/>
        <v>14842</v>
      </c>
      <c r="AB1523" s="31">
        <f t="shared" si="46"/>
        <v>0</v>
      </c>
    </row>
    <row r="1524" spans="1:28" s="36" customFormat="1" x14ac:dyDescent="0.35">
      <c r="A1524" s="25" t="s">
        <v>244</v>
      </c>
      <c r="B1524" s="26" t="s">
        <v>5231</v>
      </c>
      <c r="C1524" s="27" t="s">
        <v>246</v>
      </c>
      <c r="D1524" s="27" t="s">
        <v>2041</v>
      </c>
      <c r="E1524" s="27" t="s">
        <v>5232</v>
      </c>
      <c r="F1524" s="27" t="s">
        <v>5233</v>
      </c>
      <c r="G1524" s="27" t="str">
        <f>"C"&amp;Table228910[[#This Row],[Direct
Funded
Charter School
Number]]</f>
        <v>C1276</v>
      </c>
      <c r="H1524" s="52" t="s">
        <v>5234</v>
      </c>
      <c r="I1524" s="29" t="s">
        <v>6700</v>
      </c>
      <c r="J1524" s="30">
        <v>0</v>
      </c>
      <c r="K1524" s="29" t="s">
        <v>6708</v>
      </c>
      <c r="L1524" s="28">
        <v>0</v>
      </c>
      <c r="M1524" s="28">
        <v>0</v>
      </c>
      <c r="N1524" s="28">
        <v>0</v>
      </c>
      <c r="O1524" s="28">
        <v>0</v>
      </c>
      <c r="P1524" s="28">
        <v>0</v>
      </c>
      <c r="Q1524" s="28">
        <v>0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  <c r="W1524" s="28">
        <v>0</v>
      </c>
      <c r="X1524" s="28">
        <v>0</v>
      </c>
      <c r="Y1524" s="28">
        <v>0</v>
      </c>
      <c r="Z1524" s="28">
        <v>0</v>
      </c>
      <c r="AA1524" s="31">
        <f t="shared" si="47"/>
        <v>0</v>
      </c>
      <c r="AB1524" s="31">
        <f t="shared" si="46"/>
        <v>0</v>
      </c>
    </row>
    <row r="1525" spans="1:28" s="36" customFormat="1" x14ac:dyDescent="0.35">
      <c r="A1525" s="25" t="s">
        <v>244</v>
      </c>
      <c r="B1525" s="26" t="s">
        <v>5235</v>
      </c>
      <c r="C1525" s="27" t="s">
        <v>246</v>
      </c>
      <c r="D1525" s="27" t="s">
        <v>2053</v>
      </c>
      <c r="E1525" s="27" t="s">
        <v>5236</v>
      </c>
      <c r="F1525" s="27" t="s">
        <v>5237</v>
      </c>
      <c r="G1525" s="27" t="str">
        <f>"C"&amp;Table228910[[#This Row],[Direct
Funded
Charter School
Number]]</f>
        <v>C1278</v>
      </c>
      <c r="H1525" s="52" t="s">
        <v>5238</v>
      </c>
      <c r="I1525" s="29" t="s">
        <v>6701</v>
      </c>
      <c r="J1525" s="30">
        <v>10000</v>
      </c>
      <c r="K1525" s="29" t="s">
        <v>6701</v>
      </c>
      <c r="L1525" s="28">
        <v>2500</v>
      </c>
      <c r="M1525" s="28">
        <v>2500</v>
      </c>
      <c r="N1525" s="28">
        <v>2500</v>
      </c>
      <c r="O1525" s="28">
        <v>2500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31">
        <f t="shared" si="47"/>
        <v>10000</v>
      </c>
      <c r="AB1525" s="31">
        <f t="shared" si="46"/>
        <v>0</v>
      </c>
    </row>
    <row r="1526" spans="1:28" s="36" customFormat="1" x14ac:dyDescent="0.35">
      <c r="A1526" s="25" t="s">
        <v>244</v>
      </c>
      <c r="B1526" s="26" t="s">
        <v>5251</v>
      </c>
      <c r="C1526" s="27" t="s">
        <v>246</v>
      </c>
      <c r="D1526" s="27" t="s">
        <v>247</v>
      </c>
      <c r="E1526" s="27" t="s">
        <v>5252</v>
      </c>
      <c r="F1526" s="27" t="s">
        <v>5253</v>
      </c>
      <c r="G1526" s="27" t="str">
        <f>"C"&amp;Table228910[[#This Row],[Direct
Funded
Charter School
Number]]</f>
        <v>C1282</v>
      </c>
      <c r="H1526" s="52" t="s">
        <v>5254</v>
      </c>
      <c r="I1526" s="29" t="s">
        <v>6700</v>
      </c>
      <c r="J1526" s="30">
        <v>0</v>
      </c>
      <c r="K1526" s="29" t="s">
        <v>6708</v>
      </c>
      <c r="L1526" s="28">
        <v>0</v>
      </c>
      <c r="M1526" s="28">
        <v>0</v>
      </c>
      <c r="N1526" s="28">
        <v>0</v>
      </c>
      <c r="O1526" s="28">
        <v>0</v>
      </c>
      <c r="P1526" s="28">
        <v>0</v>
      </c>
      <c r="Q1526" s="28">
        <v>0</v>
      </c>
      <c r="R1526" s="28">
        <v>0</v>
      </c>
      <c r="S1526" s="28">
        <v>0</v>
      </c>
      <c r="T1526" s="28">
        <v>0</v>
      </c>
      <c r="U1526" s="28">
        <v>0</v>
      </c>
      <c r="V1526" s="28">
        <v>0</v>
      </c>
      <c r="W1526" s="28">
        <v>0</v>
      </c>
      <c r="X1526" s="28">
        <v>0</v>
      </c>
      <c r="Y1526" s="28">
        <v>0</v>
      </c>
      <c r="Z1526" s="28">
        <v>0</v>
      </c>
      <c r="AA1526" s="31">
        <f t="shared" si="47"/>
        <v>0</v>
      </c>
      <c r="AB1526" s="31">
        <f t="shared" si="46"/>
        <v>0</v>
      </c>
    </row>
    <row r="1527" spans="1:28" s="36" customFormat="1" x14ac:dyDescent="0.35">
      <c r="A1527" s="25" t="s">
        <v>244</v>
      </c>
      <c r="B1527" s="26" t="s">
        <v>5279</v>
      </c>
      <c r="C1527" s="27" t="s">
        <v>246</v>
      </c>
      <c r="D1527" s="27" t="s">
        <v>247</v>
      </c>
      <c r="E1527" s="27" t="s">
        <v>5280</v>
      </c>
      <c r="F1527" s="27" t="s">
        <v>5281</v>
      </c>
      <c r="G1527" s="27" t="str">
        <f>"C"&amp;Table228910[[#This Row],[Direct
Funded
Charter School
Number]]</f>
        <v>C1290</v>
      </c>
      <c r="H1527" s="52" t="s">
        <v>5282</v>
      </c>
      <c r="I1527" s="29" t="s">
        <v>6701</v>
      </c>
      <c r="J1527" s="30">
        <v>10000</v>
      </c>
      <c r="K1527" s="29" t="s">
        <v>6701</v>
      </c>
      <c r="L1527" s="28">
        <v>2500</v>
      </c>
      <c r="M1527" s="28">
        <v>2500</v>
      </c>
      <c r="N1527" s="28">
        <v>2500</v>
      </c>
      <c r="O1527" s="28">
        <v>2500</v>
      </c>
      <c r="P1527" s="28">
        <v>0</v>
      </c>
      <c r="Q1527" s="28">
        <v>0</v>
      </c>
      <c r="R1527" s="28">
        <v>0</v>
      </c>
      <c r="S1527" s="28">
        <v>0</v>
      </c>
      <c r="T1527" s="28">
        <v>0</v>
      </c>
      <c r="U1527" s="28">
        <v>0</v>
      </c>
      <c r="V1527" s="28">
        <v>0</v>
      </c>
      <c r="W1527" s="28">
        <v>0</v>
      </c>
      <c r="X1527" s="28">
        <v>0</v>
      </c>
      <c r="Y1527" s="28">
        <v>0</v>
      </c>
      <c r="Z1527" s="28">
        <v>0</v>
      </c>
      <c r="AA1527" s="31">
        <f t="shared" si="47"/>
        <v>10000</v>
      </c>
      <c r="AB1527" s="31">
        <f t="shared" si="46"/>
        <v>0</v>
      </c>
    </row>
    <row r="1528" spans="1:28" s="36" customFormat="1" x14ac:dyDescent="0.35">
      <c r="A1528" s="25" t="s">
        <v>244</v>
      </c>
      <c r="B1528" s="26" t="s">
        <v>5427</v>
      </c>
      <c r="C1528" s="27" t="s">
        <v>246</v>
      </c>
      <c r="D1528" s="27" t="s">
        <v>2023</v>
      </c>
      <c r="E1528" s="27" t="s">
        <v>5428</v>
      </c>
      <c r="F1528" s="27" t="s">
        <v>5429</v>
      </c>
      <c r="G1528" s="27" t="str">
        <f>"C"&amp;Table228910[[#This Row],[Direct
Funded
Charter School
Number]]</f>
        <v>C1375</v>
      </c>
      <c r="H1528" s="52" t="s">
        <v>5430</v>
      </c>
      <c r="I1528" s="29" t="s">
        <v>6701</v>
      </c>
      <c r="J1528" s="30">
        <v>12231</v>
      </c>
      <c r="K1528" s="29" t="s">
        <v>6701</v>
      </c>
      <c r="L1528" s="28">
        <v>2977</v>
      </c>
      <c r="M1528" s="28">
        <v>0</v>
      </c>
      <c r="N1528" s="28">
        <v>0</v>
      </c>
      <c r="O1528" s="28">
        <v>0</v>
      </c>
      <c r="P1528" s="28">
        <v>0</v>
      </c>
      <c r="Q1528" s="28">
        <v>3058</v>
      </c>
      <c r="R1528" s="28">
        <v>3058</v>
      </c>
      <c r="S1528" s="28">
        <v>0</v>
      </c>
      <c r="T1528" s="28">
        <v>3138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31">
        <f t="shared" si="47"/>
        <v>12231</v>
      </c>
      <c r="AB1528" s="31">
        <f t="shared" si="46"/>
        <v>0</v>
      </c>
    </row>
    <row r="1529" spans="1:28" s="36" customFormat="1" x14ac:dyDescent="0.35">
      <c r="A1529" s="25" t="s">
        <v>244</v>
      </c>
      <c r="B1529" s="26" t="s">
        <v>5459</v>
      </c>
      <c r="C1529" s="33" t="s">
        <v>246</v>
      </c>
      <c r="D1529" s="33" t="s">
        <v>2041</v>
      </c>
      <c r="E1529" s="33" t="s">
        <v>5460</v>
      </c>
      <c r="F1529" s="3" t="s">
        <v>5461</v>
      </c>
      <c r="G1529" s="27" t="str">
        <f>"C"&amp;Table228910[[#This Row],[Direct
Funded
Charter School
Number]]</f>
        <v>C1387</v>
      </c>
      <c r="H1529" s="53" t="s">
        <v>5462</v>
      </c>
      <c r="I1529" s="29" t="s">
        <v>6700</v>
      </c>
      <c r="J1529" s="30">
        <v>0</v>
      </c>
      <c r="K1529" s="29" t="s">
        <v>6701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31">
        <f t="shared" si="47"/>
        <v>0</v>
      </c>
      <c r="AB1529" s="31">
        <f t="shared" si="46"/>
        <v>0</v>
      </c>
    </row>
    <row r="1530" spans="1:28" s="36" customFormat="1" x14ac:dyDescent="0.35">
      <c r="A1530" s="25" t="s">
        <v>244</v>
      </c>
      <c r="B1530" s="26" t="s">
        <v>5467</v>
      </c>
      <c r="C1530" s="27" t="s">
        <v>246</v>
      </c>
      <c r="D1530" s="27" t="s">
        <v>247</v>
      </c>
      <c r="E1530" s="27" t="s">
        <v>5468</v>
      </c>
      <c r="F1530" s="27" t="s">
        <v>5469</v>
      </c>
      <c r="G1530" s="27" t="str">
        <f>"C"&amp;Table228910[[#This Row],[Direct
Funded
Charter School
Number]]</f>
        <v>C1393</v>
      </c>
      <c r="H1530" s="52" t="s">
        <v>5470</v>
      </c>
      <c r="I1530" s="29" t="s">
        <v>6701</v>
      </c>
      <c r="J1530" s="30">
        <v>15448</v>
      </c>
      <c r="K1530" s="29" t="s">
        <v>6708</v>
      </c>
      <c r="L1530" s="28">
        <v>3760</v>
      </c>
      <c r="M1530" s="28">
        <v>3760</v>
      </c>
      <c r="N1530" s="28">
        <v>7520</v>
      </c>
      <c r="O1530" s="28">
        <v>408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31">
        <f t="shared" si="47"/>
        <v>15448</v>
      </c>
      <c r="AB1530" s="31">
        <f t="shared" si="46"/>
        <v>0</v>
      </c>
    </row>
    <row r="1531" spans="1:28" s="36" customFormat="1" x14ac:dyDescent="0.35">
      <c r="A1531" s="25" t="s">
        <v>244</v>
      </c>
      <c r="B1531" s="35" t="s">
        <v>5471</v>
      </c>
      <c r="C1531" s="33" t="s">
        <v>246</v>
      </c>
      <c r="D1531" s="33" t="s">
        <v>247</v>
      </c>
      <c r="E1531" s="33" t="s">
        <v>5472</v>
      </c>
      <c r="F1531" s="3" t="s">
        <v>5473</v>
      </c>
      <c r="G1531" s="27" t="str">
        <f>"C"&amp;Table228910[[#This Row],[Direct
Funded
Charter School
Number]]</f>
        <v>C1394</v>
      </c>
      <c r="H1531" s="53" t="s">
        <v>5474</v>
      </c>
      <c r="I1531" s="29" t="s">
        <v>6701</v>
      </c>
      <c r="J1531" s="30">
        <v>14716</v>
      </c>
      <c r="K1531" s="29" t="s">
        <v>6708</v>
      </c>
      <c r="L1531" s="28">
        <v>3582</v>
      </c>
      <c r="M1531" s="28">
        <v>3582</v>
      </c>
      <c r="N1531" s="28">
        <v>7163</v>
      </c>
      <c r="O1531" s="28">
        <v>389</v>
      </c>
      <c r="P1531" s="28">
        <v>0</v>
      </c>
      <c r="Q1531" s="28">
        <v>0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0</v>
      </c>
      <c r="X1531" s="28">
        <v>0</v>
      </c>
      <c r="Y1531" s="28">
        <v>0</v>
      </c>
      <c r="Z1531" s="28">
        <v>0</v>
      </c>
      <c r="AA1531" s="31">
        <f t="shared" si="47"/>
        <v>14716</v>
      </c>
      <c r="AB1531" s="31">
        <f t="shared" si="46"/>
        <v>0</v>
      </c>
    </row>
    <row r="1532" spans="1:28" s="36" customFormat="1" x14ac:dyDescent="0.35">
      <c r="A1532" s="25" t="s">
        <v>244</v>
      </c>
      <c r="B1532" s="26" t="s">
        <v>5742</v>
      </c>
      <c r="C1532" s="27" t="s">
        <v>246</v>
      </c>
      <c r="D1532" s="27" t="s">
        <v>247</v>
      </c>
      <c r="E1532" s="27" t="s">
        <v>5743</v>
      </c>
      <c r="F1532" s="27" t="s">
        <v>5744</v>
      </c>
      <c r="G1532" s="27" t="str">
        <f>"C"&amp;Table228910[[#This Row],[Direct
Funded
Charter School
Number]]</f>
        <v>C1547</v>
      </c>
      <c r="H1532" s="52" t="s">
        <v>5745</v>
      </c>
      <c r="I1532" s="29" t="s">
        <v>6700</v>
      </c>
      <c r="J1532" s="30">
        <v>0</v>
      </c>
      <c r="K1532" s="29" t="s">
        <v>6708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31">
        <f t="shared" si="47"/>
        <v>0</v>
      </c>
      <c r="AB1532" s="31">
        <f t="shared" si="46"/>
        <v>0</v>
      </c>
    </row>
    <row r="1533" spans="1:28" s="36" customFormat="1" x14ac:dyDescent="0.35">
      <c r="A1533" s="25" t="s">
        <v>244</v>
      </c>
      <c r="B1533" s="26" t="s">
        <v>5666</v>
      </c>
      <c r="C1533" s="27" t="s">
        <v>246</v>
      </c>
      <c r="D1533" s="27" t="s">
        <v>247</v>
      </c>
      <c r="E1533" s="27" t="s">
        <v>5667</v>
      </c>
      <c r="F1533" s="27" t="s">
        <v>5668</v>
      </c>
      <c r="G1533" s="27" t="str">
        <f>"C"&amp;Table228910[[#This Row],[Direct
Funded
Charter School
Number]]</f>
        <v>C1516</v>
      </c>
      <c r="H1533" s="52" t="s">
        <v>5669</v>
      </c>
      <c r="I1533" s="29" t="s">
        <v>6700</v>
      </c>
      <c r="J1533" s="30">
        <v>0</v>
      </c>
      <c r="K1533" s="29" t="s">
        <v>6708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31">
        <f t="shared" si="47"/>
        <v>0</v>
      </c>
      <c r="AB1533" s="31">
        <f t="shared" si="46"/>
        <v>0</v>
      </c>
    </row>
    <row r="1534" spans="1:28" s="36" customFormat="1" x14ac:dyDescent="0.35">
      <c r="A1534" s="25" t="s">
        <v>244</v>
      </c>
      <c r="B1534" s="26" t="s">
        <v>5682</v>
      </c>
      <c r="C1534" s="27" t="s">
        <v>246</v>
      </c>
      <c r="D1534" s="27" t="s">
        <v>2047</v>
      </c>
      <c r="E1534" s="27" t="s">
        <v>5683</v>
      </c>
      <c r="F1534" s="27" t="s">
        <v>5684</v>
      </c>
      <c r="G1534" s="27" t="str">
        <f>"C"&amp;Table228910[[#This Row],[Direct
Funded
Charter School
Number]]</f>
        <v>C1526</v>
      </c>
      <c r="H1534" s="52" t="s">
        <v>5685</v>
      </c>
      <c r="I1534" s="29" t="s">
        <v>6701</v>
      </c>
      <c r="J1534" s="30">
        <v>12726</v>
      </c>
      <c r="K1534" s="29" t="s">
        <v>6708</v>
      </c>
      <c r="L1534" s="28">
        <v>3098</v>
      </c>
      <c r="M1534" s="28">
        <v>3098</v>
      </c>
      <c r="N1534" s="28">
        <v>0</v>
      </c>
      <c r="O1534" s="28">
        <v>75</v>
      </c>
      <c r="P1534" s="28">
        <v>6455</v>
      </c>
      <c r="Q1534" s="28">
        <v>0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0</v>
      </c>
      <c r="X1534" s="28">
        <v>0</v>
      </c>
      <c r="Y1534" s="28">
        <v>0</v>
      </c>
      <c r="Z1534" s="28">
        <v>0</v>
      </c>
      <c r="AA1534" s="31">
        <f t="shared" si="47"/>
        <v>12726</v>
      </c>
      <c r="AB1534" s="31">
        <f t="shared" si="46"/>
        <v>0</v>
      </c>
    </row>
    <row r="1535" spans="1:28" s="36" customFormat="1" x14ac:dyDescent="0.35">
      <c r="A1535" s="25" t="s">
        <v>244</v>
      </c>
      <c r="B1535" s="26" t="s">
        <v>5854</v>
      </c>
      <c r="C1535" s="27" t="s">
        <v>246</v>
      </c>
      <c r="D1535" s="27" t="s">
        <v>2047</v>
      </c>
      <c r="E1535" s="27" t="s">
        <v>5855</v>
      </c>
      <c r="F1535" s="27" t="s">
        <v>5856</v>
      </c>
      <c r="G1535" s="27" t="str">
        <f>"C"&amp;Table228910[[#This Row],[Direct
Funded
Charter School
Number]]</f>
        <v>C1608</v>
      </c>
      <c r="H1535" s="52" t="s">
        <v>5857</v>
      </c>
      <c r="I1535" s="29" t="s">
        <v>6701</v>
      </c>
      <c r="J1535" s="30">
        <v>10000</v>
      </c>
      <c r="K1535" s="29" t="s">
        <v>6701</v>
      </c>
      <c r="L1535" s="28">
        <v>2500</v>
      </c>
      <c r="M1535" s="28">
        <v>2500</v>
      </c>
      <c r="N1535" s="28">
        <v>3333</v>
      </c>
      <c r="O1535" s="28">
        <v>1667</v>
      </c>
      <c r="P1535" s="28">
        <v>0</v>
      </c>
      <c r="Q1535" s="28">
        <v>0</v>
      </c>
      <c r="R1535" s="28">
        <v>0</v>
      </c>
      <c r="S1535" s="28">
        <v>0</v>
      </c>
      <c r="T1535" s="28">
        <v>0</v>
      </c>
      <c r="U1535" s="28">
        <v>0</v>
      </c>
      <c r="V1535" s="28">
        <v>0</v>
      </c>
      <c r="W1535" s="28">
        <v>0</v>
      </c>
      <c r="X1535" s="28">
        <v>0</v>
      </c>
      <c r="Y1535" s="28">
        <v>0</v>
      </c>
      <c r="Z1535" s="28">
        <v>0</v>
      </c>
      <c r="AA1535" s="31">
        <f t="shared" si="47"/>
        <v>10000</v>
      </c>
      <c r="AB1535" s="31">
        <f t="shared" si="46"/>
        <v>0</v>
      </c>
    </row>
    <row r="1536" spans="1:28" s="36" customFormat="1" x14ac:dyDescent="0.35">
      <c r="A1536" s="25" t="s">
        <v>244</v>
      </c>
      <c r="B1536" s="26" t="s">
        <v>5886</v>
      </c>
      <c r="C1536" s="27" t="s">
        <v>246</v>
      </c>
      <c r="D1536" s="27" t="s">
        <v>247</v>
      </c>
      <c r="E1536" s="27" t="s">
        <v>5887</v>
      </c>
      <c r="F1536" s="27" t="s">
        <v>5888</v>
      </c>
      <c r="G1536" s="27" t="str">
        <f>"C"&amp;Table228910[[#This Row],[Direct
Funded
Charter School
Number]]</f>
        <v>C1618</v>
      </c>
      <c r="H1536" s="52" t="s">
        <v>5889</v>
      </c>
      <c r="I1536" s="29" t="s">
        <v>6701</v>
      </c>
      <c r="J1536" s="30">
        <v>11892</v>
      </c>
      <c r="K1536" s="29" t="s">
        <v>6701</v>
      </c>
      <c r="L1536" s="28">
        <v>2895</v>
      </c>
      <c r="M1536" s="28">
        <v>0</v>
      </c>
      <c r="N1536" s="28">
        <v>0</v>
      </c>
      <c r="O1536" s="28">
        <v>0</v>
      </c>
      <c r="P1536" s="28">
        <v>0</v>
      </c>
      <c r="Q1536" s="28">
        <v>2973</v>
      </c>
      <c r="R1536" s="28">
        <v>2973</v>
      </c>
      <c r="S1536" s="28">
        <v>0</v>
      </c>
      <c r="T1536" s="28">
        <v>3051</v>
      </c>
      <c r="U1536" s="28">
        <v>0</v>
      </c>
      <c r="V1536" s="28">
        <v>0</v>
      </c>
      <c r="W1536" s="28">
        <v>0</v>
      </c>
      <c r="X1536" s="28">
        <v>0</v>
      </c>
      <c r="Y1536" s="28">
        <v>0</v>
      </c>
      <c r="Z1536" s="28">
        <v>0</v>
      </c>
      <c r="AA1536" s="31">
        <f t="shared" si="47"/>
        <v>11892</v>
      </c>
      <c r="AB1536" s="31">
        <f t="shared" si="46"/>
        <v>0</v>
      </c>
    </row>
    <row r="1537" spans="1:28" s="36" customFormat="1" x14ac:dyDescent="0.35">
      <c r="A1537" s="25" t="s">
        <v>244</v>
      </c>
      <c r="B1537" s="26" t="s">
        <v>5734</v>
      </c>
      <c r="C1537" s="27" t="s">
        <v>246</v>
      </c>
      <c r="D1537" s="27" t="s">
        <v>2047</v>
      </c>
      <c r="E1537" s="27" t="s">
        <v>5735</v>
      </c>
      <c r="F1537" s="27" t="s">
        <v>5736</v>
      </c>
      <c r="G1537" s="27" t="str">
        <f>"C"&amp;Table228910[[#This Row],[Direct
Funded
Charter School
Number]]</f>
        <v>C1545</v>
      </c>
      <c r="H1537" s="52" t="s">
        <v>5737</v>
      </c>
      <c r="I1537" s="29" t="s">
        <v>6700</v>
      </c>
      <c r="J1537" s="30">
        <v>0</v>
      </c>
      <c r="K1537" s="29" t="s">
        <v>6701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0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0</v>
      </c>
      <c r="X1537" s="28">
        <v>0</v>
      </c>
      <c r="Y1537" s="28">
        <v>0</v>
      </c>
      <c r="Z1537" s="28">
        <v>0</v>
      </c>
      <c r="AA1537" s="31">
        <f t="shared" si="47"/>
        <v>0</v>
      </c>
      <c r="AB1537" s="31">
        <f t="shared" si="46"/>
        <v>0</v>
      </c>
    </row>
    <row r="1538" spans="1:28" s="36" customFormat="1" x14ac:dyDescent="0.35">
      <c r="A1538" s="25" t="s">
        <v>244</v>
      </c>
      <c r="B1538" s="26" t="s">
        <v>5902</v>
      </c>
      <c r="C1538" s="27" t="s">
        <v>246</v>
      </c>
      <c r="D1538" s="27" t="s">
        <v>2098</v>
      </c>
      <c r="E1538" s="27" t="s">
        <v>5903</v>
      </c>
      <c r="F1538" s="27" t="s">
        <v>5904</v>
      </c>
      <c r="G1538" s="27" t="str">
        <f>"C"&amp;Table228910[[#This Row],[Direct
Funded
Charter School
Number]]</f>
        <v>C1623</v>
      </c>
      <c r="H1538" s="52" t="s">
        <v>5905</v>
      </c>
      <c r="I1538" s="29" t="s">
        <v>6701</v>
      </c>
      <c r="J1538" s="30">
        <v>13894</v>
      </c>
      <c r="K1538" s="29" t="s">
        <v>6701</v>
      </c>
      <c r="L1538" s="28">
        <v>3382</v>
      </c>
      <c r="M1538" s="28">
        <v>3382</v>
      </c>
      <c r="N1538" s="28">
        <v>0</v>
      </c>
      <c r="O1538" s="28">
        <v>0</v>
      </c>
      <c r="P1538" s="28">
        <v>7130</v>
      </c>
      <c r="Q1538" s="28">
        <v>0</v>
      </c>
      <c r="R1538" s="28">
        <v>0</v>
      </c>
      <c r="S1538" s="28">
        <v>0</v>
      </c>
      <c r="T1538" s="28">
        <v>0</v>
      </c>
      <c r="U1538" s="28">
        <v>0</v>
      </c>
      <c r="V1538" s="28">
        <v>0</v>
      </c>
      <c r="W1538" s="28">
        <v>0</v>
      </c>
      <c r="X1538" s="28">
        <v>0</v>
      </c>
      <c r="Y1538" s="28">
        <v>0</v>
      </c>
      <c r="Z1538" s="28">
        <v>0</v>
      </c>
      <c r="AA1538" s="31">
        <f t="shared" si="47"/>
        <v>13894</v>
      </c>
      <c r="AB1538" s="31">
        <f t="shared" si="46"/>
        <v>0</v>
      </c>
    </row>
    <row r="1539" spans="1:28" s="36" customFormat="1" x14ac:dyDescent="0.35">
      <c r="A1539" s="25" t="s">
        <v>244</v>
      </c>
      <c r="B1539" s="26" t="s">
        <v>5858</v>
      </c>
      <c r="C1539" s="27" t="s">
        <v>246</v>
      </c>
      <c r="D1539" s="27" t="s">
        <v>2023</v>
      </c>
      <c r="E1539" s="27" t="s">
        <v>5859</v>
      </c>
      <c r="F1539" s="27" t="s">
        <v>5860</v>
      </c>
      <c r="G1539" s="27" t="str">
        <f>"C"&amp;Table228910[[#This Row],[Direct
Funded
Charter School
Number]]</f>
        <v>C1609</v>
      </c>
      <c r="H1539" s="52" t="s">
        <v>5861</v>
      </c>
      <c r="I1539" s="29" t="s">
        <v>6701</v>
      </c>
      <c r="J1539" s="30">
        <v>10000</v>
      </c>
      <c r="K1539" s="29" t="s">
        <v>6701</v>
      </c>
      <c r="L1539" s="28">
        <v>2500</v>
      </c>
      <c r="M1539" s="28">
        <v>2500</v>
      </c>
      <c r="N1539" s="28">
        <v>3333</v>
      </c>
      <c r="O1539" s="28">
        <v>1667</v>
      </c>
      <c r="P1539" s="28">
        <v>0</v>
      </c>
      <c r="Q1539" s="28">
        <v>0</v>
      </c>
      <c r="R1539" s="28">
        <v>0</v>
      </c>
      <c r="S1539" s="28">
        <v>0</v>
      </c>
      <c r="T1539" s="28">
        <v>0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31">
        <f t="shared" si="47"/>
        <v>10000</v>
      </c>
      <c r="AB1539" s="31">
        <f t="shared" si="46"/>
        <v>0</v>
      </c>
    </row>
    <row r="1540" spans="1:28" s="36" customFormat="1" x14ac:dyDescent="0.35">
      <c r="A1540" s="25" t="s">
        <v>244</v>
      </c>
      <c r="B1540" s="26" t="s">
        <v>6046</v>
      </c>
      <c r="C1540" s="27" t="s">
        <v>246</v>
      </c>
      <c r="D1540" s="27" t="s">
        <v>2041</v>
      </c>
      <c r="E1540" s="27" t="s">
        <v>6047</v>
      </c>
      <c r="F1540" s="27" t="s">
        <v>6048</v>
      </c>
      <c r="G1540" s="27" t="str">
        <f>"C"&amp;Table228910[[#This Row],[Direct
Funded
Charter School
Number]]</f>
        <v>C1681</v>
      </c>
      <c r="H1540" s="52" t="s">
        <v>6049</v>
      </c>
      <c r="I1540" s="29" t="s">
        <v>6701</v>
      </c>
      <c r="J1540" s="30">
        <v>10000</v>
      </c>
      <c r="K1540" s="29" t="s">
        <v>6701</v>
      </c>
      <c r="L1540" s="28">
        <v>2500</v>
      </c>
      <c r="M1540" s="28">
        <v>2500</v>
      </c>
      <c r="N1540" s="28">
        <v>5000</v>
      </c>
      <c r="O1540" s="28">
        <v>0</v>
      </c>
      <c r="P1540" s="28">
        <v>0</v>
      </c>
      <c r="Q1540" s="28">
        <v>0</v>
      </c>
      <c r="R1540" s="28">
        <v>0</v>
      </c>
      <c r="S1540" s="28">
        <v>0</v>
      </c>
      <c r="T1540" s="28">
        <v>0</v>
      </c>
      <c r="U1540" s="28">
        <v>0</v>
      </c>
      <c r="V1540" s="28">
        <v>0</v>
      </c>
      <c r="W1540" s="28">
        <v>0</v>
      </c>
      <c r="X1540" s="28">
        <v>0</v>
      </c>
      <c r="Y1540" s="28">
        <v>0</v>
      </c>
      <c r="Z1540" s="28">
        <v>0</v>
      </c>
      <c r="AA1540" s="31">
        <f t="shared" si="47"/>
        <v>10000</v>
      </c>
      <c r="AB1540" s="31">
        <f t="shared" si="46"/>
        <v>0</v>
      </c>
    </row>
    <row r="1541" spans="1:28" s="36" customFormat="1" x14ac:dyDescent="0.35">
      <c r="A1541" s="25" t="s">
        <v>244</v>
      </c>
      <c r="B1541" s="26" t="s">
        <v>6067</v>
      </c>
      <c r="C1541" s="27" t="s">
        <v>246</v>
      </c>
      <c r="D1541" s="27" t="s">
        <v>247</v>
      </c>
      <c r="E1541" s="27" t="s">
        <v>6068</v>
      </c>
      <c r="F1541" s="27" t="s">
        <v>6069</v>
      </c>
      <c r="G1541" s="27" t="str">
        <f>"C"&amp;Table228910[[#This Row],[Direct
Funded
Charter School
Number]]</f>
        <v>C1687</v>
      </c>
      <c r="H1541" s="52" t="s">
        <v>6070</v>
      </c>
      <c r="I1541" s="29" t="s">
        <v>6701</v>
      </c>
      <c r="J1541" s="30">
        <v>13085</v>
      </c>
      <c r="K1541" s="29" t="s">
        <v>6708</v>
      </c>
      <c r="L1541" s="28">
        <v>3185</v>
      </c>
      <c r="M1541" s="28">
        <v>3185</v>
      </c>
      <c r="N1541" s="28">
        <v>0</v>
      </c>
      <c r="O1541" s="28">
        <v>0</v>
      </c>
      <c r="P1541" s="28">
        <v>6715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</v>
      </c>
      <c r="X1541" s="28">
        <v>0</v>
      </c>
      <c r="Y1541" s="28">
        <v>0</v>
      </c>
      <c r="Z1541" s="28">
        <v>0</v>
      </c>
      <c r="AA1541" s="31">
        <f t="shared" si="47"/>
        <v>13085</v>
      </c>
      <c r="AB1541" s="31">
        <f t="shared" si="46"/>
        <v>0</v>
      </c>
    </row>
    <row r="1542" spans="1:28" s="36" customFormat="1" x14ac:dyDescent="0.35">
      <c r="A1542" s="25" t="s">
        <v>244</v>
      </c>
      <c r="B1542" s="26" t="s">
        <v>5738</v>
      </c>
      <c r="C1542" s="27" t="s">
        <v>246</v>
      </c>
      <c r="D1542" s="27" t="s">
        <v>2098</v>
      </c>
      <c r="E1542" s="27" t="s">
        <v>5739</v>
      </c>
      <c r="F1542" s="27" t="s">
        <v>5740</v>
      </c>
      <c r="G1542" s="27" t="str">
        <f>"C"&amp;Table228910[[#This Row],[Direct
Funded
Charter School
Number]]</f>
        <v>C1546</v>
      </c>
      <c r="H1542" s="52" t="s">
        <v>5741</v>
      </c>
      <c r="I1542" s="29" t="s">
        <v>6700</v>
      </c>
      <c r="J1542" s="30">
        <v>0</v>
      </c>
      <c r="K1542" s="29" t="s">
        <v>6701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0</v>
      </c>
      <c r="X1542" s="28">
        <v>0</v>
      </c>
      <c r="Y1542" s="28">
        <v>0</v>
      </c>
      <c r="Z1542" s="28">
        <v>0</v>
      </c>
      <c r="AA1542" s="31">
        <f t="shared" si="47"/>
        <v>0</v>
      </c>
      <c r="AB1542" s="31">
        <f t="shared" si="46"/>
        <v>0</v>
      </c>
    </row>
    <row r="1543" spans="1:28" s="36" customFormat="1" x14ac:dyDescent="0.35">
      <c r="A1543" s="25" t="s">
        <v>244</v>
      </c>
      <c r="B1543" s="26" t="s">
        <v>6140</v>
      </c>
      <c r="C1543" s="27" t="s">
        <v>246</v>
      </c>
      <c r="D1543" s="27" t="s">
        <v>247</v>
      </c>
      <c r="E1543" s="27" t="s">
        <v>6141</v>
      </c>
      <c r="F1543" s="27" t="s">
        <v>6142</v>
      </c>
      <c r="G1543" s="27" t="str">
        <f>"C"&amp;Table228910[[#This Row],[Direct
Funded
Charter School
Number]]</f>
        <v>C1716</v>
      </c>
      <c r="H1543" s="52" t="s">
        <v>6143</v>
      </c>
      <c r="I1543" s="29" t="s">
        <v>6701</v>
      </c>
      <c r="J1543" s="30">
        <v>10000</v>
      </c>
      <c r="K1543" s="29" t="s">
        <v>6701</v>
      </c>
      <c r="L1543" s="28">
        <v>2500</v>
      </c>
      <c r="M1543" s="28">
        <v>2500</v>
      </c>
      <c r="N1543" s="28">
        <v>2500</v>
      </c>
      <c r="O1543" s="28">
        <v>0</v>
      </c>
      <c r="P1543" s="28">
        <v>2500</v>
      </c>
      <c r="Q1543" s="28">
        <v>0</v>
      </c>
      <c r="R1543" s="28">
        <v>0</v>
      </c>
      <c r="S1543" s="28">
        <v>0</v>
      </c>
      <c r="T1543" s="28">
        <v>0</v>
      </c>
      <c r="U1543" s="28">
        <v>0</v>
      </c>
      <c r="V1543" s="28">
        <v>0</v>
      </c>
      <c r="W1543" s="28">
        <v>0</v>
      </c>
      <c r="X1543" s="28">
        <v>0</v>
      </c>
      <c r="Y1543" s="28">
        <v>0</v>
      </c>
      <c r="Z1543" s="28">
        <v>0</v>
      </c>
      <c r="AA1543" s="31">
        <f t="shared" si="47"/>
        <v>10000</v>
      </c>
      <c r="AB1543" s="31">
        <f t="shared" si="46"/>
        <v>0</v>
      </c>
    </row>
    <row r="1544" spans="1:28" s="36" customFormat="1" x14ac:dyDescent="0.35">
      <c r="A1544" s="25" t="s">
        <v>244</v>
      </c>
      <c r="B1544" s="26" t="s">
        <v>6034</v>
      </c>
      <c r="C1544" s="27" t="s">
        <v>246</v>
      </c>
      <c r="D1544" s="27" t="s">
        <v>2041</v>
      </c>
      <c r="E1544" s="27" t="s">
        <v>6035</v>
      </c>
      <c r="F1544" s="27" t="s">
        <v>6036</v>
      </c>
      <c r="G1544" s="27" t="str">
        <f>"C"&amp;Table228910[[#This Row],[Direct
Funded
Charter School
Number]]</f>
        <v>C1675</v>
      </c>
      <c r="H1544" s="52" t="s">
        <v>6037</v>
      </c>
      <c r="I1544" s="29" t="s">
        <v>6701</v>
      </c>
      <c r="J1544" s="30">
        <v>10000</v>
      </c>
      <c r="K1544" s="29" t="s">
        <v>6701</v>
      </c>
      <c r="L1544" s="28">
        <v>2500</v>
      </c>
      <c r="M1544" s="28">
        <v>2500</v>
      </c>
      <c r="N1544" s="28">
        <v>5000</v>
      </c>
      <c r="O1544" s="28">
        <v>0</v>
      </c>
      <c r="P1544" s="28">
        <v>0</v>
      </c>
      <c r="Q1544" s="28">
        <v>0</v>
      </c>
      <c r="R1544" s="28">
        <v>0</v>
      </c>
      <c r="S1544" s="28">
        <v>0</v>
      </c>
      <c r="T1544" s="28">
        <v>0</v>
      </c>
      <c r="U1544" s="28">
        <v>0</v>
      </c>
      <c r="V1544" s="28">
        <v>0</v>
      </c>
      <c r="W1544" s="28">
        <v>0</v>
      </c>
      <c r="X1544" s="28">
        <v>0</v>
      </c>
      <c r="Y1544" s="28">
        <v>0</v>
      </c>
      <c r="Z1544" s="28">
        <v>0</v>
      </c>
      <c r="AA1544" s="31">
        <f t="shared" si="47"/>
        <v>10000</v>
      </c>
      <c r="AB1544" s="31">
        <f t="shared" si="46"/>
        <v>0</v>
      </c>
    </row>
    <row r="1545" spans="1:28" s="36" customFormat="1" x14ac:dyDescent="0.35">
      <c r="A1545" s="25" t="s">
        <v>244</v>
      </c>
      <c r="B1545" s="26" t="s">
        <v>6193</v>
      </c>
      <c r="C1545" s="27" t="s">
        <v>246</v>
      </c>
      <c r="D1545" s="27" t="s">
        <v>2041</v>
      </c>
      <c r="E1545" s="27" t="s">
        <v>6194</v>
      </c>
      <c r="F1545" s="27" t="s">
        <v>6195</v>
      </c>
      <c r="G1545" s="27" t="str">
        <f>"C"&amp;Table228910[[#This Row],[Direct
Funded
Charter School
Number]]</f>
        <v>C1737</v>
      </c>
      <c r="H1545" s="52" t="s">
        <v>6196</v>
      </c>
      <c r="I1545" s="29" t="s">
        <v>6701</v>
      </c>
      <c r="J1545" s="30">
        <v>10000</v>
      </c>
      <c r="K1545" s="29" t="s">
        <v>6701</v>
      </c>
      <c r="L1545" s="28">
        <v>2500</v>
      </c>
      <c r="M1545" s="28">
        <v>0</v>
      </c>
      <c r="N1545" s="28">
        <v>0</v>
      </c>
      <c r="O1545" s="28">
        <v>0</v>
      </c>
      <c r="P1545" s="28">
        <v>0</v>
      </c>
      <c r="Q1545" s="28">
        <v>2500</v>
      </c>
      <c r="R1545" s="28">
        <v>2500</v>
      </c>
      <c r="S1545" s="28">
        <v>0</v>
      </c>
      <c r="T1545" s="28">
        <v>2500</v>
      </c>
      <c r="U1545" s="28">
        <v>0</v>
      </c>
      <c r="V1545" s="28">
        <v>0</v>
      </c>
      <c r="W1545" s="28">
        <v>0</v>
      </c>
      <c r="X1545" s="28">
        <v>0</v>
      </c>
      <c r="Y1545" s="28">
        <v>0</v>
      </c>
      <c r="Z1545" s="28">
        <v>0</v>
      </c>
      <c r="AA1545" s="31">
        <f t="shared" si="47"/>
        <v>10000</v>
      </c>
      <c r="AB1545" s="31">
        <f t="shared" si="46"/>
        <v>0</v>
      </c>
    </row>
    <row r="1546" spans="1:28" s="36" customFormat="1" x14ac:dyDescent="0.35">
      <c r="A1546" s="25" t="s">
        <v>244</v>
      </c>
      <c r="B1546" s="26" t="s">
        <v>6218</v>
      </c>
      <c r="C1546" s="27" t="s">
        <v>246</v>
      </c>
      <c r="D1546" s="27" t="s">
        <v>247</v>
      </c>
      <c r="E1546" s="27" t="s">
        <v>6219</v>
      </c>
      <c r="F1546" s="27" t="s">
        <v>6220</v>
      </c>
      <c r="G1546" s="27" t="str">
        <f>"C"&amp;Table228910[[#This Row],[Direct
Funded
Charter School
Number]]</f>
        <v>C1743</v>
      </c>
      <c r="H1546" s="52" t="s">
        <v>6221</v>
      </c>
      <c r="I1546" s="29" t="s">
        <v>6701</v>
      </c>
      <c r="J1546" s="30">
        <v>10000</v>
      </c>
      <c r="K1546" s="29" t="s">
        <v>6701</v>
      </c>
      <c r="L1546" s="28">
        <v>2500</v>
      </c>
      <c r="M1546" s="28">
        <v>3710</v>
      </c>
      <c r="N1546" s="28">
        <v>2500</v>
      </c>
      <c r="O1546" s="28">
        <v>0</v>
      </c>
      <c r="P1546" s="28">
        <v>1290</v>
      </c>
      <c r="Q1546" s="28">
        <v>0</v>
      </c>
      <c r="R1546" s="28">
        <v>0</v>
      </c>
      <c r="S1546" s="28">
        <v>0</v>
      </c>
      <c r="T1546" s="28">
        <v>0</v>
      </c>
      <c r="U1546" s="28">
        <v>0</v>
      </c>
      <c r="V1546" s="28">
        <v>0</v>
      </c>
      <c r="W1546" s="28">
        <v>0</v>
      </c>
      <c r="X1546" s="28">
        <v>0</v>
      </c>
      <c r="Y1546" s="28">
        <v>0</v>
      </c>
      <c r="Z1546" s="28">
        <v>0</v>
      </c>
      <c r="AA1546" s="31">
        <f t="shared" si="47"/>
        <v>10000</v>
      </c>
      <c r="AB1546" s="31">
        <f t="shared" si="46"/>
        <v>0</v>
      </c>
    </row>
    <row r="1547" spans="1:28" s="36" customFormat="1" x14ac:dyDescent="0.35">
      <c r="A1547" s="25" t="s">
        <v>244</v>
      </c>
      <c r="B1547" s="26" t="s">
        <v>6303</v>
      </c>
      <c r="C1547" s="27" t="s">
        <v>246</v>
      </c>
      <c r="D1547" s="27" t="s">
        <v>247</v>
      </c>
      <c r="E1547" s="27" t="s">
        <v>6304</v>
      </c>
      <c r="F1547" s="27" t="s">
        <v>6305</v>
      </c>
      <c r="G1547" s="27" t="str">
        <f>"C"&amp;Table228910[[#This Row],[Direct
Funded
Charter School
Number]]</f>
        <v>C1778</v>
      </c>
      <c r="H1547" s="52" t="s">
        <v>6306</v>
      </c>
      <c r="I1547" s="29" t="s">
        <v>6701</v>
      </c>
      <c r="J1547" s="30">
        <v>10000</v>
      </c>
      <c r="K1547" s="29" t="s">
        <v>6708</v>
      </c>
      <c r="L1547" s="28">
        <v>2500</v>
      </c>
      <c r="M1547" s="28">
        <v>2500</v>
      </c>
      <c r="N1547" s="28">
        <v>0</v>
      </c>
      <c r="O1547" s="28">
        <v>0</v>
      </c>
      <c r="P1547" s="28">
        <v>5000</v>
      </c>
      <c r="Q1547" s="28">
        <v>0</v>
      </c>
      <c r="R1547" s="28">
        <v>0</v>
      </c>
      <c r="S1547" s="28">
        <v>0</v>
      </c>
      <c r="T1547" s="28">
        <v>0</v>
      </c>
      <c r="U1547" s="28">
        <v>0</v>
      </c>
      <c r="V1547" s="28">
        <v>0</v>
      </c>
      <c r="W1547" s="28">
        <v>0</v>
      </c>
      <c r="X1547" s="28">
        <v>0</v>
      </c>
      <c r="Y1547" s="28">
        <v>0</v>
      </c>
      <c r="Z1547" s="28">
        <v>0</v>
      </c>
      <c r="AA1547" s="31">
        <f t="shared" si="47"/>
        <v>10000</v>
      </c>
      <c r="AB1547" s="31">
        <f t="shared" si="46"/>
        <v>0</v>
      </c>
    </row>
    <row r="1548" spans="1:28" s="36" customFormat="1" x14ac:dyDescent="0.35">
      <c r="A1548" s="25" t="s">
        <v>244</v>
      </c>
      <c r="B1548" s="26" t="s">
        <v>3476</v>
      </c>
      <c r="C1548" s="27" t="s">
        <v>246</v>
      </c>
      <c r="D1548" s="27" t="s">
        <v>2098</v>
      </c>
      <c r="E1548" s="27" t="s">
        <v>3477</v>
      </c>
      <c r="F1548" s="27" t="s">
        <v>3478</v>
      </c>
      <c r="G1548" s="27" t="str">
        <f>"C"&amp;Table228910[[#This Row],[Direct
Funded
Charter School
Number]]</f>
        <v>C0287</v>
      </c>
      <c r="H1548" s="52" t="s">
        <v>3479</v>
      </c>
      <c r="I1548" s="29" t="s">
        <v>6701</v>
      </c>
      <c r="J1548" s="30">
        <v>10707</v>
      </c>
      <c r="K1548" s="29" t="s">
        <v>6701</v>
      </c>
      <c r="L1548" s="28">
        <v>2606</v>
      </c>
      <c r="M1548" s="28">
        <v>2606</v>
      </c>
      <c r="N1548" s="28">
        <v>0</v>
      </c>
      <c r="O1548" s="28">
        <v>0</v>
      </c>
      <c r="P1548" s="28">
        <v>5495</v>
      </c>
      <c r="Q1548" s="28">
        <v>0</v>
      </c>
      <c r="R1548" s="28">
        <v>0</v>
      </c>
      <c r="S1548" s="28">
        <v>0</v>
      </c>
      <c r="T1548" s="28">
        <v>0</v>
      </c>
      <c r="U1548" s="28">
        <v>0</v>
      </c>
      <c r="V1548" s="28">
        <v>0</v>
      </c>
      <c r="W1548" s="28">
        <v>0</v>
      </c>
      <c r="X1548" s="28">
        <v>0</v>
      </c>
      <c r="Y1548" s="28">
        <v>0</v>
      </c>
      <c r="Z1548" s="28">
        <v>0</v>
      </c>
      <c r="AA1548" s="31">
        <f t="shared" si="47"/>
        <v>10707</v>
      </c>
      <c r="AB1548" s="31">
        <f t="shared" ref="AB1548:AB1611" si="48">J1548-AA1548</f>
        <v>0</v>
      </c>
    </row>
    <row r="1549" spans="1:28" s="36" customFormat="1" x14ac:dyDescent="0.35">
      <c r="A1549" s="25" t="s">
        <v>244</v>
      </c>
      <c r="B1549" s="26" t="s">
        <v>3632</v>
      </c>
      <c r="C1549" s="27" t="s">
        <v>246</v>
      </c>
      <c r="D1549" s="27" t="s">
        <v>2041</v>
      </c>
      <c r="E1549" s="27" t="s">
        <v>3633</v>
      </c>
      <c r="F1549" s="27" t="s">
        <v>3634</v>
      </c>
      <c r="G1549" s="27" t="str">
        <f>"C"&amp;Table228910[[#This Row],[Direct
Funded
Charter School
Number]]</f>
        <v>C0414</v>
      </c>
      <c r="H1549" s="52" t="s">
        <v>3635</v>
      </c>
      <c r="I1549" s="29" t="s">
        <v>6701</v>
      </c>
      <c r="J1549" s="30">
        <v>11196</v>
      </c>
      <c r="K1549" s="29" t="s">
        <v>6701</v>
      </c>
      <c r="L1549" s="28">
        <v>2725</v>
      </c>
      <c r="M1549" s="28">
        <v>2725</v>
      </c>
      <c r="N1549" s="28">
        <v>5450</v>
      </c>
      <c r="O1549" s="28">
        <v>0</v>
      </c>
      <c r="P1549" s="28">
        <v>0</v>
      </c>
      <c r="Q1549" s="28">
        <v>296</v>
      </c>
      <c r="R1549" s="28">
        <v>0</v>
      </c>
      <c r="S1549" s="28">
        <v>0</v>
      </c>
      <c r="T1549" s="28">
        <v>0</v>
      </c>
      <c r="U1549" s="28">
        <v>0</v>
      </c>
      <c r="V1549" s="28">
        <v>0</v>
      </c>
      <c r="W1549" s="28">
        <v>0</v>
      </c>
      <c r="X1549" s="28">
        <v>0</v>
      </c>
      <c r="Y1549" s="28">
        <v>0</v>
      </c>
      <c r="Z1549" s="28">
        <v>0</v>
      </c>
      <c r="AA1549" s="31">
        <f t="shared" ref="AA1549:AA1612" si="49">SUM(L1549:Z1549)</f>
        <v>11196</v>
      </c>
      <c r="AB1549" s="31">
        <f t="shared" si="48"/>
        <v>0</v>
      </c>
    </row>
    <row r="1550" spans="1:28" s="36" customFormat="1" x14ac:dyDescent="0.35">
      <c r="A1550" s="25" t="s">
        <v>244</v>
      </c>
      <c r="B1550" s="32" t="s">
        <v>3656</v>
      </c>
      <c r="C1550" s="33" t="s">
        <v>246</v>
      </c>
      <c r="D1550" s="33" t="s">
        <v>2041</v>
      </c>
      <c r="E1550" s="33" t="s">
        <v>3657</v>
      </c>
      <c r="F1550" s="3" t="s">
        <v>3658</v>
      </c>
      <c r="G1550" s="27" t="str">
        <f>"C"&amp;Table228910[[#This Row],[Direct
Funded
Charter School
Number]]</f>
        <v>C0425</v>
      </c>
      <c r="H1550" s="53" t="s">
        <v>3659</v>
      </c>
      <c r="I1550" s="29" t="s">
        <v>6700</v>
      </c>
      <c r="J1550" s="30">
        <v>0</v>
      </c>
      <c r="K1550" s="29" t="s">
        <v>6708</v>
      </c>
      <c r="L1550" s="34">
        <v>0</v>
      </c>
      <c r="M1550" s="28">
        <v>0</v>
      </c>
      <c r="N1550" s="28">
        <v>0</v>
      </c>
      <c r="O1550" s="28">
        <v>0</v>
      </c>
      <c r="P1550" s="28">
        <v>0</v>
      </c>
      <c r="Q1550" s="28">
        <v>0</v>
      </c>
      <c r="R1550" s="28">
        <v>0</v>
      </c>
      <c r="S1550" s="28">
        <v>0</v>
      </c>
      <c r="T1550" s="28">
        <v>0</v>
      </c>
      <c r="U1550" s="28">
        <v>0</v>
      </c>
      <c r="V1550" s="28">
        <v>0</v>
      </c>
      <c r="W1550" s="28">
        <v>0</v>
      </c>
      <c r="X1550" s="28">
        <v>0</v>
      </c>
      <c r="Y1550" s="28">
        <v>0</v>
      </c>
      <c r="Z1550" s="28">
        <v>0</v>
      </c>
      <c r="AA1550" s="31">
        <f t="shared" si="49"/>
        <v>0</v>
      </c>
      <c r="AB1550" s="31">
        <f t="shared" si="48"/>
        <v>0</v>
      </c>
    </row>
    <row r="1551" spans="1:28" s="36" customFormat="1" x14ac:dyDescent="0.35">
      <c r="A1551" s="25" t="s">
        <v>244</v>
      </c>
      <c r="B1551" s="26" t="s">
        <v>3753</v>
      </c>
      <c r="C1551" s="27" t="s">
        <v>246</v>
      </c>
      <c r="D1551" s="27" t="s">
        <v>2041</v>
      </c>
      <c r="E1551" s="27" t="s">
        <v>3754</v>
      </c>
      <c r="F1551" s="27" t="s">
        <v>3755</v>
      </c>
      <c r="G1551" s="27" t="str">
        <f>"C"&amp;Table228910[[#This Row],[Direct
Funded
Charter School
Number]]</f>
        <v>C0502</v>
      </c>
      <c r="H1551" s="52" t="s">
        <v>3756</v>
      </c>
      <c r="I1551" s="29" t="s">
        <v>6701</v>
      </c>
      <c r="J1551" s="30">
        <v>10000</v>
      </c>
      <c r="K1551" s="29" t="s">
        <v>6701</v>
      </c>
      <c r="L1551" s="28">
        <v>2500</v>
      </c>
      <c r="M1551" s="28">
        <v>2500</v>
      </c>
      <c r="N1551" s="28">
        <v>2500</v>
      </c>
      <c r="O1551" s="28">
        <v>2500</v>
      </c>
      <c r="P1551" s="28">
        <v>0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  <c r="W1551" s="28">
        <v>0</v>
      </c>
      <c r="X1551" s="28">
        <v>0</v>
      </c>
      <c r="Y1551" s="28">
        <v>0</v>
      </c>
      <c r="Z1551" s="28">
        <v>0</v>
      </c>
      <c r="AA1551" s="31">
        <f t="shared" si="49"/>
        <v>10000</v>
      </c>
      <c r="AB1551" s="31">
        <f t="shared" si="48"/>
        <v>0</v>
      </c>
    </row>
    <row r="1552" spans="1:28" s="36" customFormat="1" x14ac:dyDescent="0.35">
      <c r="A1552" s="25" t="s">
        <v>244</v>
      </c>
      <c r="B1552" s="26" t="s">
        <v>3568</v>
      </c>
      <c r="C1552" s="27" t="s">
        <v>246</v>
      </c>
      <c r="D1552" s="27" t="s">
        <v>2077</v>
      </c>
      <c r="E1552" s="27" t="s">
        <v>3569</v>
      </c>
      <c r="F1552" s="27" t="s">
        <v>3570</v>
      </c>
      <c r="G1552" s="27" t="str">
        <f>"C"&amp;Table228910[[#This Row],[Direct
Funded
Charter School
Number]]</f>
        <v>C0363</v>
      </c>
      <c r="H1552" s="52" t="s">
        <v>3571</v>
      </c>
      <c r="I1552" s="29" t="s">
        <v>6700</v>
      </c>
      <c r="J1552" s="30">
        <v>0</v>
      </c>
      <c r="K1552" s="29" t="s">
        <v>6708</v>
      </c>
      <c r="L1552" s="28">
        <v>0</v>
      </c>
      <c r="M1552" s="28">
        <v>0</v>
      </c>
      <c r="N1552" s="28">
        <v>0</v>
      </c>
      <c r="O1552" s="28">
        <v>0</v>
      </c>
      <c r="P1552" s="28">
        <v>0</v>
      </c>
      <c r="Q1552" s="28">
        <v>0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  <c r="W1552" s="28">
        <v>0</v>
      </c>
      <c r="X1552" s="28">
        <v>0</v>
      </c>
      <c r="Y1552" s="28">
        <v>0</v>
      </c>
      <c r="Z1552" s="28">
        <v>0</v>
      </c>
      <c r="AA1552" s="31">
        <f t="shared" si="49"/>
        <v>0</v>
      </c>
      <c r="AB1552" s="31">
        <f t="shared" si="48"/>
        <v>0</v>
      </c>
    </row>
    <row r="1553" spans="1:28" s="36" customFormat="1" x14ac:dyDescent="0.35">
      <c r="A1553" s="25" t="s">
        <v>249</v>
      </c>
      <c r="B1553" s="26" t="s">
        <v>250</v>
      </c>
      <c r="C1553" s="27" t="s">
        <v>251</v>
      </c>
      <c r="D1553" s="27" t="s">
        <v>252</v>
      </c>
      <c r="E1553" s="27" t="s">
        <v>36</v>
      </c>
      <c r="F1553" s="27" t="s">
        <v>37</v>
      </c>
      <c r="G1553" s="27" t="str">
        <f>Table228910[[#This Row],[District
Code]]</f>
        <v>10447</v>
      </c>
      <c r="H1553" s="52" t="s">
        <v>253</v>
      </c>
      <c r="I1553" s="29" t="s">
        <v>6701</v>
      </c>
      <c r="J1553" s="30">
        <v>10715</v>
      </c>
      <c r="K1553" s="29" t="s">
        <v>6701</v>
      </c>
      <c r="L1553" s="28">
        <v>0</v>
      </c>
      <c r="M1553" s="28">
        <v>0</v>
      </c>
      <c r="N1553" s="28">
        <v>0</v>
      </c>
      <c r="O1553" s="28">
        <v>2679</v>
      </c>
      <c r="P1553" s="28">
        <v>2679</v>
      </c>
      <c r="Q1553" s="28">
        <v>0</v>
      </c>
      <c r="R1553" s="28">
        <v>5357</v>
      </c>
      <c r="S1553" s="28">
        <v>0</v>
      </c>
      <c r="T1553" s="28">
        <v>0</v>
      </c>
      <c r="U1553" s="28">
        <v>0</v>
      </c>
      <c r="V1553" s="28">
        <v>0</v>
      </c>
      <c r="W1553" s="28">
        <v>0</v>
      </c>
      <c r="X1553" s="28">
        <v>0</v>
      </c>
      <c r="Y1553" s="28">
        <v>0</v>
      </c>
      <c r="Z1553" s="28">
        <v>0</v>
      </c>
      <c r="AA1553" s="31">
        <f t="shared" si="49"/>
        <v>10715</v>
      </c>
      <c r="AB1553" s="31">
        <f t="shared" si="48"/>
        <v>0</v>
      </c>
    </row>
    <row r="1554" spans="1:28" s="36" customFormat="1" x14ac:dyDescent="0.35">
      <c r="A1554" s="25" t="s">
        <v>249</v>
      </c>
      <c r="B1554" s="26" t="s">
        <v>2112</v>
      </c>
      <c r="C1554" s="27" t="s">
        <v>251</v>
      </c>
      <c r="D1554" s="27" t="s">
        <v>2113</v>
      </c>
      <c r="E1554" s="27" t="s">
        <v>36</v>
      </c>
      <c r="F1554" s="27" t="s">
        <v>37</v>
      </c>
      <c r="G1554" s="27" t="str">
        <f>Table228910[[#This Row],[District
Code]]</f>
        <v>69732</v>
      </c>
      <c r="H1554" s="52" t="s">
        <v>2114</v>
      </c>
      <c r="I1554" s="29" t="s">
        <v>6701</v>
      </c>
      <c r="J1554" s="30">
        <v>10000</v>
      </c>
      <c r="K1554" s="29" t="s">
        <v>6701</v>
      </c>
      <c r="L1554" s="28">
        <v>0</v>
      </c>
      <c r="M1554" s="28">
        <v>0</v>
      </c>
      <c r="N1554" s="28">
        <v>0</v>
      </c>
      <c r="O1554" s="28">
        <v>2500</v>
      </c>
      <c r="P1554" s="28">
        <v>2500</v>
      </c>
      <c r="Q1554" s="28">
        <v>0</v>
      </c>
      <c r="R1554" s="28">
        <v>0</v>
      </c>
      <c r="S1554" s="28">
        <v>1700</v>
      </c>
      <c r="T1554" s="28">
        <v>3300</v>
      </c>
      <c r="U1554" s="28">
        <v>0</v>
      </c>
      <c r="V1554" s="28">
        <v>0</v>
      </c>
      <c r="W1554" s="28">
        <v>0</v>
      </c>
      <c r="X1554" s="28">
        <v>0</v>
      </c>
      <c r="Y1554" s="28">
        <v>0</v>
      </c>
      <c r="Z1554" s="28">
        <v>0</v>
      </c>
      <c r="AA1554" s="31">
        <f t="shared" si="49"/>
        <v>10000</v>
      </c>
      <c r="AB1554" s="31">
        <f t="shared" si="48"/>
        <v>0</v>
      </c>
    </row>
    <row r="1555" spans="1:28" s="36" customFormat="1" x14ac:dyDescent="0.35">
      <c r="A1555" s="25" t="s">
        <v>249</v>
      </c>
      <c r="B1555" s="26" t="s">
        <v>2115</v>
      </c>
      <c r="C1555" s="27" t="s">
        <v>251</v>
      </c>
      <c r="D1555" s="27" t="s">
        <v>2116</v>
      </c>
      <c r="E1555" s="27" t="s">
        <v>36</v>
      </c>
      <c r="F1555" s="27" t="s">
        <v>37</v>
      </c>
      <c r="G1555" s="27" t="str">
        <f>Table228910[[#This Row],[District
Code]]</f>
        <v>69757</v>
      </c>
      <c r="H1555" s="52" t="s">
        <v>2117</v>
      </c>
      <c r="I1555" s="29" t="s">
        <v>6700</v>
      </c>
      <c r="J1555" s="30">
        <v>0</v>
      </c>
      <c r="K1555" s="29" t="s">
        <v>6708</v>
      </c>
      <c r="L1555" s="28">
        <v>0</v>
      </c>
      <c r="M1555" s="28">
        <v>0</v>
      </c>
      <c r="N1555" s="28">
        <v>0</v>
      </c>
      <c r="O1555" s="28">
        <v>0</v>
      </c>
      <c r="P1555" s="28">
        <v>0</v>
      </c>
      <c r="Q1555" s="28">
        <v>0</v>
      </c>
      <c r="R1555" s="28">
        <v>0</v>
      </c>
      <c r="S1555" s="28">
        <v>0</v>
      </c>
      <c r="T1555" s="28">
        <v>0</v>
      </c>
      <c r="U1555" s="28">
        <v>0</v>
      </c>
      <c r="V1555" s="28">
        <v>0</v>
      </c>
      <c r="W1555" s="28">
        <v>0</v>
      </c>
      <c r="X1555" s="28">
        <v>0</v>
      </c>
      <c r="Y1555" s="28">
        <v>0</v>
      </c>
      <c r="Z1555" s="28">
        <v>0</v>
      </c>
      <c r="AA1555" s="31">
        <f t="shared" si="49"/>
        <v>0</v>
      </c>
      <c r="AB1555" s="31">
        <f t="shared" si="48"/>
        <v>0</v>
      </c>
    </row>
    <row r="1556" spans="1:28" s="36" customFormat="1" x14ac:dyDescent="0.35">
      <c r="A1556" s="25" t="s">
        <v>249</v>
      </c>
      <c r="B1556" s="26" t="s">
        <v>2118</v>
      </c>
      <c r="C1556" s="27" t="s">
        <v>251</v>
      </c>
      <c r="D1556" s="27" t="s">
        <v>2119</v>
      </c>
      <c r="E1556" s="27" t="s">
        <v>36</v>
      </c>
      <c r="F1556" s="27" t="s">
        <v>37</v>
      </c>
      <c r="G1556" s="27" t="str">
        <f>Table228910[[#This Row],[District
Code]]</f>
        <v>69765</v>
      </c>
      <c r="H1556" s="52" t="s">
        <v>2120</v>
      </c>
      <c r="I1556" s="29" t="s">
        <v>6701</v>
      </c>
      <c r="J1556" s="30">
        <v>25604</v>
      </c>
      <c r="K1556" s="29" t="s">
        <v>6701</v>
      </c>
      <c r="L1556" s="28">
        <v>6232</v>
      </c>
      <c r="M1556" s="28">
        <v>6232</v>
      </c>
      <c r="N1556" s="28">
        <v>0</v>
      </c>
      <c r="O1556" s="28">
        <v>0</v>
      </c>
      <c r="P1556" s="28">
        <v>0</v>
      </c>
      <c r="Q1556" s="28">
        <v>6401</v>
      </c>
      <c r="R1556" s="28">
        <v>6739</v>
      </c>
      <c r="S1556" s="28">
        <v>0</v>
      </c>
      <c r="T1556" s="28">
        <v>0</v>
      </c>
      <c r="U1556" s="28">
        <v>0</v>
      </c>
      <c r="V1556" s="28">
        <v>0</v>
      </c>
      <c r="W1556" s="28">
        <v>0</v>
      </c>
      <c r="X1556" s="28">
        <v>0</v>
      </c>
      <c r="Y1556" s="28">
        <v>0</v>
      </c>
      <c r="Z1556" s="28">
        <v>0</v>
      </c>
      <c r="AA1556" s="31">
        <f t="shared" si="49"/>
        <v>25604</v>
      </c>
      <c r="AB1556" s="31">
        <f t="shared" si="48"/>
        <v>0</v>
      </c>
    </row>
    <row r="1557" spans="1:28" s="36" customFormat="1" x14ac:dyDescent="0.35">
      <c r="A1557" s="25" t="s">
        <v>249</v>
      </c>
      <c r="B1557" s="26" t="s">
        <v>2121</v>
      </c>
      <c r="C1557" s="27" t="s">
        <v>251</v>
      </c>
      <c r="D1557" s="27" t="s">
        <v>2122</v>
      </c>
      <c r="E1557" s="27" t="s">
        <v>36</v>
      </c>
      <c r="F1557" s="27" t="s">
        <v>37</v>
      </c>
      <c r="G1557" s="27" t="str">
        <f>Table228910[[#This Row],[District
Code]]</f>
        <v>69773</v>
      </c>
      <c r="H1557" s="52" t="s">
        <v>2123</v>
      </c>
      <c r="I1557" s="29" t="s">
        <v>6700</v>
      </c>
      <c r="J1557" s="30">
        <v>0</v>
      </c>
      <c r="K1557" s="29" t="s">
        <v>6708</v>
      </c>
      <c r="L1557" s="28">
        <v>0</v>
      </c>
      <c r="M1557" s="28">
        <v>0</v>
      </c>
      <c r="N1557" s="28">
        <v>0</v>
      </c>
      <c r="O1557" s="28">
        <v>0</v>
      </c>
      <c r="P1557" s="28">
        <v>0</v>
      </c>
      <c r="Q1557" s="28">
        <v>0</v>
      </c>
      <c r="R1557" s="28">
        <v>0</v>
      </c>
      <c r="S1557" s="28">
        <v>0</v>
      </c>
      <c r="T1557" s="28">
        <v>0</v>
      </c>
      <c r="U1557" s="28">
        <v>0</v>
      </c>
      <c r="V1557" s="28">
        <v>0</v>
      </c>
      <c r="W1557" s="28">
        <v>0</v>
      </c>
      <c r="X1557" s="28">
        <v>0</v>
      </c>
      <c r="Y1557" s="28">
        <v>0</v>
      </c>
      <c r="Z1557" s="28">
        <v>0</v>
      </c>
      <c r="AA1557" s="31">
        <f t="shared" si="49"/>
        <v>0</v>
      </c>
      <c r="AB1557" s="31">
        <f t="shared" si="48"/>
        <v>0</v>
      </c>
    </row>
    <row r="1558" spans="1:28" s="36" customFormat="1" x14ac:dyDescent="0.35">
      <c r="A1558" s="25" t="s">
        <v>249</v>
      </c>
      <c r="B1558" s="35" t="s">
        <v>2124</v>
      </c>
      <c r="C1558" s="33" t="s">
        <v>251</v>
      </c>
      <c r="D1558" s="33" t="s">
        <v>2125</v>
      </c>
      <c r="E1558" s="33" t="s">
        <v>36</v>
      </c>
      <c r="F1558" s="3" t="s">
        <v>37</v>
      </c>
      <c r="G1558" s="27" t="str">
        <f>Table228910[[#This Row],[District
Code]]</f>
        <v>69781</v>
      </c>
      <c r="H1558" s="53" t="s">
        <v>2126</v>
      </c>
      <c r="I1558" s="29" t="s">
        <v>6700</v>
      </c>
      <c r="J1558" s="30">
        <v>0</v>
      </c>
      <c r="K1558" s="29" t="s">
        <v>6708</v>
      </c>
      <c r="L1558" s="28">
        <v>0</v>
      </c>
      <c r="M1558" s="28">
        <v>0</v>
      </c>
      <c r="N1558" s="28">
        <v>0</v>
      </c>
      <c r="O1558" s="28">
        <v>0</v>
      </c>
      <c r="P1558" s="28">
        <v>0</v>
      </c>
      <c r="Q1558" s="28">
        <v>0</v>
      </c>
      <c r="R1558" s="28">
        <v>0</v>
      </c>
      <c r="S1558" s="28">
        <v>0</v>
      </c>
      <c r="T1558" s="28">
        <v>0</v>
      </c>
      <c r="U1558" s="28">
        <v>0</v>
      </c>
      <c r="V1558" s="28">
        <v>0</v>
      </c>
      <c r="W1558" s="28">
        <v>0</v>
      </c>
      <c r="X1558" s="28">
        <v>0</v>
      </c>
      <c r="Y1558" s="28">
        <v>0</v>
      </c>
      <c r="Z1558" s="28">
        <v>0</v>
      </c>
      <c r="AA1558" s="31">
        <f t="shared" si="49"/>
        <v>0</v>
      </c>
      <c r="AB1558" s="31">
        <f t="shared" si="48"/>
        <v>0</v>
      </c>
    </row>
    <row r="1559" spans="1:28" s="36" customFormat="1" x14ac:dyDescent="0.35">
      <c r="A1559" s="25" t="s">
        <v>249</v>
      </c>
      <c r="B1559" s="26" t="s">
        <v>2127</v>
      </c>
      <c r="C1559" s="27" t="s">
        <v>251</v>
      </c>
      <c r="D1559" s="27" t="s">
        <v>2128</v>
      </c>
      <c r="E1559" s="27" t="s">
        <v>36</v>
      </c>
      <c r="F1559" s="27" t="s">
        <v>37</v>
      </c>
      <c r="G1559" s="27" t="str">
        <f>Table228910[[#This Row],[District
Code]]</f>
        <v>69799</v>
      </c>
      <c r="H1559" s="52" t="s">
        <v>2129</v>
      </c>
      <c r="I1559" s="29" t="s">
        <v>6701</v>
      </c>
      <c r="J1559" s="30">
        <v>350041</v>
      </c>
      <c r="K1559" s="29" t="s">
        <v>6701</v>
      </c>
      <c r="L1559" s="28">
        <v>85198</v>
      </c>
      <c r="M1559" s="28">
        <v>85198</v>
      </c>
      <c r="N1559" s="28">
        <v>0</v>
      </c>
      <c r="O1559" s="28">
        <v>0</v>
      </c>
      <c r="P1559" s="28">
        <v>0</v>
      </c>
      <c r="Q1559" s="28">
        <v>0</v>
      </c>
      <c r="R1559" s="28">
        <v>68672</v>
      </c>
      <c r="S1559" s="28">
        <v>110973</v>
      </c>
      <c r="T1559" s="28">
        <v>0</v>
      </c>
      <c r="U1559" s="28">
        <v>0</v>
      </c>
      <c r="V1559" s="28">
        <v>0</v>
      </c>
      <c r="W1559" s="28">
        <v>0</v>
      </c>
      <c r="X1559" s="28">
        <v>0</v>
      </c>
      <c r="Y1559" s="28">
        <v>0</v>
      </c>
      <c r="Z1559" s="28">
        <v>0</v>
      </c>
      <c r="AA1559" s="31">
        <f t="shared" si="49"/>
        <v>350041</v>
      </c>
      <c r="AB1559" s="31">
        <f t="shared" si="48"/>
        <v>0</v>
      </c>
    </row>
    <row r="1560" spans="1:28" s="36" customFormat="1" x14ac:dyDescent="0.35">
      <c r="A1560" s="25" t="s">
        <v>249</v>
      </c>
      <c r="B1560" s="26" t="s">
        <v>2130</v>
      </c>
      <c r="C1560" s="27" t="s">
        <v>251</v>
      </c>
      <c r="D1560" s="27" t="s">
        <v>2131</v>
      </c>
      <c r="E1560" s="27" t="s">
        <v>36</v>
      </c>
      <c r="F1560" s="27" t="s">
        <v>37</v>
      </c>
      <c r="G1560" s="27" t="str">
        <f>Table228910[[#This Row],[District
Code]]</f>
        <v>69807</v>
      </c>
      <c r="H1560" s="52" t="s">
        <v>2132</v>
      </c>
      <c r="I1560" s="29" t="s">
        <v>6701</v>
      </c>
      <c r="J1560" s="30">
        <v>15362</v>
      </c>
      <c r="K1560" s="29" t="s">
        <v>6701</v>
      </c>
      <c r="L1560" s="28">
        <v>3739</v>
      </c>
      <c r="M1560" s="28">
        <v>3739</v>
      </c>
      <c r="N1560" s="28">
        <v>7478</v>
      </c>
      <c r="O1560" s="28">
        <v>406</v>
      </c>
      <c r="P1560" s="28">
        <v>0</v>
      </c>
      <c r="Q1560" s="28">
        <v>0</v>
      </c>
      <c r="R1560" s="28">
        <v>0</v>
      </c>
      <c r="S1560" s="28">
        <v>0</v>
      </c>
      <c r="T1560" s="28">
        <v>0</v>
      </c>
      <c r="U1560" s="28">
        <v>0</v>
      </c>
      <c r="V1560" s="28">
        <v>0</v>
      </c>
      <c r="W1560" s="28">
        <v>0</v>
      </c>
      <c r="X1560" s="28">
        <v>0</v>
      </c>
      <c r="Y1560" s="28">
        <v>0</v>
      </c>
      <c r="Z1560" s="28">
        <v>0</v>
      </c>
      <c r="AA1560" s="31">
        <f t="shared" si="49"/>
        <v>15362</v>
      </c>
      <c r="AB1560" s="31">
        <f t="shared" si="48"/>
        <v>0</v>
      </c>
    </row>
    <row r="1561" spans="1:28" s="36" customFormat="1" x14ac:dyDescent="0.35">
      <c r="A1561" s="25" t="s">
        <v>249</v>
      </c>
      <c r="B1561" s="26" t="s">
        <v>2133</v>
      </c>
      <c r="C1561" s="27" t="s">
        <v>251</v>
      </c>
      <c r="D1561" s="27" t="s">
        <v>2134</v>
      </c>
      <c r="E1561" s="27" t="s">
        <v>36</v>
      </c>
      <c r="F1561" s="27" t="s">
        <v>37</v>
      </c>
      <c r="G1561" s="27" t="str">
        <f>Table228910[[#This Row],[District
Code]]</f>
        <v>69815</v>
      </c>
      <c r="H1561" s="52" t="s">
        <v>2135</v>
      </c>
      <c r="I1561" s="29" t="s">
        <v>6701</v>
      </c>
      <c r="J1561" s="30">
        <v>21061</v>
      </c>
      <c r="K1561" s="29" t="s">
        <v>6701</v>
      </c>
      <c r="L1561" s="28">
        <v>5126</v>
      </c>
      <c r="M1561" s="28">
        <v>8087</v>
      </c>
      <c r="N1561" s="28">
        <v>0</v>
      </c>
      <c r="O1561" s="28">
        <v>0</v>
      </c>
      <c r="P1561" s="28">
        <v>0</v>
      </c>
      <c r="Q1561" s="28">
        <v>7848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0</v>
      </c>
      <c r="X1561" s="28">
        <v>0</v>
      </c>
      <c r="Y1561" s="28">
        <v>0</v>
      </c>
      <c r="Z1561" s="28">
        <v>0</v>
      </c>
      <c r="AA1561" s="31">
        <f t="shared" si="49"/>
        <v>21061</v>
      </c>
      <c r="AB1561" s="31">
        <f t="shared" si="48"/>
        <v>0</v>
      </c>
    </row>
    <row r="1562" spans="1:28" s="36" customFormat="1" x14ac:dyDescent="0.35">
      <c r="A1562" s="25" t="s">
        <v>249</v>
      </c>
      <c r="B1562" s="26" t="s">
        <v>2136</v>
      </c>
      <c r="C1562" s="27" t="s">
        <v>251</v>
      </c>
      <c r="D1562" s="27" t="s">
        <v>2137</v>
      </c>
      <c r="E1562" s="27" t="s">
        <v>36</v>
      </c>
      <c r="F1562" s="37" t="s">
        <v>37</v>
      </c>
      <c r="G1562" s="27" t="str">
        <f>Table228910[[#This Row],[District
Code]]</f>
        <v>69823</v>
      </c>
      <c r="H1562" s="52" t="s">
        <v>2138</v>
      </c>
      <c r="I1562" s="29" t="s">
        <v>6701</v>
      </c>
      <c r="J1562" s="30">
        <v>63712</v>
      </c>
      <c r="K1562" s="29" t="s">
        <v>6701</v>
      </c>
      <c r="L1562" s="28">
        <v>15507</v>
      </c>
      <c r="M1562" s="28">
        <v>19285</v>
      </c>
      <c r="N1562" s="28">
        <v>0</v>
      </c>
      <c r="O1562" s="28">
        <v>0</v>
      </c>
      <c r="P1562" s="28">
        <v>0</v>
      </c>
      <c r="Q1562" s="28">
        <v>10292</v>
      </c>
      <c r="R1562" s="28">
        <v>0</v>
      </c>
      <c r="S1562" s="28">
        <v>0</v>
      </c>
      <c r="T1562" s="28">
        <v>18628</v>
      </c>
      <c r="U1562" s="28">
        <v>0</v>
      </c>
      <c r="V1562" s="28">
        <v>0</v>
      </c>
      <c r="W1562" s="28">
        <v>0</v>
      </c>
      <c r="X1562" s="28">
        <v>0</v>
      </c>
      <c r="Y1562" s="28">
        <v>0</v>
      </c>
      <c r="Z1562" s="28">
        <v>0</v>
      </c>
      <c r="AA1562" s="31">
        <f t="shared" si="49"/>
        <v>63712</v>
      </c>
      <c r="AB1562" s="31">
        <f t="shared" si="48"/>
        <v>0</v>
      </c>
    </row>
    <row r="1563" spans="1:28" s="36" customFormat="1" x14ac:dyDescent="0.35">
      <c r="A1563" s="25" t="s">
        <v>249</v>
      </c>
      <c r="B1563" s="26" t="s">
        <v>2139</v>
      </c>
      <c r="C1563" s="27" t="s">
        <v>251</v>
      </c>
      <c r="D1563" s="27" t="s">
        <v>2140</v>
      </c>
      <c r="E1563" s="27" t="s">
        <v>36</v>
      </c>
      <c r="F1563" s="27" t="s">
        <v>37</v>
      </c>
      <c r="G1563" s="27" t="str">
        <f>Table228910[[#This Row],[District
Code]]</f>
        <v>69849</v>
      </c>
      <c r="H1563" s="52" t="s">
        <v>2141</v>
      </c>
      <c r="I1563" s="29" t="s">
        <v>6701</v>
      </c>
      <c r="J1563" s="30">
        <v>14765</v>
      </c>
      <c r="K1563" s="29" t="s">
        <v>6708</v>
      </c>
      <c r="L1563" s="28">
        <v>3594</v>
      </c>
      <c r="M1563" s="28">
        <v>3594</v>
      </c>
      <c r="N1563" s="28">
        <v>0</v>
      </c>
      <c r="O1563" s="28">
        <v>0</v>
      </c>
      <c r="P1563" s="28">
        <v>7577</v>
      </c>
      <c r="Q1563" s="28">
        <v>0</v>
      </c>
      <c r="R1563" s="28">
        <v>0</v>
      </c>
      <c r="S1563" s="28">
        <v>0</v>
      </c>
      <c r="T1563" s="28">
        <v>0</v>
      </c>
      <c r="U1563" s="28">
        <v>0</v>
      </c>
      <c r="V1563" s="28">
        <v>0</v>
      </c>
      <c r="W1563" s="28">
        <v>0</v>
      </c>
      <c r="X1563" s="28">
        <v>0</v>
      </c>
      <c r="Y1563" s="28">
        <v>0</v>
      </c>
      <c r="Z1563" s="28">
        <v>0</v>
      </c>
      <c r="AA1563" s="31">
        <f t="shared" si="49"/>
        <v>14765</v>
      </c>
      <c r="AB1563" s="31">
        <f t="shared" si="48"/>
        <v>0</v>
      </c>
    </row>
    <row r="1564" spans="1:28" s="36" customFormat="1" x14ac:dyDescent="0.35">
      <c r="A1564" s="25" t="s">
        <v>249</v>
      </c>
      <c r="B1564" s="26" t="s">
        <v>3031</v>
      </c>
      <c r="C1564" s="27" t="s">
        <v>251</v>
      </c>
      <c r="D1564" s="27" t="s">
        <v>3032</v>
      </c>
      <c r="E1564" s="27" t="s">
        <v>36</v>
      </c>
      <c r="F1564" s="27" t="s">
        <v>37</v>
      </c>
      <c r="G1564" s="27" t="str">
        <f>Table228910[[#This Row],[District
Code]]</f>
        <v>75432</v>
      </c>
      <c r="H1564" s="52" t="s">
        <v>3033</v>
      </c>
      <c r="I1564" s="29" t="s">
        <v>6701</v>
      </c>
      <c r="J1564" s="30">
        <v>12376</v>
      </c>
      <c r="K1564" s="29" t="s">
        <v>6701</v>
      </c>
      <c r="L1564" s="28">
        <v>3012</v>
      </c>
      <c r="M1564" s="28">
        <v>3012</v>
      </c>
      <c r="N1564" s="28">
        <v>0</v>
      </c>
      <c r="O1564" s="28">
        <v>157</v>
      </c>
      <c r="P1564" s="28">
        <v>0</v>
      </c>
      <c r="Q1564" s="28">
        <v>3094</v>
      </c>
      <c r="R1564" s="28">
        <v>3101</v>
      </c>
      <c r="S1564" s="28">
        <v>0</v>
      </c>
      <c r="T1564" s="28">
        <v>0</v>
      </c>
      <c r="U1564" s="28">
        <v>0</v>
      </c>
      <c r="V1564" s="28">
        <v>0</v>
      </c>
      <c r="W1564" s="28">
        <v>0</v>
      </c>
      <c r="X1564" s="28">
        <v>0</v>
      </c>
      <c r="Y1564" s="28">
        <v>0</v>
      </c>
      <c r="Z1564" s="28">
        <v>0</v>
      </c>
      <c r="AA1564" s="31">
        <f t="shared" si="49"/>
        <v>12376</v>
      </c>
      <c r="AB1564" s="31">
        <f t="shared" si="48"/>
        <v>0</v>
      </c>
    </row>
    <row r="1565" spans="1:28" s="36" customFormat="1" x14ac:dyDescent="0.35">
      <c r="A1565" s="25" t="s">
        <v>249</v>
      </c>
      <c r="B1565" s="26" t="s">
        <v>4223</v>
      </c>
      <c r="C1565" s="27" t="s">
        <v>251</v>
      </c>
      <c r="D1565" s="27" t="s">
        <v>2131</v>
      </c>
      <c r="E1565" s="27" t="s">
        <v>4224</v>
      </c>
      <c r="F1565" s="27" t="s">
        <v>4225</v>
      </c>
      <c r="G1565" s="27" t="str">
        <f>"C"&amp;Table228910[[#This Row],[Direct
Funded
Charter School
Number]]</f>
        <v>C0747</v>
      </c>
      <c r="H1565" s="52" t="s">
        <v>4226</v>
      </c>
      <c r="I1565" s="29" t="s">
        <v>6700</v>
      </c>
      <c r="J1565" s="30">
        <v>0</v>
      </c>
      <c r="K1565" s="29" t="s">
        <v>6701</v>
      </c>
      <c r="L1565" s="28">
        <v>0</v>
      </c>
      <c r="M1565" s="28">
        <v>0</v>
      </c>
      <c r="N1565" s="28">
        <v>0</v>
      </c>
      <c r="O1565" s="28">
        <v>0</v>
      </c>
      <c r="P1565" s="28">
        <v>0</v>
      </c>
      <c r="Q1565" s="28">
        <v>0</v>
      </c>
      <c r="R1565" s="28">
        <v>0</v>
      </c>
      <c r="S1565" s="28">
        <v>0</v>
      </c>
      <c r="T1565" s="28">
        <v>0</v>
      </c>
      <c r="U1565" s="28">
        <v>0</v>
      </c>
      <c r="V1565" s="28">
        <v>0</v>
      </c>
      <c r="W1565" s="28">
        <v>0</v>
      </c>
      <c r="X1565" s="28">
        <v>0</v>
      </c>
      <c r="Y1565" s="28">
        <v>0</v>
      </c>
      <c r="Z1565" s="28">
        <v>0</v>
      </c>
      <c r="AA1565" s="31">
        <f t="shared" si="49"/>
        <v>0</v>
      </c>
      <c r="AB1565" s="31">
        <f t="shared" si="48"/>
        <v>0</v>
      </c>
    </row>
    <row r="1566" spans="1:28" s="36" customFormat="1" x14ac:dyDescent="0.35">
      <c r="A1566" s="25" t="s">
        <v>249</v>
      </c>
      <c r="B1566" s="26" t="s">
        <v>4690</v>
      </c>
      <c r="C1566" s="27" t="s">
        <v>251</v>
      </c>
      <c r="D1566" s="27" t="s">
        <v>2128</v>
      </c>
      <c r="E1566" s="27" t="s">
        <v>4691</v>
      </c>
      <c r="F1566" s="27" t="s">
        <v>4692</v>
      </c>
      <c r="G1566" s="27" t="str">
        <f>"C"&amp;Table228910[[#This Row],[Direct
Funded
Charter School
Number]]</f>
        <v>C1004</v>
      </c>
      <c r="H1566" s="52" t="s">
        <v>4693</v>
      </c>
      <c r="I1566" s="29" t="s">
        <v>6701</v>
      </c>
      <c r="J1566" s="30">
        <v>12551</v>
      </c>
      <c r="K1566" s="29" t="s">
        <v>6701</v>
      </c>
      <c r="L1566" s="28">
        <v>3055</v>
      </c>
      <c r="M1566" s="28">
        <v>3055</v>
      </c>
      <c r="N1566" s="28">
        <v>6109</v>
      </c>
      <c r="O1566" s="28">
        <v>332</v>
      </c>
      <c r="P1566" s="28">
        <v>0</v>
      </c>
      <c r="Q1566" s="28">
        <v>0</v>
      </c>
      <c r="R1566" s="28">
        <v>0</v>
      </c>
      <c r="S1566" s="28">
        <v>0</v>
      </c>
      <c r="T1566" s="28">
        <v>0</v>
      </c>
      <c r="U1566" s="28">
        <v>0</v>
      </c>
      <c r="V1566" s="28">
        <v>0</v>
      </c>
      <c r="W1566" s="28">
        <v>0</v>
      </c>
      <c r="X1566" s="28">
        <v>0</v>
      </c>
      <c r="Y1566" s="28">
        <v>0</v>
      </c>
      <c r="Z1566" s="28">
        <v>0</v>
      </c>
      <c r="AA1566" s="31">
        <f t="shared" si="49"/>
        <v>12551</v>
      </c>
      <c r="AB1566" s="31">
        <f t="shared" si="48"/>
        <v>0</v>
      </c>
    </row>
    <row r="1567" spans="1:28" s="36" customFormat="1" x14ac:dyDescent="0.35">
      <c r="A1567" s="25" t="s">
        <v>249</v>
      </c>
      <c r="B1567" s="26" t="s">
        <v>6673</v>
      </c>
      <c r="C1567" s="27" t="s">
        <v>251</v>
      </c>
      <c r="D1567" s="27" t="s">
        <v>252</v>
      </c>
      <c r="E1567" s="27" t="s">
        <v>6674</v>
      </c>
      <c r="F1567" s="27" t="s">
        <v>6675</v>
      </c>
      <c r="G1567" s="27" t="str">
        <f>"C"&amp;Table228910[[#This Row],[Direct
Funded
Charter School
Number]]</f>
        <v>C1904</v>
      </c>
      <c r="H1567" s="52" t="s">
        <v>6676</v>
      </c>
      <c r="I1567" s="29" t="s">
        <v>6700</v>
      </c>
      <c r="J1567" s="30">
        <v>0</v>
      </c>
      <c r="K1567" s="29" t="s">
        <v>6708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  <c r="W1567" s="28">
        <v>0</v>
      </c>
      <c r="X1567" s="28">
        <v>0</v>
      </c>
      <c r="Y1567" s="28">
        <v>0</v>
      </c>
      <c r="Z1567" s="28">
        <v>0</v>
      </c>
      <c r="AA1567" s="31">
        <f t="shared" si="49"/>
        <v>0</v>
      </c>
      <c r="AB1567" s="31">
        <f t="shared" si="48"/>
        <v>0</v>
      </c>
    </row>
    <row r="1568" spans="1:28" s="36" customFormat="1" x14ac:dyDescent="0.35">
      <c r="A1568" s="25" t="s">
        <v>254</v>
      </c>
      <c r="B1568" s="26" t="s">
        <v>255</v>
      </c>
      <c r="C1568" s="27" t="s">
        <v>256</v>
      </c>
      <c r="D1568" s="27" t="s">
        <v>257</v>
      </c>
      <c r="E1568" s="27" t="s">
        <v>36</v>
      </c>
      <c r="F1568" s="27" t="s">
        <v>37</v>
      </c>
      <c r="G1568" s="27" t="str">
        <f>Table228910[[#This Row],[District
Code]]</f>
        <v>10454</v>
      </c>
      <c r="H1568" s="52" t="s">
        <v>258</v>
      </c>
      <c r="I1568" s="29" t="s">
        <v>6701</v>
      </c>
      <c r="J1568" s="30">
        <v>21181</v>
      </c>
      <c r="K1568" s="29" t="s">
        <v>6701</v>
      </c>
      <c r="L1568" s="28">
        <v>5156</v>
      </c>
      <c r="M1568" s="28">
        <v>5156</v>
      </c>
      <c r="N1568" s="28">
        <v>0</v>
      </c>
      <c r="O1568" s="28">
        <v>0</v>
      </c>
      <c r="P1568" s="28">
        <v>5295</v>
      </c>
      <c r="Q1568" s="28">
        <v>0</v>
      </c>
      <c r="R1568" s="28">
        <v>0</v>
      </c>
      <c r="S1568" s="28">
        <v>0</v>
      </c>
      <c r="T1568" s="28">
        <v>3238</v>
      </c>
      <c r="U1568" s="28">
        <v>1406</v>
      </c>
      <c r="V1568" s="28">
        <v>0</v>
      </c>
      <c r="W1568" s="28">
        <v>0</v>
      </c>
      <c r="X1568" s="28">
        <v>930</v>
      </c>
      <c r="Y1568" s="28">
        <v>0</v>
      </c>
      <c r="Z1568" s="28">
        <v>0</v>
      </c>
      <c r="AA1568" s="31">
        <f t="shared" si="49"/>
        <v>21181</v>
      </c>
      <c r="AB1568" s="31">
        <f t="shared" si="48"/>
        <v>0</v>
      </c>
    </row>
    <row r="1569" spans="1:28" s="36" customFormat="1" x14ac:dyDescent="0.35">
      <c r="A1569" s="25" t="s">
        <v>254</v>
      </c>
      <c r="B1569" s="26" t="s">
        <v>2142</v>
      </c>
      <c r="C1569" s="27" t="s">
        <v>256</v>
      </c>
      <c r="D1569" s="27" t="s">
        <v>2143</v>
      </c>
      <c r="E1569" s="27" t="s">
        <v>36</v>
      </c>
      <c r="F1569" s="27" t="s">
        <v>37</v>
      </c>
      <c r="G1569" s="27" t="str">
        <f>Table228910[[#This Row],[District
Code]]</f>
        <v>69856</v>
      </c>
      <c r="H1569" s="52" t="s">
        <v>2144</v>
      </c>
      <c r="I1569" s="29" t="s">
        <v>6701</v>
      </c>
      <c r="J1569" s="30">
        <v>40778</v>
      </c>
      <c r="K1569" s="29" t="s">
        <v>6701</v>
      </c>
      <c r="L1569" s="28">
        <v>9925</v>
      </c>
      <c r="M1569" s="28">
        <v>9925</v>
      </c>
      <c r="N1569" s="28">
        <v>0</v>
      </c>
      <c r="O1569" s="28">
        <v>0</v>
      </c>
      <c r="P1569" s="28">
        <v>0</v>
      </c>
      <c r="Q1569" s="28">
        <v>0</v>
      </c>
      <c r="R1569" s="28">
        <v>3431</v>
      </c>
      <c r="S1569" s="28">
        <v>8079</v>
      </c>
      <c r="T1569" s="28">
        <v>9418</v>
      </c>
      <c r="U1569" s="28">
        <v>0</v>
      </c>
      <c r="V1569" s="28">
        <v>0</v>
      </c>
      <c r="W1569" s="28">
        <v>0</v>
      </c>
      <c r="X1569" s="28">
        <v>0</v>
      </c>
      <c r="Y1569" s="28">
        <v>0</v>
      </c>
      <c r="Z1569" s="28">
        <v>0</v>
      </c>
      <c r="AA1569" s="31">
        <f t="shared" si="49"/>
        <v>40778</v>
      </c>
      <c r="AB1569" s="31">
        <f t="shared" si="48"/>
        <v>0</v>
      </c>
    </row>
    <row r="1570" spans="1:28" s="36" customFormat="1" x14ac:dyDescent="0.35">
      <c r="A1570" s="25" t="s">
        <v>254</v>
      </c>
      <c r="B1570" s="26" t="s">
        <v>2145</v>
      </c>
      <c r="C1570" s="27" t="s">
        <v>256</v>
      </c>
      <c r="D1570" s="27" t="s">
        <v>2146</v>
      </c>
      <c r="E1570" s="27" t="s">
        <v>36</v>
      </c>
      <c r="F1570" s="27" t="s">
        <v>37</v>
      </c>
      <c r="G1570" s="27" t="str">
        <f>Table228910[[#This Row],[District
Code]]</f>
        <v>69872</v>
      </c>
      <c r="H1570" s="52" t="s">
        <v>2147</v>
      </c>
      <c r="I1570" s="29" t="s">
        <v>6701</v>
      </c>
      <c r="J1570" s="30">
        <v>10000</v>
      </c>
      <c r="K1570" s="29" t="s">
        <v>6701</v>
      </c>
      <c r="L1570" s="28">
        <v>2500</v>
      </c>
      <c r="M1570" s="28">
        <v>0</v>
      </c>
      <c r="N1570" s="28">
        <v>0</v>
      </c>
      <c r="O1570" s="28">
        <v>7500</v>
      </c>
      <c r="P1570" s="28">
        <v>0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31">
        <f t="shared" si="49"/>
        <v>10000</v>
      </c>
      <c r="AB1570" s="31">
        <f t="shared" si="48"/>
        <v>0</v>
      </c>
    </row>
    <row r="1571" spans="1:28" s="36" customFormat="1" x14ac:dyDescent="0.35">
      <c r="A1571" s="25" t="s">
        <v>254</v>
      </c>
      <c r="B1571" s="26" t="s">
        <v>2148</v>
      </c>
      <c r="C1571" s="27" t="s">
        <v>256</v>
      </c>
      <c r="D1571" s="27" t="s">
        <v>2149</v>
      </c>
      <c r="E1571" s="27" t="s">
        <v>36</v>
      </c>
      <c r="F1571" s="27" t="s">
        <v>37</v>
      </c>
      <c r="G1571" s="27" t="str">
        <f>Table228910[[#This Row],[District
Code]]</f>
        <v>69880</v>
      </c>
      <c r="H1571" s="52" t="s">
        <v>2150</v>
      </c>
      <c r="I1571" s="29" t="s">
        <v>6701</v>
      </c>
      <c r="J1571" s="30">
        <v>12087</v>
      </c>
      <c r="K1571" s="29" t="s">
        <v>6701</v>
      </c>
      <c r="L1571" s="28">
        <v>2942</v>
      </c>
      <c r="M1571" s="28">
        <v>0</v>
      </c>
      <c r="N1571" s="28">
        <v>0</v>
      </c>
      <c r="O1571" s="28">
        <v>80</v>
      </c>
      <c r="P1571" s="28">
        <v>0</v>
      </c>
      <c r="Q1571" s="28">
        <v>0</v>
      </c>
      <c r="R1571" s="28">
        <v>0</v>
      </c>
      <c r="S1571" s="28">
        <v>1980</v>
      </c>
      <c r="T1571" s="28">
        <v>2087</v>
      </c>
      <c r="U1571" s="28">
        <v>4998</v>
      </c>
      <c r="V1571" s="28">
        <v>0</v>
      </c>
      <c r="W1571" s="28">
        <v>0</v>
      </c>
      <c r="X1571" s="28">
        <v>0</v>
      </c>
      <c r="Y1571" s="28">
        <v>0</v>
      </c>
      <c r="Z1571" s="28">
        <v>0</v>
      </c>
      <c r="AA1571" s="31">
        <f t="shared" si="49"/>
        <v>12087</v>
      </c>
      <c r="AB1571" s="31">
        <f t="shared" si="48"/>
        <v>0</v>
      </c>
    </row>
    <row r="1572" spans="1:28" s="36" customFormat="1" x14ac:dyDescent="0.35">
      <c r="A1572" s="25" t="s">
        <v>254</v>
      </c>
      <c r="B1572" s="26" t="s">
        <v>2151</v>
      </c>
      <c r="C1572" s="27" t="s">
        <v>256</v>
      </c>
      <c r="D1572" s="27" t="s">
        <v>2152</v>
      </c>
      <c r="E1572" s="27" t="s">
        <v>36</v>
      </c>
      <c r="F1572" s="27" t="s">
        <v>37</v>
      </c>
      <c r="G1572" s="27" t="str">
        <f>Table228910[[#This Row],[District
Code]]</f>
        <v>69914</v>
      </c>
      <c r="H1572" s="52" t="s">
        <v>2153</v>
      </c>
      <c r="I1572" s="29" t="s">
        <v>6701</v>
      </c>
      <c r="J1572" s="30">
        <v>47438</v>
      </c>
      <c r="K1572" s="29" t="s">
        <v>6701</v>
      </c>
      <c r="L1572" s="28">
        <v>11546</v>
      </c>
      <c r="M1572" s="28">
        <v>11546</v>
      </c>
      <c r="N1572" s="28">
        <v>0</v>
      </c>
      <c r="O1572" s="28">
        <v>0</v>
      </c>
      <c r="P1572" s="28">
        <v>0</v>
      </c>
      <c r="Q1572" s="28">
        <v>0</v>
      </c>
      <c r="R1572" s="28">
        <v>0</v>
      </c>
      <c r="S1572" s="28">
        <v>11860</v>
      </c>
      <c r="T1572" s="28">
        <v>12486</v>
      </c>
      <c r="U1572" s="28">
        <v>0</v>
      </c>
      <c r="V1572" s="28">
        <v>0</v>
      </c>
      <c r="W1572" s="28">
        <v>0</v>
      </c>
      <c r="X1572" s="28">
        <v>0</v>
      </c>
      <c r="Y1572" s="28">
        <v>0</v>
      </c>
      <c r="Z1572" s="28">
        <v>0</v>
      </c>
      <c r="AA1572" s="31">
        <f t="shared" si="49"/>
        <v>47438</v>
      </c>
      <c r="AB1572" s="31">
        <f t="shared" si="48"/>
        <v>0</v>
      </c>
    </row>
    <row r="1573" spans="1:28" s="36" customFormat="1" x14ac:dyDescent="0.35">
      <c r="A1573" s="25" t="s">
        <v>254</v>
      </c>
      <c r="B1573" s="26" t="s">
        <v>2154</v>
      </c>
      <c r="C1573" s="27" t="s">
        <v>256</v>
      </c>
      <c r="D1573" s="27" t="s">
        <v>2155</v>
      </c>
      <c r="E1573" s="27" t="s">
        <v>36</v>
      </c>
      <c r="F1573" s="27" t="s">
        <v>37</v>
      </c>
      <c r="G1573" s="27" t="str">
        <f>Table228910[[#This Row],[District
Code]]</f>
        <v>69922</v>
      </c>
      <c r="H1573" s="52" t="s">
        <v>2156</v>
      </c>
      <c r="I1573" s="29" t="s">
        <v>6701</v>
      </c>
      <c r="J1573" s="30">
        <v>10000</v>
      </c>
      <c r="K1573" s="29" t="s">
        <v>6701</v>
      </c>
      <c r="L1573" s="28">
        <v>2500</v>
      </c>
      <c r="M1573" s="28">
        <v>2500</v>
      </c>
      <c r="N1573" s="28">
        <v>0</v>
      </c>
      <c r="O1573" s="28">
        <v>0</v>
      </c>
      <c r="P1573" s="28">
        <v>427</v>
      </c>
      <c r="Q1573" s="28">
        <v>0</v>
      </c>
      <c r="R1573" s="28">
        <v>0</v>
      </c>
      <c r="S1573" s="28">
        <v>0</v>
      </c>
      <c r="T1573" s="28">
        <v>4573</v>
      </c>
      <c r="U1573" s="28">
        <v>0</v>
      </c>
      <c r="V1573" s="28">
        <v>0</v>
      </c>
      <c r="W1573" s="28">
        <v>0</v>
      </c>
      <c r="X1573" s="28">
        <v>0</v>
      </c>
      <c r="Y1573" s="28">
        <v>0</v>
      </c>
      <c r="Z1573" s="28">
        <v>0</v>
      </c>
      <c r="AA1573" s="31">
        <f t="shared" si="49"/>
        <v>10000</v>
      </c>
      <c r="AB1573" s="31">
        <f t="shared" si="48"/>
        <v>0</v>
      </c>
    </row>
    <row r="1574" spans="1:28" s="36" customFormat="1" x14ac:dyDescent="0.35">
      <c r="A1574" s="25" t="s">
        <v>254</v>
      </c>
      <c r="B1574" s="26" t="s">
        <v>2157</v>
      </c>
      <c r="C1574" s="27" t="s">
        <v>256</v>
      </c>
      <c r="D1574" s="27" t="s">
        <v>2158</v>
      </c>
      <c r="E1574" s="27" t="s">
        <v>36</v>
      </c>
      <c r="F1574" s="27" t="s">
        <v>37</v>
      </c>
      <c r="G1574" s="27" t="str">
        <f>Table228910[[#This Row],[District
Code]]</f>
        <v>69948</v>
      </c>
      <c r="H1574" s="52" t="s">
        <v>2159</v>
      </c>
      <c r="I1574" s="29" t="s">
        <v>6701</v>
      </c>
      <c r="J1574" s="30">
        <v>10000</v>
      </c>
      <c r="K1574" s="29" t="s">
        <v>6701</v>
      </c>
      <c r="L1574" s="28">
        <v>2500</v>
      </c>
      <c r="M1574" s="28">
        <v>2500</v>
      </c>
      <c r="N1574" s="28">
        <v>0</v>
      </c>
      <c r="O1574" s="28">
        <v>5000</v>
      </c>
      <c r="P1574" s="28">
        <v>0</v>
      </c>
      <c r="Q1574" s="28">
        <v>0</v>
      </c>
      <c r="R1574" s="28">
        <v>0</v>
      </c>
      <c r="S1574" s="28">
        <v>0</v>
      </c>
      <c r="T1574" s="28">
        <v>0</v>
      </c>
      <c r="U1574" s="28">
        <v>0</v>
      </c>
      <c r="V1574" s="28">
        <v>0</v>
      </c>
      <c r="W1574" s="28">
        <v>0</v>
      </c>
      <c r="X1574" s="28">
        <v>0</v>
      </c>
      <c r="Y1574" s="28">
        <v>0</v>
      </c>
      <c r="Z1574" s="28">
        <v>0</v>
      </c>
      <c r="AA1574" s="31">
        <f t="shared" si="49"/>
        <v>10000</v>
      </c>
      <c r="AB1574" s="31">
        <f t="shared" si="48"/>
        <v>0</v>
      </c>
    </row>
    <row r="1575" spans="1:28" s="36" customFormat="1" x14ac:dyDescent="0.35">
      <c r="A1575" s="25" t="s">
        <v>254</v>
      </c>
      <c r="B1575" s="26" t="s">
        <v>2160</v>
      </c>
      <c r="C1575" s="27" t="s">
        <v>256</v>
      </c>
      <c r="D1575" s="27" t="s">
        <v>2161</v>
      </c>
      <c r="E1575" s="27" t="s">
        <v>36</v>
      </c>
      <c r="F1575" s="27" t="s">
        <v>37</v>
      </c>
      <c r="G1575" s="27" t="str">
        <f>Table228910[[#This Row],[District
Code]]</f>
        <v>69955</v>
      </c>
      <c r="H1575" s="52" t="s">
        <v>2162</v>
      </c>
      <c r="I1575" s="29" t="s">
        <v>6701</v>
      </c>
      <c r="J1575" s="30">
        <v>16967</v>
      </c>
      <c r="K1575" s="29" t="s">
        <v>6701</v>
      </c>
      <c r="L1575" s="28">
        <v>4130</v>
      </c>
      <c r="M1575" s="28">
        <v>4130</v>
      </c>
      <c r="N1575" s="28">
        <v>0</v>
      </c>
      <c r="O1575" s="28">
        <v>0</v>
      </c>
      <c r="P1575" s="28">
        <v>0</v>
      </c>
      <c r="Q1575" s="28">
        <v>296</v>
      </c>
      <c r="R1575" s="28">
        <v>296</v>
      </c>
      <c r="S1575" s="28">
        <v>0</v>
      </c>
      <c r="T1575" s="28">
        <v>4242</v>
      </c>
      <c r="U1575" s="28">
        <v>3873</v>
      </c>
      <c r="V1575" s="28">
        <v>0</v>
      </c>
      <c r="W1575" s="28">
        <v>0</v>
      </c>
      <c r="X1575" s="28">
        <v>0</v>
      </c>
      <c r="Y1575" s="28">
        <v>0</v>
      </c>
      <c r="Z1575" s="28">
        <v>0</v>
      </c>
      <c r="AA1575" s="31">
        <f t="shared" si="49"/>
        <v>16967</v>
      </c>
      <c r="AB1575" s="31">
        <f t="shared" si="48"/>
        <v>0</v>
      </c>
    </row>
    <row r="1576" spans="1:28" s="36" customFormat="1" x14ac:dyDescent="0.35">
      <c r="A1576" s="25" t="s">
        <v>254</v>
      </c>
      <c r="B1576" s="26" t="s">
        <v>2163</v>
      </c>
      <c r="C1576" s="27" t="s">
        <v>256</v>
      </c>
      <c r="D1576" s="27" t="s">
        <v>2164</v>
      </c>
      <c r="E1576" s="27" t="s">
        <v>36</v>
      </c>
      <c r="F1576" s="27" t="s">
        <v>37</v>
      </c>
      <c r="G1576" s="27" t="str">
        <f>Table228910[[#This Row],[District
Code]]</f>
        <v>69971</v>
      </c>
      <c r="H1576" s="52" t="s">
        <v>2165</v>
      </c>
      <c r="I1576" s="29" t="s">
        <v>6701</v>
      </c>
      <c r="J1576" s="30">
        <v>82319</v>
      </c>
      <c r="K1576" s="29" t="s">
        <v>6701</v>
      </c>
      <c r="L1576" s="28">
        <v>0</v>
      </c>
      <c r="M1576" s="28">
        <v>0</v>
      </c>
      <c r="N1576" s="28">
        <v>20036</v>
      </c>
      <c r="O1576" s="28">
        <v>544</v>
      </c>
      <c r="P1576" s="28">
        <v>544</v>
      </c>
      <c r="Q1576" s="28">
        <v>0</v>
      </c>
      <c r="R1576" s="28">
        <v>0</v>
      </c>
      <c r="S1576" s="28">
        <v>6685</v>
      </c>
      <c r="T1576" s="28">
        <v>0</v>
      </c>
      <c r="U1576" s="28">
        <v>0</v>
      </c>
      <c r="V1576" s="28">
        <v>0</v>
      </c>
      <c r="W1576" s="28">
        <v>54510</v>
      </c>
      <c r="X1576" s="28">
        <v>0</v>
      </c>
      <c r="Y1576" s="28">
        <v>0</v>
      </c>
      <c r="Z1576" s="28">
        <v>0</v>
      </c>
      <c r="AA1576" s="31">
        <f t="shared" si="49"/>
        <v>82319</v>
      </c>
      <c r="AB1576" s="31">
        <f t="shared" si="48"/>
        <v>0</v>
      </c>
    </row>
    <row r="1577" spans="1:28" s="36" customFormat="1" x14ac:dyDescent="0.35">
      <c r="A1577" s="25" t="s">
        <v>254</v>
      </c>
      <c r="B1577" s="26" t="s">
        <v>2166</v>
      </c>
      <c r="C1577" s="27" t="s">
        <v>256</v>
      </c>
      <c r="D1577" s="27" t="s">
        <v>2167</v>
      </c>
      <c r="E1577" s="27" t="s">
        <v>36</v>
      </c>
      <c r="F1577" s="27" t="s">
        <v>37</v>
      </c>
      <c r="G1577" s="27" t="str">
        <f>Table228910[[#This Row],[District
Code]]</f>
        <v>69989</v>
      </c>
      <c r="H1577" s="52" t="s">
        <v>2168</v>
      </c>
      <c r="I1577" s="29" t="s">
        <v>6701</v>
      </c>
      <c r="J1577" s="30">
        <v>14986</v>
      </c>
      <c r="K1577" s="29" t="s">
        <v>6701</v>
      </c>
      <c r="L1577" s="28">
        <v>3648</v>
      </c>
      <c r="M1577" s="28">
        <v>3648</v>
      </c>
      <c r="N1577" s="28">
        <v>0</v>
      </c>
      <c r="O1577" s="28">
        <v>0</v>
      </c>
      <c r="P1577" s="28">
        <v>0</v>
      </c>
      <c r="Q1577" s="28">
        <v>7690</v>
      </c>
      <c r="R1577" s="28">
        <v>0</v>
      </c>
      <c r="S1577" s="28">
        <v>0</v>
      </c>
      <c r="T1577" s="28">
        <v>0</v>
      </c>
      <c r="U1577" s="28">
        <v>0</v>
      </c>
      <c r="V1577" s="28">
        <v>0</v>
      </c>
      <c r="W1577" s="28">
        <v>0</v>
      </c>
      <c r="X1577" s="28">
        <v>0</v>
      </c>
      <c r="Y1577" s="28">
        <v>0</v>
      </c>
      <c r="Z1577" s="28">
        <v>0</v>
      </c>
      <c r="AA1577" s="31">
        <f t="shared" si="49"/>
        <v>14986</v>
      </c>
      <c r="AB1577" s="31">
        <f t="shared" si="48"/>
        <v>0</v>
      </c>
    </row>
    <row r="1578" spans="1:28" s="36" customFormat="1" x14ac:dyDescent="0.35">
      <c r="A1578" s="25" t="s">
        <v>254</v>
      </c>
      <c r="B1578" s="26" t="s">
        <v>2169</v>
      </c>
      <c r="C1578" s="27" t="s">
        <v>256</v>
      </c>
      <c r="D1578" s="27" t="s">
        <v>2170</v>
      </c>
      <c r="E1578" s="27" t="s">
        <v>36</v>
      </c>
      <c r="F1578" s="27" t="s">
        <v>37</v>
      </c>
      <c r="G1578" s="27" t="str">
        <f>Table228910[[#This Row],[District
Code]]</f>
        <v>69997</v>
      </c>
      <c r="H1578" s="52" t="s">
        <v>2171</v>
      </c>
      <c r="I1578" s="29" t="s">
        <v>6700</v>
      </c>
      <c r="J1578" s="30">
        <v>0</v>
      </c>
      <c r="K1578" s="29" t="s">
        <v>6708</v>
      </c>
      <c r="L1578" s="28">
        <v>0</v>
      </c>
      <c r="M1578" s="28">
        <v>0</v>
      </c>
      <c r="N1578" s="28">
        <v>0</v>
      </c>
      <c r="O1578" s="28">
        <v>0</v>
      </c>
      <c r="P1578" s="28">
        <v>0</v>
      </c>
      <c r="Q1578" s="28">
        <v>0</v>
      </c>
      <c r="R1578" s="28">
        <v>0</v>
      </c>
      <c r="S1578" s="28">
        <v>0</v>
      </c>
      <c r="T1578" s="28">
        <v>0</v>
      </c>
      <c r="U1578" s="28">
        <v>0</v>
      </c>
      <c r="V1578" s="28">
        <v>0</v>
      </c>
      <c r="W1578" s="28">
        <v>0</v>
      </c>
      <c r="X1578" s="28">
        <v>0</v>
      </c>
      <c r="Y1578" s="28">
        <v>0</v>
      </c>
      <c r="Z1578" s="28">
        <v>0</v>
      </c>
      <c r="AA1578" s="31">
        <f t="shared" si="49"/>
        <v>0</v>
      </c>
      <c r="AB1578" s="31">
        <f t="shared" si="48"/>
        <v>0</v>
      </c>
    </row>
    <row r="1579" spans="1:28" s="36" customFormat="1" x14ac:dyDescent="0.35">
      <c r="A1579" s="25" t="s">
        <v>254</v>
      </c>
      <c r="B1579" s="26" t="s">
        <v>2172</v>
      </c>
      <c r="C1579" s="27" t="s">
        <v>256</v>
      </c>
      <c r="D1579" s="27" t="s">
        <v>2173</v>
      </c>
      <c r="E1579" s="27" t="s">
        <v>36</v>
      </c>
      <c r="F1579" s="27" t="s">
        <v>37</v>
      </c>
      <c r="G1579" s="27" t="str">
        <f>Table228910[[#This Row],[District
Code]]</f>
        <v>70003</v>
      </c>
      <c r="H1579" s="52" t="s">
        <v>2174</v>
      </c>
      <c r="I1579" s="29" t="s">
        <v>6701</v>
      </c>
      <c r="J1579" s="30">
        <v>10000</v>
      </c>
      <c r="K1579" s="29" t="s">
        <v>6701</v>
      </c>
      <c r="L1579" s="28">
        <v>2500</v>
      </c>
      <c r="M1579" s="28">
        <v>4624</v>
      </c>
      <c r="N1579" s="28">
        <v>0</v>
      </c>
      <c r="O1579" s="28">
        <v>2144</v>
      </c>
      <c r="P1579" s="28">
        <v>732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31">
        <f t="shared" si="49"/>
        <v>10000</v>
      </c>
      <c r="AB1579" s="31">
        <f t="shared" si="48"/>
        <v>0</v>
      </c>
    </row>
    <row r="1580" spans="1:28" s="36" customFormat="1" x14ac:dyDescent="0.35">
      <c r="A1580" s="25" t="s">
        <v>254</v>
      </c>
      <c r="B1580" s="26" t="s">
        <v>2175</v>
      </c>
      <c r="C1580" s="27" t="s">
        <v>256</v>
      </c>
      <c r="D1580" s="27" t="s">
        <v>2176</v>
      </c>
      <c r="E1580" s="27" t="s">
        <v>36</v>
      </c>
      <c r="F1580" s="27" t="s">
        <v>37</v>
      </c>
      <c r="G1580" s="27" t="str">
        <f>Table228910[[#This Row],[District
Code]]</f>
        <v>70011</v>
      </c>
      <c r="H1580" s="52" t="s">
        <v>2177</v>
      </c>
      <c r="I1580" s="29" t="s">
        <v>6701</v>
      </c>
      <c r="J1580" s="30">
        <v>13350</v>
      </c>
      <c r="K1580" s="29" t="s">
        <v>6701</v>
      </c>
      <c r="L1580" s="28">
        <v>3249</v>
      </c>
      <c r="M1580" s="28">
        <v>5329</v>
      </c>
      <c r="N1580" s="28">
        <v>2080</v>
      </c>
      <c r="O1580" s="28">
        <v>1663</v>
      </c>
      <c r="P1580" s="28">
        <v>1029</v>
      </c>
      <c r="Q1580" s="28">
        <v>0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0</v>
      </c>
      <c r="X1580" s="28">
        <v>0</v>
      </c>
      <c r="Y1580" s="28">
        <v>0</v>
      </c>
      <c r="Z1580" s="28">
        <v>0</v>
      </c>
      <c r="AA1580" s="31">
        <f t="shared" si="49"/>
        <v>13350</v>
      </c>
      <c r="AB1580" s="31">
        <f t="shared" si="48"/>
        <v>0</v>
      </c>
    </row>
    <row r="1581" spans="1:28" s="36" customFormat="1" x14ac:dyDescent="0.35">
      <c r="A1581" s="25" t="s">
        <v>254</v>
      </c>
      <c r="B1581" s="26" t="s">
        <v>2178</v>
      </c>
      <c r="C1581" s="27" t="s">
        <v>256</v>
      </c>
      <c r="D1581" s="27" t="s">
        <v>2179</v>
      </c>
      <c r="E1581" s="27" t="s">
        <v>36</v>
      </c>
      <c r="F1581" s="27" t="s">
        <v>37</v>
      </c>
      <c r="G1581" s="27" t="str">
        <f>Table228910[[#This Row],[District
Code]]</f>
        <v>70029</v>
      </c>
      <c r="H1581" s="52" t="s">
        <v>2180</v>
      </c>
      <c r="I1581" s="29" t="s">
        <v>6701</v>
      </c>
      <c r="J1581" s="30">
        <v>10000</v>
      </c>
      <c r="K1581" s="29" t="s">
        <v>6701</v>
      </c>
      <c r="L1581" s="28">
        <v>2500</v>
      </c>
      <c r="M1581" s="28">
        <v>0</v>
      </c>
      <c r="N1581" s="28">
        <v>0</v>
      </c>
      <c r="O1581" s="28">
        <v>99</v>
      </c>
      <c r="P1581" s="28">
        <v>6810</v>
      </c>
      <c r="Q1581" s="28">
        <v>0</v>
      </c>
      <c r="R1581" s="28">
        <v>591</v>
      </c>
      <c r="S1581" s="28">
        <v>0</v>
      </c>
      <c r="T1581" s="28">
        <v>0</v>
      </c>
      <c r="U1581" s="28">
        <v>0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31">
        <f t="shared" si="49"/>
        <v>10000</v>
      </c>
      <c r="AB1581" s="31">
        <f t="shared" si="48"/>
        <v>0</v>
      </c>
    </row>
    <row r="1582" spans="1:28" s="36" customFormat="1" x14ac:dyDescent="0.35">
      <c r="A1582" s="25" t="s">
        <v>254</v>
      </c>
      <c r="B1582" s="26" t="s">
        <v>2181</v>
      </c>
      <c r="C1582" s="27" t="s">
        <v>256</v>
      </c>
      <c r="D1582" s="27" t="s">
        <v>2182</v>
      </c>
      <c r="E1582" s="27" t="s">
        <v>36</v>
      </c>
      <c r="F1582" s="27" t="s">
        <v>37</v>
      </c>
      <c r="G1582" s="27" t="str">
        <f>Table228910[[#This Row],[District
Code]]</f>
        <v>70037</v>
      </c>
      <c r="H1582" s="52" t="s">
        <v>2183</v>
      </c>
      <c r="I1582" s="29" t="s">
        <v>6701</v>
      </c>
      <c r="J1582" s="30">
        <v>0</v>
      </c>
      <c r="K1582" s="29" t="s">
        <v>6701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0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0</v>
      </c>
      <c r="X1582" s="28">
        <v>0</v>
      </c>
      <c r="Y1582" s="28">
        <v>0</v>
      </c>
      <c r="Z1582" s="28">
        <v>0</v>
      </c>
      <c r="AA1582" s="31">
        <f t="shared" si="49"/>
        <v>0</v>
      </c>
      <c r="AB1582" s="31">
        <f t="shared" si="48"/>
        <v>0</v>
      </c>
    </row>
    <row r="1583" spans="1:28" s="36" customFormat="1" x14ac:dyDescent="0.35">
      <c r="A1583" s="25" t="s">
        <v>254</v>
      </c>
      <c r="B1583" s="26" t="s">
        <v>2184</v>
      </c>
      <c r="C1583" s="27" t="s">
        <v>256</v>
      </c>
      <c r="D1583" s="27" t="s">
        <v>2185</v>
      </c>
      <c r="E1583" s="27" t="s">
        <v>36</v>
      </c>
      <c r="F1583" s="27" t="s">
        <v>37</v>
      </c>
      <c r="G1583" s="27" t="str">
        <f>Table228910[[#This Row],[District
Code]]</f>
        <v>70045</v>
      </c>
      <c r="H1583" s="52" t="s">
        <v>2186</v>
      </c>
      <c r="I1583" s="29" t="s">
        <v>6701</v>
      </c>
      <c r="J1583" s="30">
        <v>10000</v>
      </c>
      <c r="K1583" s="29" t="s">
        <v>6701</v>
      </c>
      <c r="L1583" s="28">
        <v>2500</v>
      </c>
      <c r="M1583" s="28">
        <v>4414</v>
      </c>
      <c r="N1583" s="28">
        <v>2667</v>
      </c>
      <c r="O1583" s="28">
        <v>0</v>
      </c>
      <c r="P1583" s="28">
        <v>0</v>
      </c>
      <c r="Q1583" s="28">
        <v>419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31">
        <f t="shared" si="49"/>
        <v>10000</v>
      </c>
      <c r="AB1583" s="31">
        <f t="shared" si="48"/>
        <v>0</v>
      </c>
    </row>
    <row r="1584" spans="1:28" s="36" customFormat="1" x14ac:dyDescent="0.35">
      <c r="A1584" s="25" t="s">
        <v>254</v>
      </c>
      <c r="B1584" s="26" t="s">
        <v>2187</v>
      </c>
      <c r="C1584" s="27" t="s">
        <v>256</v>
      </c>
      <c r="D1584" s="27" t="s">
        <v>2188</v>
      </c>
      <c r="E1584" s="27" t="s">
        <v>36</v>
      </c>
      <c r="F1584" s="27" t="s">
        <v>37</v>
      </c>
      <c r="G1584" s="27" t="str">
        <f>Table228910[[#This Row],[District
Code]]</f>
        <v>70052</v>
      </c>
      <c r="H1584" s="52" t="s">
        <v>2189</v>
      </c>
      <c r="I1584" s="29" t="s">
        <v>6701</v>
      </c>
      <c r="J1584" s="30">
        <v>10000</v>
      </c>
      <c r="K1584" s="29" t="s">
        <v>6701</v>
      </c>
      <c r="L1584" s="28">
        <v>2500</v>
      </c>
      <c r="M1584" s="28">
        <v>2500</v>
      </c>
      <c r="N1584" s="28">
        <v>0</v>
      </c>
      <c r="O1584" s="28">
        <v>0</v>
      </c>
      <c r="P1584" s="28">
        <v>0</v>
      </c>
      <c r="Q1584" s="28">
        <v>0</v>
      </c>
      <c r="R1584" s="28">
        <v>0</v>
      </c>
      <c r="S1584" s="28">
        <v>0</v>
      </c>
      <c r="T1584" s="28">
        <v>5000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31">
        <f t="shared" si="49"/>
        <v>10000</v>
      </c>
      <c r="AB1584" s="31">
        <f t="shared" si="48"/>
        <v>0</v>
      </c>
    </row>
    <row r="1585" spans="1:28" s="36" customFormat="1" x14ac:dyDescent="0.35">
      <c r="A1585" s="25" t="s">
        <v>254</v>
      </c>
      <c r="B1585" s="26" t="s">
        <v>2190</v>
      </c>
      <c r="C1585" s="27" t="s">
        <v>256</v>
      </c>
      <c r="D1585" s="27" t="s">
        <v>2191</v>
      </c>
      <c r="E1585" s="27" t="s">
        <v>36</v>
      </c>
      <c r="F1585" s="27" t="s">
        <v>37</v>
      </c>
      <c r="G1585" s="27" t="str">
        <f>Table228910[[#This Row],[District
Code]]</f>
        <v>70078</v>
      </c>
      <c r="H1585" s="52" t="s">
        <v>2192</v>
      </c>
      <c r="I1585" s="29" t="s">
        <v>6701</v>
      </c>
      <c r="J1585" s="30">
        <v>10000</v>
      </c>
      <c r="K1585" s="29" t="s">
        <v>6701</v>
      </c>
      <c r="L1585" s="28">
        <v>2500</v>
      </c>
      <c r="M1585" s="28">
        <v>2500</v>
      </c>
      <c r="N1585" s="28">
        <v>5000</v>
      </c>
      <c r="O1585" s="28">
        <v>0</v>
      </c>
      <c r="P1585" s="28">
        <v>0</v>
      </c>
      <c r="Q1585" s="28">
        <v>0</v>
      </c>
      <c r="R1585" s="28">
        <v>0</v>
      </c>
      <c r="S1585" s="28">
        <v>0</v>
      </c>
      <c r="T1585" s="28">
        <v>0</v>
      </c>
      <c r="U1585" s="28">
        <v>0</v>
      </c>
      <c r="V1585" s="28">
        <v>0</v>
      </c>
      <c r="W1585" s="28">
        <v>0</v>
      </c>
      <c r="X1585" s="28">
        <v>0</v>
      </c>
      <c r="Y1585" s="28">
        <v>0</v>
      </c>
      <c r="Z1585" s="28">
        <v>0</v>
      </c>
      <c r="AA1585" s="31">
        <f t="shared" si="49"/>
        <v>10000</v>
      </c>
      <c r="AB1585" s="31">
        <f t="shared" si="48"/>
        <v>0</v>
      </c>
    </row>
    <row r="1586" spans="1:28" s="36" customFormat="1" x14ac:dyDescent="0.35">
      <c r="A1586" s="25" t="s">
        <v>254</v>
      </c>
      <c r="B1586" s="26" t="s">
        <v>2193</v>
      </c>
      <c r="C1586" s="27" t="s">
        <v>256</v>
      </c>
      <c r="D1586" s="27" t="s">
        <v>2194</v>
      </c>
      <c r="E1586" s="27" t="s">
        <v>36</v>
      </c>
      <c r="F1586" s="27" t="s">
        <v>37</v>
      </c>
      <c r="G1586" s="27" t="str">
        <f>Table228910[[#This Row],[District
Code]]</f>
        <v>70086</v>
      </c>
      <c r="H1586" s="52" t="s">
        <v>2195</v>
      </c>
      <c r="I1586" s="29" t="s">
        <v>6701</v>
      </c>
      <c r="J1586" s="30">
        <v>10000</v>
      </c>
      <c r="K1586" s="29" t="s">
        <v>6701</v>
      </c>
      <c r="L1586" s="28">
        <v>2500</v>
      </c>
      <c r="M1586" s="28">
        <v>2500</v>
      </c>
      <c r="N1586" s="28">
        <v>0</v>
      </c>
      <c r="O1586" s="28">
        <v>0</v>
      </c>
      <c r="P1586" s="28">
        <v>0</v>
      </c>
      <c r="Q1586" s="28">
        <v>5000</v>
      </c>
      <c r="R1586" s="28">
        <v>0</v>
      </c>
      <c r="S1586" s="28">
        <v>0</v>
      </c>
      <c r="T1586" s="28">
        <v>0</v>
      </c>
      <c r="U1586" s="28">
        <v>0</v>
      </c>
      <c r="V1586" s="28">
        <v>0</v>
      </c>
      <c r="W1586" s="28">
        <v>0</v>
      </c>
      <c r="X1586" s="28">
        <v>0</v>
      </c>
      <c r="Y1586" s="28">
        <v>0</v>
      </c>
      <c r="Z1586" s="28">
        <v>0</v>
      </c>
      <c r="AA1586" s="31">
        <f t="shared" si="49"/>
        <v>10000</v>
      </c>
      <c r="AB1586" s="31">
        <f t="shared" si="48"/>
        <v>0</v>
      </c>
    </row>
    <row r="1587" spans="1:28" s="36" customFormat="1" x14ac:dyDescent="0.35">
      <c r="A1587" s="25" t="s">
        <v>254</v>
      </c>
      <c r="B1587" s="26" t="s">
        <v>2196</v>
      </c>
      <c r="C1587" s="27" t="s">
        <v>256</v>
      </c>
      <c r="D1587" s="27" t="s">
        <v>2197</v>
      </c>
      <c r="E1587" s="27" t="s">
        <v>36</v>
      </c>
      <c r="F1587" s="27" t="s">
        <v>37</v>
      </c>
      <c r="G1587" s="27" t="str">
        <f>Table228910[[#This Row],[District
Code]]</f>
        <v>70094</v>
      </c>
      <c r="H1587" s="52" t="s">
        <v>2198</v>
      </c>
      <c r="I1587" s="29" t="s">
        <v>6701</v>
      </c>
      <c r="J1587" s="30">
        <v>10000</v>
      </c>
      <c r="K1587" s="29" t="s">
        <v>6701</v>
      </c>
      <c r="L1587" s="28">
        <v>2500</v>
      </c>
      <c r="M1587" s="28">
        <v>2500</v>
      </c>
      <c r="N1587" s="28">
        <v>0</v>
      </c>
      <c r="O1587" s="28">
        <v>0</v>
      </c>
      <c r="P1587" s="28">
        <v>0</v>
      </c>
      <c r="Q1587" s="28">
        <v>2691</v>
      </c>
      <c r="R1587" s="28">
        <v>2309</v>
      </c>
      <c r="S1587" s="28">
        <v>0</v>
      </c>
      <c r="T1587" s="28">
        <v>0</v>
      </c>
      <c r="U1587" s="28">
        <v>0</v>
      </c>
      <c r="V1587" s="28">
        <v>0</v>
      </c>
      <c r="W1587" s="28">
        <v>0</v>
      </c>
      <c r="X1587" s="28">
        <v>0</v>
      </c>
      <c r="Y1587" s="28">
        <v>0</v>
      </c>
      <c r="Z1587" s="28">
        <v>0</v>
      </c>
      <c r="AA1587" s="31">
        <f t="shared" si="49"/>
        <v>10000</v>
      </c>
      <c r="AB1587" s="31">
        <f t="shared" si="48"/>
        <v>0</v>
      </c>
    </row>
    <row r="1588" spans="1:28" s="36" customFormat="1" x14ac:dyDescent="0.35">
      <c r="A1588" s="25" t="s">
        <v>254</v>
      </c>
      <c r="B1588" s="26" t="s">
        <v>2199</v>
      </c>
      <c r="C1588" s="27" t="s">
        <v>256</v>
      </c>
      <c r="D1588" s="27" t="s">
        <v>2200</v>
      </c>
      <c r="E1588" s="27" t="s">
        <v>36</v>
      </c>
      <c r="F1588" s="27" t="s">
        <v>37</v>
      </c>
      <c r="G1588" s="27" t="str">
        <f>Table228910[[#This Row],[District
Code]]</f>
        <v>70110</v>
      </c>
      <c r="H1588" s="52" t="s">
        <v>2201</v>
      </c>
      <c r="I1588" s="29" t="s">
        <v>6701</v>
      </c>
      <c r="J1588" s="30">
        <v>58842</v>
      </c>
      <c r="K1588" s="29" t="s">
        <v>6701</v>
      </c>
      <c r="L1588" s="28">
        <v>14322</v>
      </c>
      <c r="M1588" s="28">
        <v>0</v>
      </c>
      <c r="N1588" s="28">
        <v>678</v>
      </c>
      <c r="O1588" s="28">
        <v>5564</v>
      </c>
      <c r="P1588" s="28">
        <v>13323</v>
      </c>
      <c r="Q1588" s="28">
        <v>22184</v>
      </c>
      <c r="R1588" s="28">
        <v>2771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0</v>
      </c>
      <c r="Z1588" s="28">
        <v>0</v>
      </c>
      <c r="AA1588" s="31">
        <f t="shared" si="49"/>
        <v>58842</v>
      </c>
      <c r="AB1588" s="31">
        <f t="shared" si="48"/>
        <v>0</v>
      </c>
    </row>
    <row r="1589" spans="1:28" s="36" customFormat="1" x14ac:dyDescent="0.35">
      <c r="A1589" s="25" t="s">
        <v>254</v>
      </c>
      <c r="B1589" s="26" t="s">
        <v>2202</v>
      </c>
      <c r="C1589" s="27" t="s">
        <v>256</v>
      </c>
      <c r="D1589" s="27" t="s">
        <v>2203</v>
      </c>
      <c r="E1589" s="27" t="s">
        <v>36</v>
      </c>
      <c r="F1589" s="27" t="s">
        <v>37</v>
      </c>
      <c r="G1589" s="27" t="str">
        <f>Table228910[[#This Row],[District
Code]]</f>
        <v>70128</v>
      </c>
      <c r="H1589" s="52" t="s">
        <v>2204</v>
      </c>
      <c r="I1589" s="29" t="s">
        <v>6701</v>
      </c>
      <c r="J1589" s="30">
        <v>10000</v>
      </c>
      <c r="K1589" s="29" t="s">
        <v>6701</v>
      </c>
      <c r="L1589" s="28">
        <v>2500</v>
      </c>
      <c r="M1589" s="28">
        <v>0</v>
      </c>
      <c r="N1589" s="28">
        <v>0</v>
      </c>
      <c r="O1589" s="28">
        <v>4411</v>
      </c>
      <c r="P1589" s="28">
        <v>3089</v>
      </c>
      <c r="Q1589" s="28">
        <v>0</v>
      </c>
      <c r="R1589" s="28">
        <v>0</v>
      </c>
      <c r="S1589" s="28">
        <v>0</v>
      </c>
      <c r="T1589" s="28">
        <v>0</v>
      </c>
      <c r="U1589" s="28">
        <v>0</v>
      </c>
      <c r="V1589" s="28">
        <v>0</v>
      </c>
      <c r="W1589" s="28">
        <v>0</v>
      </c>
      <c r="X1589" s="28">
        <v>0</v>
      </c>
      <c r="Y1589" s="28">
        <v>0</v>
      </c>
      <c r="Z1589" s="28">
        <v>0</v>
      </c>
      <c r="AA1589" s="31">
        <f t="shared" si="49"/>
        <v>10000</v>
      </c>
      <c r="AB1589" s="31">
        <f t="shared" si="48"/>
        <v>0</v>
      </c>
    </row>
    <row r="1590" spans="1:28" s="36" customFormat="1" x14ac:dyDescent="0.35">
      <c r="A1590" s="25" t="s">
        <v>254</v>
      </c>
      <c r="B1590" s="26" t="s">
        <v>2205</v>
      </c>
      <c r="C1590" s="27" t="s">
        <v>256</v>
      </c>
      <c r="D1590" s="27" t="s">
        <v>2206</v>
      </c>
      <c r="E1590" s="27" t="s">
        <v>36</v>
      </c>
      <c r="F1590" s="27" t="s">
        <v>37</v>
      </c>
      <c r="G1590" s="27" t="str">
        <f>Table228910[[#This Row],[District
Code]]</f>
        <v>70136</v>
      </c>
      <c r="H1590" s="52" t="s">
        <v>2207</v>
      </c>
      <c r="I1590" s="29" t="s">
        <v>6701</v>
      </c>
      <c r="J1590" s="30">
        <v>65377</v>
      </c>
      <c r="K1590" s="29" t="s">
        <v>6701</v>
      </c>
      <c r="L1590" s="28">
        <v>15912</v>
      </c>
      <c r="M1590" s="28">
        <v>15912</v>
      </c>
      <c r="N1590" s="28">
        <v>0</v>
      </c>
      <c r="O1590" s="28">
        <v>0</v>
      </c>
      <c r="P1590" s="28">
        <v>0</v>
      </c>
      <c r="Q1590" s="28">
        <v>0</v>
      </c>
      <c r="R1590" s="28">
        <v>0</v>
      </c>
      <c r="S1590" s="28">
        <v>3413</v>
      </c>
      <c r="T1590" s="28">
        <v>508</v>
      </c>
      <c r="U1590" s="28">
        <v>6250</v>
      </c>
      <c r="V1590" s="28">
        <v>0</v>
      </c>
      <c r="W1590" s="28">
        <v>0</v>
      </c>
      <c r="X1590" s="28">
        <v>16344</v>
      </c>
      <c r="Y1590" s="28">
        <v>3743</v>
      </c>
      <c r="Z1590" s="28">
        <v>0</v>
      </c>
      <c r="AA1590" s="31">
        <f t="shared" si="49"/>
        <v>62082</v>
      </c>
      <c r="AB1590" s="31">
        <f t="shared" si="48"/>
        <v>3295</v>
      </c>
    </row>
    <row r="1591" spans="1:28" s="36" customFormat="1" x14ac:dyDescent="0.35">
      <c r="A1591" s="25" t="s">
        <v>254</v>
      </c>
      <c r="B1591" s="26" t="s">
        <v>2208</v>
      </c>
      <c r="C1591" s="27" t="s">
        <v>256</v>
      </c>
      <c r="D1591" s="27" t="s">
        <v>2209</v>
      </c>
      <c r="E1591" s="27" t="s">
        <v>36</v>
      </c>
      <c r="F1591" s="27" t="s">
        <v>37</v>
      </c>
      <c r="G1591" s="27" t="str">
        <f>Table228910[[#This Row],[District
Code]]</f>
        <v>70169</v>
      </c>
      <c r="H1591" s="52" t="s">
        <v>2210</v>
      </c>
      <c r="I1591" s="29" t="s">
        <v>6701</v>
      </c>
      <c r="J1591" s="30">
        <v>10000</v>
      </c>
      <c r="K1591" s="29" t="s">
        <v>6701</v>
      </c>
      <c r="L1591" s="28">
        <v>2500</v>
      </c>
      <c r="M1591" s="28">
        <v>2500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0</v>
      </c>
      <c r="V1591" s="28">
        <v>0</v>
      </c>
      <c r="W1591" s="28">
        <v>5000</v>
      </c>
      <c r="X1591" s="28">
        <v>0</v>
      </c>
      <c r="Y1591" s="28">
        <v>0</v>
      </c>
      <c r="Z1591" s="28">
        <v>0</v>
      </c>
      <c r="AA1591" s="31">
        <f t="shared" si="49"/>
        <v>10000</v>
      </c>
      <c r="AB1591" s="31">
        <f t="shared" si="48"/>
        <v>0</v>
      </c>
    </row>
    <row r="1592" spans="1:28" s="36" customFormat="1" x14ac:dyDescent="0.35">
      <c r="A1592" s="25" t="s">
        <v>254</v>
      </c>
      <c r="B1592" s="26" t="s">
        <v>2842</v>
      </c>
      <c r="C1592" s="27" t="s">
        <v>256</v>
      </c>
      <c r="D1592" s="27" t="s">
        <v>2843</v>
      </c>
      <c r="E1592" s="27" t="s">
        <v>36</v>
      </c>
      <c r="F1592" s="27" t="s">
        <v>37</v>
      </c>
      <c r="G1592" s="27" t="str">
        <f>Table228910[[#This Row],[District
Code]]</f>
        <v>73700</v>
      </c>
      <c r="H1592" s="52" t="s">
        <v>2844</v>
      </c>
      <c r="I1592" s="29" t="s">
        <v>6701</v>
      </c>
      <c r="J1592" s="30">
        <v>10000</v>
      </c>
      <c r="K1592" s="29" t="s">
        <v>6701</v>
      </c>
      <c r="L1592" s="28">
        <v>2500</v>
      </c>
      <c r="M1592" s="28">
        <v>2500</v>
      </c>
      <c r="N1592" s="28">
        <v>0</v>
      </c>
      <c r="O1592" s="28">
        <v>0</v>
      </c>
      <c r="P1592" s="28">
        <v>0</v>
      </c>
      <c r="Q1592" s="28">
        <v>5000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0</v>
      </c>
      <c r="X1592" s="28">
        <v>0</v>
      </c>
      <c r="Y1592" s="28">
        <v>0</v>
      </c>
      <c r="Z1592" s="28">
        <v>0</v>
      </c>
      <c r="AA1592" s="31">
        <f t="shared" si="49"/>
        <v>10000</v>
      </c>
      <c r="AB1592" s="31">
        <f t="shared" si="48"/>
        <v>0</v>
      </c>
    </row>
    <row r="1593" spans="1:28" s="36" customFormat="1" x14ac:dyDescent="0.35">
      <c r="A1593" s="25" t="s">
        <v>254</v>
      </c>
      <c r="B1593" s="26" t="s">
        <v>2983</v>
      </c>
      <c r="C1593" s="27" t="s">
        <v>256</v>
      </c>
      <c r="D1593" s="27" t="s">
        <v>2984</v>
      </c>
      <c r="E1593" s="27" t="s">
        <v>36</v>
      </c>
      <c r="F1593" s="27" t="s">
        <v>37</v>
      </c>
      <c r="G1593" s="27" t="str">
        <f>Table228910[[#This Row],[District
Code]]</f>
        <v>75267</v>
      </c>
      <c r="H1593" s="52" t="s">
        <v>2985</v>
      </c>
      <c r="I1593" s="29" t="s">
        <v>6701</v>
      </c>
      <c r="J1593" s="30">
        <v>92698</v>
      </c>
      <c r="K1593" s="29" t="s">
        <v>6701</v>
      </c>
      <c r="L1593" s="28">
        <v>0</v>
      </c>
      <c r="M1593" s="28">
        <v>0</v>
      </c>
      <c r="N1593" s="28">
        <v>0</v>
      </c>
      <c r="O1593" s="28">
        <v>23175</v>
      </c>
      <c r="P1593" s="28">
        <v>23175</v>
      </c>
      <c r="Q1593" s="28">
        <v>4600</v>
      </c>
      <c r="R1593" s="28">
        <v>0</v>
      </c>
      <c r="S1593" s="28">
        <v>0</v>
      </c>
      <c r="T1593" s="28">
        <v>2996</v>
      </c>
      <c r="U1593" s="28">
        <v>23366</v>
      </c>
      <c r="V1593" s="28">
        <v>15386</v>
      </c>
      <c r="W1593" s="28">
        <v>0</v>
      </c>
      <c r="X1593" s="28">
        <v>0</v>
      </c>
      <c r="Y1593" s="28">
        <v>0</v>
      </c>
      <c r="Z1593" s="28">
        <v>0</v>
      </c>
      <c r="AA1593" s="31">
        <f t="shared" si="49"/>
        <v>92698</v>
      </c>
      <c r="AB1593" s="31">
        <f t="shared" si="48"/>
        <v>0</v>
      </c>
    </row>
    <row r="1594" spans="1:28" s="36" customFormat="1" x14ac:dyDescent="0.35">
      <c r="A1594" s="25" t="s">
        <v>254</v>
      </c>
      <c r="B1594" s="26" t="s">
        <v>3962</v>
      </c>
      <c r="C1594" s="27" t="s">
        <v>256</v>
      </c>
      <c r="D1594" s="27" t="s">
        <v>2206</v>
      </c>
      <c r="E1594" s="27" t="s">
        <v>3963</v>
      </c>
      <c r="F1594" s="37" t="s">
        <v>3964</v>
      </c>
      <c r="G1594" s="27" t="str">
        <f>"C"&amp;Table228910[[#This Row],[Direct
Funded
Charter School
Number]]</f>
        <v>C0612</v>
      </c>
      <c r="H1594" s="52" t="s">
        <v>3965</v>
      </c>
      <c r="I1594" s="29" t="s">
        <v>6700</v>
      </c>
      <c r="J1594" s="30">
        <v>0</v>
      </c>
      <c r="K1594" s="29" t="s">
        <v>6708</v>
      </c>
      <c r="L1594" s="28">
        <v>0</v>
      </c>
      <c r="M1594" s="28">
        <v>0</v>
      </c>
      <c r="N1594" s="28">
        <v>0</v>
      </c>
      <c r="O1594" s="28">
        <v>0</v>
      </c>
      <c r="P1594" s="28">
        <v>0</v>
      </c>
      <c r="Q1594" s="28">
        <v>0</v>
      </c>
      <c r="R1594" s="28">
        <v>0</v>
      </c>
      <c r="S1594" s="28">
        <v>0</v>
      </c>
      <c r="T1594" s="28">
        <v>0</v>
      </c>
      <c r="U1594" s="28">
        <v>0</v>
      </c>
      <c r="V1594" s="28">
        <v>0</v>
      </c>
      <c r="W1594" s="28">
        <v>0</v>
      </c>
      <c r="X1594" s="28">
        <v>0</v>
      </c>
      <c r="Y1594" s="28">
        <v>0</v>
      </c>
      <c r="Z1594" s="28">
        <v>0</v>
      </c>
      <c r="AA1594" s="31">
        <f t="shared" si="49"/>
        <v>0</v>
      </c>
      <c r="AB1594" s="31">
        <f t="shared" si="48"/>
        <v>0</v>
      </c>
    </row>
    <row r="1595" spans="1:28" s="36" customFormat="1" x14ac:dyDescent="0.35">
      <c r="A1595" s="25" t="s">
        <v>254</v>
      </c>
      <c r="B1595" s="26" t="s">
        <v>4294</v>
      </c>
      <c r="C1595" s="27" t="s">
        <v>256</v>
      </c>
      <c r="D1595" s="27" t="s">
        <v>257</v>
      </c>
      <c r="E1595" s="27" t="s">
        <v>4295</v>
      </c>
      <c r="F1595" s="27" t="s">
        <v>4296</v>
      </c>
      <c r="G1595" s="27" t="str">
        <f>"C"&amp;Table228910[[#This Row],[Direct
Funded
Charter School
Number]]</f>
        <v>C0778</v>
      </c>
      <c r="H1595" s="52" t="s">
        <v>4297</v>
      </c>
      <c r="I1595" s="29" t="s">
        <v>6701</v>
      </c>
      <c r="J1595" s="30">
        <v>10000</v>
      </c>
      <c r="K1595" s="29" t="s">
        <v>6701</v>
      </c>
      <c r="L1595" s="28">
        <v>2500</v>
      </c>
      <c r="M1595" s="28">
        <v>0</v>
      </c>
      <c r="N1595" s="28">
        <v>0</v>
      </c>
      <c r="O1595" s="28">
        <v>0</v>
      </c>
      <c r="P1595" s="28">
        <v>386</v>
      </c>
      <c r="Q1595" s="28">
        <v>287</v>
      </c>
      <c r="R1595" s="28">
        <v>911</v>
      </c>
      <c r="S1595" s="28">
        <v>914</v>
      </c>
      <c r="T1595" s="28">
        <v>883</v>
      </c>
      <c r="U1595" s="28">
        <v>4119</v>
      </c>
      <c r="V1595" s="28">
        <v>0</v>
      </c>
      <c r="W1595" s="28">
        <v>0</v>
      </c>
      <c r="X1595" s="28">
        <v>0</v>
      </c>
      <c r="Y1595" s="28">
        <v>0</v>
      </c>
      <c r="Z1595" s="28">
        <v>0</v>
      </c>
      <c r="AA1595" s="31">
        <f t="shared" si="49"/>
        <v>10000</v>
      </c>
      <c r="AB1595" s="31">
        <f t="shared" si="48"/>
        <v>0</v>
      </c>
    </row>
    <row r="1596" spans="1:28" s="36" customFormat="1" x14ac:dyDescent="0.35">
      <c r="A1596" s="25" t="s">
        <v>254</v>
      </c>
      <c r="B1596" s="26" t="s">
        <v>4438</v>
      </c>
      <c r="C1596" s="27" t="s">
        <v>256</v>
      </c>
      <c r="D1596" s="27" t="s">
        <v>2984</v>
      </c>
      <c r="E1596" s="27" t="s">
        <v>4439</v>
      </c>
      <c r="F1596" s="27" t="s">
        <v>4440</v>
      </c>
      <c r="G1596" s="27" t="str">
        <f>"C"&amp;Table228910[[#This Row],[Direct
Funded
Charter School
Number]]</f>
        <v>C0849</v>
      </c>
      <c r="H1596" s="52" t="s">
        <v>4441</v>
      </c>
      <c r="I1596" s="29" t="s">
        <v>6700</v>
      </c>
      <c r="J1596" s="30">
        <v>0</v>
      </c>
      <c r="K1596" s="29" t="s">
        <v>6701</v>
      </c>
      <c r="L1596" s="28">
        <v>0</v>
      </c>
      <c r="M1596" s="28">
        <v>0</v>
      </c>
      <c r="N1596" s="28">
        <v>0</v>
      </c>
      <c r="O1596" s="28">
        <v>0</v>
      </c>
      <c r="P1596" s="28">
        <v>0</v>
      </c>
      <c r="Q1596" s="28">
        <v>0</v>
      </c>
      <c r="R1596" s="28">
        <v>0</v>
      </c>
      <c r="S1596" s="28">
        <v>0</v>
      </c>
      <c r="T1596" s="28">
        <v>0</v>
      </c>
      <c r="U1596" s="28">
        <v>0</v>
      </c>
      <c r="V1596" s="28">
        <v>0</v>
      </c>
      <c r="W1596" s="28">
        <v>0</v>
      </c>
      <c r="X1596" s="28">
        <v>0</v>
      </c>
      <c r="Y1596" s="28">
        <v>0</v>
      </c>
      <c r="Z1596" s="28">
        <v>0</v>
      </c>
      <c r="AA1596" s="31">
        <f t="shared" si="49"/>
        <v>0</v>
      </c>
      <c r="AB1596" s="31">
        <f t="shared" si="48"/>
        <v>0</v>
      </c>
    </row>
    <row r="1597" spans="1:28" s="36" customFormat="1" x14ac:dyDescent="0.35">
      <c r="A1597" s="25" t="s">
        <v>254</v>
      </c>
      <c r="B1597" s="26" t="s">
        <v>5047</v>
      </c>
      <c r="C1597" s="27" t="s">
        <v>256</v>
      </c>
      <c r="D1597" s="27" t="s">
        <v>2161</v>
      </c>
      <c r="E1597" s="27" t="s">
        <v>5048</v>
      </c>
      <c r="F1597" s="27" t="s">
        <v>5049</v>
      </c>
      <c r="G1597" s="27" t="str">
        <f>"C"&amp;Table228910[[#This Row],[Direct
Funded
Charter School
Number]]</f>
        <v>C1183</v>
      </c>
      <c r="H1597" s="52" t="s">
        <v>5050</v>
      </c>
      <c r="I1597" s="29" t="s">
        <v>6700</v>
      </c>
      <c r="J1597" s="30">
        <v>0</v>
      </c>
      <c r="K1597" s="29" t="s">
        <v>6708</v>
      </c>
      <c r="L1597" s="28">
        <v>0</v>
      </c>
      <c r="M1597" s="28">
        <v>0</v>
      </c>
      <c r="N1597" s="28">
        <v>0</v>
      </c>
      <c r="O1597" s="28">
        <v>0</v>
      </c>
      <c r="P1597" s="28">
        <v>0</v>
      </c>
      <c r="Q1597" s="28">
        <v>0</v>
      </c>
      <c r="R1597" s="28">
        <v>0</v>
      </c>
      <c r="S1597" s="28">
        <v>0</v>
      </c>
      <c r="T1597" s="28">
        <v>0</v>
      </c>
      <c r="U1597" s="28">
        <v>0</v>
      </c>
      <c r="V1597" s="28">
        <v>0</v>
      </c>
      <c r="W1597" s="28">
        <v>0</v>
      </c>
      <c r="X1597" s="28">
        <v>0</v>
      </c>
      <c r="Y1597" s="28">
        <v>0</v>
      </c>
      <c r="Z1597" s="28">
        <v>0</v>
      </c>
      <c r="AA1597" s="31">
        <f t="shared" si="49"/>
        <v>0</v>
      </c>
      <c r="AB1597" s="31">
        <f t="shared" si="48"/>
        <v>0</v>
      </c>
    </row>
    <row r="1598" spans="1:28" s="36" customFormat="1" x14ac:dyDescent="0.35">
      <c r="A1598" s="25" t="s">
        <v>254</v>
      </c>
      <c r="B1598" s="26" t="s">
        <v>5974</v>
      </c>
      <c r="C1598" s="27" t="s">
        <v>256</v>
      </c>
      <c r="D1598" s="27" t="s">
        <v>2209</v>
      </c>
      <c r="E1598" s="27" t="s">
        <v>5975</v>
      </c>
      <c r="F1598" s="27" t="s">
        <v>5976</v>
      </c>
      <c r="G1598" s="27" t="str">
        <f>"C"&amp;Table228910[[#This Row],[Direct
Funded
Charter School
Number]]</f>
        <v>C1649</v>
      </c>
      <c r="H1598" s="52" t="s">
        <v>5977</v>
      </c>
      <c r="I1598" s="29" t="s">
        <v>6701</v>
      </c>
      <c r="J1598" s="30">
        <v>10000</v>
      </c>
      <c r="K1598" s="29" t="s">
        <v>6708</v>
      </c>
      <c r="L1598" s="28">
        <v>2500</v>
      </c>
      <c r="M1598" s="28">
        <v>2500</v>
      </c>
      <c r="N1598" s="28">
        <v>0</v>
      </c>
      <c r="O1598" s="28">
        <v>0</v>
      </c>
      <c r="P1598" s="28">
        <v>0</v>
      </c>
      <c r="Q1598" s="28">
        <v>0</v>
      </c>
      <c r="R1598" s="28">
        <v>0</v>
      </c>
      <c r="S1598" s="28">
        <v>0</v>
      </c>
      <c r="T1598" s="28">
        <v>0</v>
      </c>
      <c r="U1598" s="28">
        <v>0</v>
      </c>
      <c r="V1598" s="28">
        <v>0</v>
      </c>
      <c r="W1598" s="28">
        <v>0</v>
      </c>
      <c r="X1598" s="28">
        <v>0</v>
      </c>
      <c r="Y1598" s="28">
        <v>0</v>
      </c>
      <c r="Z1598" s="28">
        <v>0</v>
      </c>
      <c r="AA1598" s="31">
        <f t="shared" si="49"/>
        <v>5000</v>
      </c>
      <c r="AB1598" s="31">
        <f t="shared" si="48"/>
        <v>5000</v>
      </c>
    </row>
    <row r="1599" spans="1:28" s="36" customFormat="1" x14ac:dyDescent="0.35">
      <c r="A1599" s="25" t="s">
        <v>254</v>
      </c>
      <c r="B1599" s="26" t="s">
        <v>6279</v>
      </c>
      <c r="C1599" s="27" t="s">
        <v>256</v>
      </c>
      <c r="D1599" s="27" t="s">
        <v>257</v>
      </c>
      <c r="E1599" s="27" t="s">
        <v>6280</v>
      </c>
      <c r="F1599" s="27" t="s">
        <v>6281</v>
      </c>
      <c r="G1599" s="27" t="str">
        <f>"C"&amp;Table228910[[#This Row],[Direct
Funded
Charter School
Number]]</f>
        <v>C1770</v>
      </c>
      <c r="H1599" s="52" t="s">
        <v>6282</v>
      </c>
      <c r="I1599" s="29" t="s">
        <v>6701</v>
      </c>
      <c r="J1599" s="30">
        <v>0</v>
      </c>
      <c r="K1599" s="29" t="s">
        <v>6701</v>
      </c>
      <c r="L1599" s="28">
        <v>0</v>
      </c>
      <c r="M1599" s="28">
        <v>0</v>
      </c>
      <c r="N1599" s="28">
        <v>0</v>
      </c>
      <c r="O1599" s="28">
        <v>0</v>
      </c>
      <c r="P1599" s="28">
        <v>0</v>
      </c>
      <c r="Q1599" s="28">
        <v>0</v>
      </c>
      <c r="R1599" s="28">
        <v>0</v>
      </c>
      <c r="S1599" s="28">
        <v>0</v>
      </c>
      <c r="T1599" s="28">
        <v>0</v>
      </c>
      <c r="U1599" s="28">
        <v>0</v>
      </c>
      <c r="V1599" s="28">
        <v>0</v>
      </c>
      <c r="W1599" s="28">
        <v>0</v>
      </c>
      <c r="X1599" s="28">
        <v>0</v>
      </c>
      <c r="Y1599" s="28">
        <v>0</v>
      </c>
      <c r="Z1599" s="28">
        <v>0</v>
      </c>
      <c r="AA1599" s="31">
        <f t="shared" si="49"/>
        <v>0</v>
      </c>
      <c r="AB1599" s="31">
        <f t="shared" si="48"/>
        <v>0</v>
      </c>
    </row>
    <row r="1600" spans="1:28" s="36" customFormat="1" x14ac:dyDescent="0.35">
      <c r="A1600" s="25" t="s">
        <v>254</v>
      </c>
      <c r="B1600" s="26" t="s">
        <v>6361</v>
      </c>
      <c r="C1600" s="27" t="s">
        <v>256</v>
      </c>
      <c r="D1600" s="27" t="s">
        <v>2158</v>
      </c>
      <c r="E1600" s="27" t="s">
        <v>6362</v>
      </c>
      <c r="F1600" s="27" t="s">
        <v>6363</v>
      </c>
      <c r="G1600" s="27" t="str">
        <f>"C"&amp;Table228910[[#This Row],[Direct
Funded
Charter School
Number]]</f>
        <v>C1793</v>
      </c>
      <c r="H1600" s="52" t="s">
        <v>6364</v>
      </c>
      <c r="I1600" s="29" t="s">
        <v>6701</v>
      </c>
      <c r="J1600" s="30">
        <v>0</v>
      </c>
      <c r="K1600" s="29" t="s">
        <v>6701</v>
      </c>
      <c r="L1600" s="28">
        <v>0</v>
      </c>
      <c r="M1600" s="28">
        <v>0</v>
      </c>
      <c r="N1600" s="28">
        <v>0</v>
      </c>
      <c r="O1600" s="28">
        <v>0</v>
      </c>
      <c r="P1600" s="28">
        <v>0</v>
      </c>
      <c r="Q1600" s="28">
        <v>0</v>
      </c>
      <c r="R1600" s="28">
        <v>0</v>
      </c>
      <c r="S1600" s="28">
        <v>0</v>
      </c>
      <c r="T1600" s="28">
        <v>0</v>
      </c>
      <c r="U1600" s="28">
        <v>0</v>
      </c>
      <c r="V1600" s="28">
        <v>0</v>
      </c>
      <c r="W1600" s="28">
        <v>0</v>
      </c>
      <c r="X1600" s="28">
        <v>0</v>
      </c>
      <c r="Y1600" s="28">
        <v>0</v>
      </c>
      <c r="Z1600" s="28">
        <v>0</v>
      </c>
      <c r="AA1600" s="31">
        <f t="shared" si="49"/>
        <v>0</v>
      </c>
      <c r="AB1600" s="31">
        <f t="shared" si="48"/>
        <v>0</v>
      </c>
    </row>
    <row r="1601" spans="1:28" s="36" customFormat="1" x14ac:dyDescent="0.35">
      <c r="A1601" s="25" t="s">
        <v>254</v>
      </c>
      <c r="B1601" s="26" t="s">
        <v>6555</v>
      </c>
      <c r="C1601" s="27" t="s">
        <v>256</v>
      </c>
      <c r="D1601" s="27" t="s">
        <v>2152</v>
      </c>
      <c r="E1601" s="27" t="s">
        <v>6556</v>
      </c>
      <c r="F1601" s="27" t="s">
        <v>6557</v>
      </c>
      <c r="G1601" s="27" t="str">
        <f>"C"&amp;Table228910[[#This Row],[Direct
Funded
Charter School
Number]]</f>
        <v>C1869</v>
      </c>
      <c r="H1601" s="52" t="s">
        <v>6558</v>
      </c>
      <c r="I1601" s="29" t="s">
        <v>6701</v>
      </c>
      <c r="J1601" s="30">
        <v>10000</v>
      </c>
      <c r="K1601" s="29" t="s">
        <v>6701</v>
      </c>
      <c r="L1601" s="28">
        <v>2500</v>
      </c>
      <c r="M1601" s="28">
        <v>7500</v>
      </c>
      <c r="N1601" s="28">
        <v>0</v>
      </c>
      <c r="O1601" s="28">
        <v>0</v>
      </c>
      <c r="P1601" s="28">
        <v>0</v>
      </c>
      <c r="Q1601" s="28">
        <v>0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0</v>
      </c>
      <c r="X1601" s="28">
        <v>0</v>
      </c>
      <c r="Y1601" s="28">
        <v>0</v>
      </c>
      <c r="Z1601" s="28">
        <v>0</v>
      </c>
      <c r="AA1601" s="31">
        <f t="shared" si="49"/>
        <v>10000</v>
      </c>
      <c r="AB1601" s="31">
        <f t="shared" si="48"/>
        <v>0</v>
      </c>
    </row>
    <row r="1602" spans="1:28" s="36" customFormat="1" x14ac:dyDescent="0.35">
      <c r="A1602" s="25" t="s">
        <v>254</v>
      </c>
      <c r="B1602" s="26" t="s">
        <v>6656</v>
      </c>
      <c r="C1602" s="27" t="s">
        <v>256</v>
      </c>
      <c r="D1602" s="27" t="s">
        <v>2209</v>
      </c>
      <c r="E1602" s="27" t="s">
        <v>6657</v>
      </c>
      <c r="F1602" s="27" t="s">
        <v>6658</v>
      </c>
      <c r="G1602" s="27" t="str">
        <f>"C"&amp;Table228910[[#This Row],[Direct
Funded
Charter School
Number]]</f>
        <v>C1900</v>
      </c>
      <c r="H1602" s="52" t="s">
        <v>6659</v>
      </c>
      <c r="I1602" s="29" t="s">
        <v>6700</v>
      </c>
      <c r="J1602" s="30">
        <v>0</v>
      </c>
      <c r="K1602" s="29" t="s">
        <v>6701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0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0</v>
      </c>
      <c r="X1602" s="28">
        <v>0</v>
      </c>
      <c r="Y1602" s="28">
        <v>0</v>
      </c>
      <c r="Z1602" s="28">
        <v>0</v>
      </c>
      <c r="AA1602" s="31">
        <f t="shared" si="49"/>
        <v>0</v>
      </c>
      <c r="AB1602" s="31">
        <f t="shared" si="48"/>
        <v>0</v>
      </c>
    </row>
    <row r="1603" spans="1:28" s="36" customFormat="1" x14ac:dyDescent="0.35">
      <c r="A1603" s="25" t="s">
        <v>254</v>
      </c>
      <c r="B1603" s="26" t="s">
        <v>3428</v>
      </c>
      <c r="C1603" s="27" t="s">
        <v>256</v>
      </c>
      <c r="D1603" s="27" t="s">
        <v>2206</v>
      </c>
      <c r="E1603" s="27" t="s">
        <v>3429</v>
      </c>
      <c r="F1603" s="27" t="s">
        <v>3430</v>
      </c>
      <c r="G1603" s="27" t="str">
        <f>"C"&amp;Table228910[[#This Row],[Direct
Funded
Charter School
Number]]</f>
        <v>C0256</v>
      </c>
      <c r="H1603" s="52" t="s">
        <v>3431</v>
      </c>
      <c r="I1603" s="29" t="s">
        <v>6700</v>
      </c>
      <c r="J1603" s="30">
        <v>0</v>
      </c>
      <c r="K1603" s="29" t="s">
        <v>6708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0</v>
      </c>
      <c r="R1603" s="28">
        <v>0</v>
      </c>
      <c r="S1603" s="28">
        <v>0</v>
      </c>
      <c r="T1603" s="28">
        <v>0</v>
      </c>
      <c r="U1603" s="28">
        <v>0</v>
      </c>
      <c r="V1603" s="28">
        <v>0</v>
      </c>
      <c r="W1603" s="28">
        <v>0</v>
      </c>
      <c r="X1603" s="28">
        <v>0</v>
      </c>
      <c r="Y1603" s="28">
        <v>0</v>
      </c>
      <c r="Z1603" s="28">
        <v>0</v>
      </c>
      <c r="AA1603" s="31">
        <f t="shared" si="49"/>
        <v>0</v>
      </c>
      <c r="AB1603" s="31">
        <f t="shared" si="48"/>
        <v>0</v>
      </c>
    </row>
    <row r="1604" spans="1:28" s="36" customFormat="1" x14ac:dyDescent="0.35">
      <c r="A1604" s="25" t="s">
        <v>254</v>
      </c>
      <c r="B1604" s="26" t="s">
        <v>3504</v>
      </c>
      <c r="C1604" s="27" t="s">
        <v>256</v>
      </c>
      <c r="D1604" s="27" t="s">
        <v>2200</v>
      </c>
      <c r="E1604" s="27" t="s">
        <v>3505</v>
      </c>
      <c r="F1604" s="27" t="s">
        <v>3506</v>
      </c>
      <c r="G1604" s="27" t="str">
        <f>"C"&amp;Table228910[[#This Row],[Direct
Funded
Charter School
Number]]</f>
        <v>C0307</v>
      </c>
      <c r="H1604" s="52" t="s">
        <v>3507</v>
      </c>
      <c r="I1604" s="29" t="s">
        <v>6700</v>
      </c>
      <c r="J1604" s="30">
        <v>0</v>
      </c>
      <c r="K1604" s="29" t="s">
        <v>6708</v>
      </c>
      <c r="L1604" s="28">
        <v>0</v>
      </c>
      <c r="M1604" s="28">
        <v>0</v>
      </c>
      <c r="N1604" s="28">
        <v>0</v>
      </c>
      <c r="O1604" s="28">
        <v>0</v>
      </c>
      <c r="P1604" s="28">
        <v>0</v>
      </c>
      <c r="Q1604" s="28">
        <v>0</v>
      </c>
      <c r="R1604" s="28">
        <v>0</v>
      </c>
      <c r="S1604" s="28">
        <v>0</v>
      </c>
      <c r="T1604" s="28">
        <v>0</v>
      </c>
      <c r="U1604" s="28">
        <v>0</v>
      </c>
      <c r="V1604" s="28">
        <v>0</v>
      </c>
      <c r="W1604" s="28">
        <v>0</v>
      </c>
      <c r="X1604" s="28">
        <v>0</v>
      </c>
      <c r="Y1604" s="28">
        <v>0</v>
      </c>
      <c r="Z1604" s="28">
        <v>0</v>
      </c>
      <c r="AA1604" s="31">
        <f t="shared" si="49"/>
        <v>0</v>
      </c>
      <c r="AB1604" s="31">
        <f t="shared" si="48"/>
        <v>0</v>
      </c>
    </row>
    <row r="1605" spans="1:28" s="36" customFormat="1" x14ac:dyDescent="0.35">
      <c r="A1605" s="25" t="s">
        <v>259</v>
      </c>
      <c r="B1605" s="26" t="s">
        <v>260</v>
      </c>
      <c r="C1605" s="27" t="s">
        <v>261</v>
      </c>
      <c r="D1605" s="27" t="s">
        <v>262</v>
      </c>
      <c r="E1605" s="27" t="s">
        <v>36</v>
      </c>
      <c r="F1605" s="27" t="s">
        <v>37</v>
      </c>
      <c r="G1605" s="27" t="str">
        <f>Table228910[[#This Row],[District
Code]]</f>
        <v>10462</v>
      </c>
      <c r="H1605" s="52" t="s">
        <v>263</v>
      </c>
      <c r="I1605" s="29" t="s">
        <v>6701</v>
      </c>
      <c r="J1605" s="30">
        <v>0</v>
      </c>
      <c r="K1605" s="29" t="s">
        <v>6701</v>
      </c>
      <c r="L1605" s="28">
        <v>0</v>
      </c>
      <c r="M1605" s="28">
        <v>0</v>
      </c>
      <c r="N1605" s="28">
        <v>0</v>
      </c>
      <c r="O1605" s="28">
        <v>0</v>
      </c>
      <c r="P1605" s="28">
        <v>0</v>
      </c>
      <c r="Q1605" s="28">
        <v>0</v>
      </c>
      <c r="R1605" s="28">
        <v>0</v>
      </c>
      <c r="S1605" s="28">
        <v>0</v>
      </c>
      <c r="T1605" s="28">
        <v>0</v>
      </c>
      <c r="U1605" s="28">
        <v>0</v>
      </c>
      <c r="V1605" s="28">
        <v>0</v>
      </c>
      <c r="W1605" s="28">
        <v>0</v>
      </c>
      <c r="X1605" s="28">
        <v>0</v>
      </c>
      <c r="Y1605" s="28">
        <v>0</v>
      </c>
      <c r="Z1605" s="28">
        <v>0</v>
      </c>
      <c r="AA1605" s="31">
        <f t="shared" si="49"/>
        <v>0</v>
      </c>
      <c r="AB1605" s="31">
        <f t="shared" si="48"/>
        <v>0</v>
      </c>
    </row>
    <row r="1606" spans="1:28" s="36" customFormat="1" x14ac:dyDescent="0.35">
      <c r="A1606" s="25" t="s">
        <v>259</v>
      </c>
      <c r="B1606" s="26" t="s">
        <v>2211</v>
      </c>
      <c r="C1606" s="27" t="s">
        <v>261</v>
      </c>
      <c r="D1606" s="27" t="s">
        <v>2212</v>
      </c>
      <c r="E1606" s="27" t="s">
        <v>36</v>
      </c>
      <c r="F1606" s="27" t="s">
        <v>37</v>
      </c>
      <c r="G1606" s="27" t="str">
        <f>Table228910[[#This Row],[District
Code]]</f>
        <v>70177</v>
      </c>
      <c r="H1606" s="52" t="s">
        <v>2213</v>
      </c>
      <c r="I1606" s="29" t="s">
        <v>6701</v>
      </c>
      <c r="J1606" s="30">
        <v>10000</v>
      </c>
      <c r="K1606" s="29" t="s">
        <v>6701</v>
      </c>
      <c r="L1606" s="28">
        <v>2500</v>
      </c>
      <c r="M1606" s="28">
        <v>2500</v>
      </c>
      <c r="N1606" s="28">
        <v>0</v>
      </c>
      <c r="O1606" s="28">
        <v>0</v>
      </c>
      <c r="P1606" s="28">
        <v>5000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31">
        <f t="shared" si="49"/>
        <v>10000</v>
      </c>
      <c r="AB1606" s="31">
        <f t="shared" si="48"/>
        <v>0</v>
      </c>
    </row>
    <row r="1607" spans="1:28" s="36" customFormat="1" x14ac:dyDescent="0.35">
      <c r="A1607" s="25" t="s">
        <v>264</v>
      </c>
      <c r="B1607" s="26" t="s">
        <v>265</v>
      </c>
      <c r="C1607" s="27" t="s">
        <v>266</v>
      </c>
      <c r="D1607" s="27" t="s">
        <v>267</v>
      </c>
      <c r="E1607" s="27" t="s">
        <v>36</v>
      </c>
      <c r="F1607" s="27" t="s">
        <v>37</v>
      </c>
      <c r="G1607" s="27" t="str">
        <f>Table228910[[#This Row],[District
Code]]</f>
        <v>10470</v>
      </c>
      <c r="H1607" s="52" t="s">
        <v>268</v>
      </c>
      <c r="I1607" s="29" t="s">
        <v>6701</v>
      </c>
      <c r="J1607" s="30">
        <v>10000</v>
      </c>
      <c r="K1607" s="29" t="s">
        <v>6701</v>
      </c>
      <c r="L1607" s="28">
        <v>2500</v>
      </c>
      <c r="M1607" s="28">
        <v>2500</v>
      </c>
      <c r="N1607" s="28">
        <v>0</v>
      </c>
      <c r="O1607" s="28">
        <v>0</v>
      </c>
      <c r="P1607" s="28">
        <v>0</v>
      </c>
      <c r="Q1607" s="28">
        <v>5000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</v>
      </c>
      <c r="X1607" s="28">
        <v>0</v>
      </c>
      <c r="Y1607" s="28">
        <v>0</v>
      </c>
      <c r="Z1607" s="28">
        <v>0</v>
      </c>
      <c r="AA1607" s="31">
        <f t="shared" si="49"/>
        <v>10000</v>
      </c>
      <c r="AB1607" s="31">
        <f t="shared" si="48"/>
        <v>0</v>
      </c>
    </row>
    <row r="1608" spans="1:28" s="36" customFormat="1" x14ac:dyDescent="0.35">
      <c r="A1608" s="25" t="s">
        <v>264</v>
      </c>
      <c r="B1608" s="26" t="s">
        <v>2214</v>
      </c>
      <c r="C1608" s="27" t="s">
        <v>266</v>
      </c>
      <c r="D1608" s="27" t="s">
        <v>2215</v>
      </c>
      <c r="E1608" s="27" t="s">
        <v>36</v>
      </c>
      <c r="F1608" s="27" t="s">
        <v>37</v>
      </c>
      <c r="G1608" s="27" t="str">
        <f>Table228910[[#This Row],[District
Code]]</f>
        <v>70185</v>
      </c>
      <c r="H1608" s="52" t="s">
        <v>2216</v>
      </c>
      <c r="I1608" s="29" t="s">
        <v>6701</v>
      </c>
      <c r="J1608" s="30">
        <v>10000</v>
      </c>
      <c r="K1608" s="29" t="s">
        <v>6701</v>
      </c>
      <c r="L1608" s="28">
        <v>2500</v>
      </c>
      <c r="M1608" s="28">
        <v>2500</v>
      </c>
      <c r="N1608" s="28">
        <v>5000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31">
        <f t="shared" si="49"/>
        <v>10000</v>
      </c>
      <c r="AB1608" s="31">
        <f t="shared" si="48"/>
        <v>0</v>
      </c>
    </row>
    <row r="1609" spans="1:28" s="36" customFormat="1" x14ac:dyDescent="0.35">
      <c r="A1609" s="25" t="s">
        <v>264</v>
      </c>
      <c r="B1609" s="26" t="s">
        <v>2217</v>
      </c>
      <c r="C1609" s="27" t="s">
        <v>266</v>
      </c>
      <c r="D1609" s="27" t="s">
        <v>2218</v>
      </c>
      <c r="E1609" s="27" t="s">
        <v>36</v>
      </c>
      <c r="F1609" s="27" t="s">
        <v>37</v>
      </c>
      <c r="G1609" s="27" t="str">
        <f>Table228910[[#This Row],[District
Code]]</f>
        <v>70193</v>
      </c>
      <c r="H1609" s="52" t="s">
        <v>2219</v>
      </c>
      <c r="I1609" s="29" t="s">
        <v>6701</v>
      </c>
      <c r="J1609" s="30">
        <v>0</v>
      </c>
      <c r="K1609" s="29" t="s">
        <v>6708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0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0</v>
      </c>
      <c r="X1609" s="28">
        <v>0</v>
      </c>
      <c r="Y1609" s="28">
        <v>0</v>
      </c>
      <c r="Z1609" s="28">
        <v>0</v>
      </c>
      <c r="AA1609" s="31">
        <f t="shared" si="49"/>
        <v>0</v>
      </c>
      <c r="AB1609" s="31">
        <f t="shared" si="48"/>
        <v>0</v>
      </c>
    </row>
    <row r="1610" spans="1:28" s="36" customFormat="1" x14ac:dyDescent="0.35">
      <c r="A1610" s="25" t="s">
        <v>264</v>
      </c>
      <c r="B1610" s="26" t="s">
        <v>2220</v>
      </c>
      <c r="C1610" s="27" t="s">
        <v>266</v>
      </c>
      <c r="D1610" s="27" t="s">
        <v>2221</v>
      </c>
      <c r="E1610" s="27" t="s">
        <v>36</v>
      </c>
      <c r="F1610" s="27" t="s">
        <v>37</v>
      </c>
      <c r="G1610" s="27" t="str">
        <f>Table228910[[#This Row],[District
Code]]</f>
        <v>70201</v>
      </c>
      <c r="H1610" s="52" t="s">
        <v>2222</v>
      </c>
      <c r="I1610" s="29" t="s">
        <v>6701</v>
      </c>
      <c r="J1610" s="30">
        <v>10000</v>
      </c>
      <c r="K1610" s="29" t="s">
        <v>6701</v>
      </c>
      <c r="L1610" s="28">
        <v>2500</v>
      </c>
      <c r="M1610" s="28">
        <v>2500</v>
      </c>
      <c r="N1610" s="28">
        <v>0</v>
      </c>
      <c r="O1610" s="28">
        <v>0</v>
      </c>
      <c r="P1610" s="28">
        <v>0</v>
      </c>
      <c r="Q1610" s="28">
        <v>2500</v>
      </c>
      <c r="R1610" s="28">
        <v>2500</v>
      </c>
      <c r="S1610" s="28">
        <v>0</v>
      </c>
      <c r="T1610" s="28">
        <v>0</v>
      </c>
      <c r="U1610" s="28">
        <v>0</v>
      </c>
      <c r="V1610" s="28">
        <v>0</v>
      </c>
      <c r="W1610" s="28">
        <v>0</v>
      </c>
      <c r="X1610" s="28">
        <v>0</v>
      </c>
      <c r="Y1610" s="28">
        <v>0</v>
      </c>
      <c r="Z1610" s="28">
        <v>0</v>
      </c>
      <c r="AA1610" s="31">
        <f t="shared" si="49"/>
        <v>10000</v>
      </c>
      <c r="AB1610" s="31">
        <f t="shared" si="48"/>
        <v>0</v>
      </c>
    </row>
    <row r="1611" spans="1:28" s="36" customFormat="1" x14ac:dyDescent="0.35">
      <c r="A1611" s="25" t="s">
        <v>264</v>
      </c>
      <c r="B1611" s="26" t="s">
        <v>2223</v>
      </c>
      <c r="C1611" s="27" t="s">
        <v>266</v>
      </c>
      <c r="D1611" s="27" t="s">
        <v>2224</v>
      </c>
      <c r="E1611" s="27" t="s">
        <v>36</v>
      </c>
      <c r="F1611" s="27" t="s">
        <v>37</v>
      </c>
      <c r="G1611" s="27" t="str">
        <f>Table228910[[#This Row],[District
Code]]</f>
        <v>70227</v>
      </c>
      <c r="H1611" s="52" t="s">
        <v>2225</v>
      </c>
      <c r="I1611" s="29" t="s">
        <v>6701</v>
      </c>
      <c r="J1611" s="30">
        <v>0</v>
      </c>
      <c r="K1611" s="29" t="s">
        <v>6708</v>
      </c>
      <c r="L1611" s="28">
        <v>0</v>
      </c>
      <c r="M1611" s="28">
        <v>0</v>
      </c>
      <c r="N1611" s="28">
        <v>0</v>
      </c>
      <c r="O1611" s="28">
        <v>0</v>
      </c>
      <c r="P1611" s="28">
        <v>0</v>
      </c>
      <c r="Q1611" s="28">
        <v>0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</v>
      </c>
      <c r="X1611" s="28">
        <v>0</v>
      </c>
      <c r="Y1611" s="28">
        <v>0</v>
      </c>
      <c r="Z1611" s="28">
        <v>0</v>
      </c>
      <c r="AA1611" s="31">
        <f t="shared" si="49"/>
        <v>0</v>
      </c>
      <c r="AB1611" s="31">
        <f t="shared" si="48"/>
        <v>0</v>
      </c>
    </row>
    <row r="1612" spans="1:28" s="36" customFormat="1" x14ac:dyDescent="0.35">
      <c r="A1612" s="25" t="s">
        <v>264</v>
      </c>
      <c r="B1612" s="26" t="s">
        <v>2226</v>
      </c>
      <c r="C1612" s="27" t="s">
        <v>266</v>
      </c>
      <c r="D1612" s="27" t="s">
        <v>2227</v>
      </c>
      <c r="E1612" s="27" t="s">
        <v>36</v>
      </c>
      <c r="F1612" s="27" t="s">
        <v>37</v>
      </c>
      <c r="G1612" s="27" t="str">
        <f>Table228910[[#This Row],[District
Code]]</f>
        <v>70243</v>
      </c>
      <c r="H1612" s="52" t="s">
        <v>2228</v>
      </c>
      <c r="I1612" s="29" t="s">
        <v>6701</v>
      </c>
      <c r="J1612" s="30">
        <v>10000</v>
      </c>
      <c r="K1612" s="29" t="s">
        <v>6701</v>
      </c>
      <c r="L1612" s="28">
        <v>2500</v>
      </c>
      <c r="M1612" s="28">
        <v>2500</v>
      </c>
      <c r="N1612" s="28">
        <v>2436</v>
      </c>
      <c r="O1612" s="28">
        <v>2564</v>
      </c>
      <c r="P1612" s="28">
        <v>0</v>
      </c>
      <c r="Q1612" s="28">
        <v>0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0</v>
      </c>
      <c r="X1612" s="28">
        <v>0</v>
      </c>
      <c r="Y1612" s="28">
        <v>0</v>
      </c>
      <c r="Z1612" s="28">
        <v>0</v>
      </c>
      <c r="AA1612" s="31">
        <f t="shared" si="49"/>
        <v>10000</v>
      </c>
      <c r="AB1612" s="31">
        <f t="shared" ref="AB1612:AB1675" si="50">J1612-AA1612</f>
        <v>0</v>
      </c>
    </row>
    <row r="1613" spans="1:28" s="36" customFormat="1" x14ac:dyDescent="0.35">
      <c r="A1613" s="25" t="s">
        <v>264</v>
      </c>
      <c r="B1613" s="26" t="s">
        <v>2229</v>
      </c>
      <c r="C1613" s="27" t="s">
        <v>266</v>
      </c>
      <c r="D1613" s="27" t="s">
        <v>2230</v>
      </c>
      <c r="E1613" s="27" t="s">
        <v>36</v>
      </c>
      <c r="F1613" s="27" t="s">
        <v>37</v>
      </c>
      <c r="G1613" s="27" t="str">
        <f>Table228910[[#This Row],[District
Code]]</f>
        <v>70250</v>
      </c>
      <c r="H1613" s="52" t="s">
        <v>2231</v>
      </c>
      <c r="I1613" s="29" t="s">
        <v>6701</v>
      </c>
      <c r="J1613" s="30">
        <v>10000</v>
      </c>
      <c r="K1613" s="29" t="s">
        <v>6701</v>
      </c>
      <c r="L1613" s="28">
        <v>2500</v>
      </c>
      <c r="M1613" s="28">
        <v>2500</v>
      </c>
      <c r="N1613" s="28">
        <v>0</v>
      </c>
      <c r="O1613" s="28">
        <v>5000</v>
      </c>
      <c r="P1613" s="28">
        <v>0</v>
      </c>
      <c r="Q1613" s="28">
        <v>0</v>
      </c>
      <c r="R1613" s="28">
        <v>0</v>
      </c>
      <c r="S1613" s="28">
        <v>0</v>
      </c>
      <c r="T1613" s="28">
        <v>0</v>
      </c>
      <c r="U1613" s="28">
        <v>0</v>
      </c>
      <c r="V1613" s="28">
        <v>0</v>
      </c>
      <c r="W1613" s="28">
        <v>0</v>
      </c>
      <c r="X1613" s="28">
        <v>0</v>
      </c>
      <c r="Y1613" s="28">
        <v>0</v>
      </c>
      <c r="Z1613" s="28">
        <v>0</v>
      </c>
      <c r="AA1613" s="31">
        <f t="shared" ref="AA1613:AA1676" si="51">SUM(L1613:Z1613)</f>
        <v>10000</v>
      </c>
      <c r="AB1613" s="31">
        <f t="shared" si="50"/>
        <v>0</v>
      </c>
    </row>
    <row r="1614" spans="1:28" s="36" customFormat="1" x14ac:dyDescent="0.35">
      <c r="A1614" s="25" t="s">
        <v>264</v>
      </c>
      <c r="B1614" s="26" t="s">
        <v>2232</v>
      </c>
      <c r="C1614" s="27" t="s">
        <v>266</v>
      </c>
      <c r="D1614" s="27" t="s">
        <v>2233</v>
      </c>
      <c r="E1614" s="27" t="s">
        <v>36</v>
      </c>
      <c r="F1614" s="27" t="s">
        <v>37</v>
      </c>
      <c r="G1614" s="27" t="str">
        <f>Table228910[[#This Row],[District
Code]]</f>
        <v>70292</v>
      </c>
      <c r="H1614" s="52" t="s">
        <v>2234</v>
      </c>
      <c r="I1614" s="29" t="s">
        <v>6701</v>
      </c>
      <c r="J1614" s="30">
        <v>0</v>
      </c>
      <c r="K1614" s="29" t="s">
        <v>6708</v>
      </c>
      <c r="L1614" s="28">
        <v>0</v>
      </c>
      <c r="M1614" s="28">
        <v>0</v>
      </c>
      <c r="N1614" s="28">
        <v>0</v>
      </c>
      <c r="O1614" s="28">
        <v>0</v>
      </c>
      <c r="P1614" s="28">
        <v>0</v>
      </c>
      <c r="Q1614" s="28">
        <v>0</v>
      </c>
      <c r="R1614" s="28">
        <v>0</v>
      </c>
      <c r="S1614" s="28">
        <v>0</v>
      </c>
      <c r="T1614" s="28">
        <v>0</v>
      </c>
      <c r="U1614" s="28">
        <v>0</v>
      </c>
      <c r="V1614" s="28">
        <v>0</v>
      </c>
      <c r="W1614" s="28">
        <v>0</v>
      </c>
      <c r="X1614" s="28">
        <v>0</v>
      </c>
      <c r="Y1614" s="28">
        <v>0</v>
      </c>
      <c r="Z1614" s="28">
        <v>0</v>
      </c>
      <c r="AA1614" s="31">
        <f t="shared" si="51"/>
        <v>0</v>
      </c>
      <c r="AB1614" s="31">
        <f t="shared" si="50"/>
        <v>0</v>
      </c>
    </row>
    <row r="1615" spans="1:28" s="36" customFormat="1" x14ac:dyDescent="0.35">
      <c r="A1615" s="25" t="s">
        <v>264</v>
      </c>
      <c r="B1615" s="26" t="s">
        <v>2235</v>
      </c>
      <c r="C1615" s="27" t="s">
        <v>266</v>
      </c>
      <c r="D1615" s="27" t="s">
        <v>2236</v>
      </c>
      <c r="E1615" s="27" t="s">
        <v>36</v>
      </c>
      <c r="F1615" s="27" t="s">
        <v>37</v>
      </c>
      <c r="G1615" s="27" t="str">
        <f>Table228910[[#This Row],[District
Code]]</f>
        <v>70318</v>
      </c>
      <c r="H1615" s="52" t="s">
        <v>2237</v>
      </c>
      <c r="I1615" s="29" t="s">
        <v>6701</v>
      </c>
      <c r="J1615" s="30">
        <v>0</v>
      </c>
      <c r="K1615" s="29" t="s">
        <v>6708</v>
      </c>
      <c r="L1615" s="28">
        <v>0</v>
      </c>
      <c r="M1615" s="28">
        <v>0</v>
      </c>
      <c r="N1615" s="28">
        <v>0</v>
      </c>
      <c r="O1615" s="28">
        <v>0</v>
      </c>
      <c r="P1615" s="28">
        <v>0</v>
      </c>
      <c r="Q1615" s="28">
        <v>0</v>
      </c>
      <c r="R1615" s="28">
        <v>0</v>
      </c>
      <c r="S1615" s="28">
        <v>0</v>
      </c>
      <c r="T1615" s="28">
        <v>0</v>
      </c>
      <c r="U1615" s="28">
        <v>0</v>
      </c>
      <c r="V1615" s="28">
        <v>0</v>
      </c>
      <c r="W1615" s="28">
        <v>0</v>
      </c>
      <c r="X1615" s="28">
        <v>0</v>
      </c>
      <c r="Y1615" s="28">
        <v>0</v>
      </c>
      <c r="Z1615" s="28">
        <v>0</v>
      </c>
      <c r="AA1615" s="31">
        <f t="shared" si="51"/>
        <v>0</v>
      </c>
      <c r="AB1615" s="31">
        <f t="shared" si="50"/>
        <v>0</v>
      </c>
    </row>
    <row r="1616" spans="1:28" s="36" customFormat="1" x14ac:dyDescent="0.35">
      <c r="A1616" s="25" t="s">
        <v>264</v>
      </c>
      <c r="B1616" s="26" t="s">
        <v>2238</v>
      </c>
      <c r="C1616" s="27" t="s">
        <v>266</v>
      </c>
      <c r="D1616" s="27" t="s">
        <v>2239</v>
      </c>
      <c r="E1616" s="27" t="s">
        <v>36</v>
      </c>
      <c r="F1616" s="27" t="s">
        <v>37</v>
      </c>
      <c r="G1616" s="27" t="str">
        <f>Table228910[[#This Row],[District
Code]]</f>
        <v>70326</v>
      </c>
      <c r="H1616" s="52" t="s">
        <v>2240</v>
      </c>
      <c r="I1616" s="29" t="s">
        <v>6701</v>
      </c>
      <c r="J1616" s="30">
        <v>10000</v>
      </c>
      <c r="K1616" s="29" t="s">
        <v>6708</v>
      </c>
      <c r="L1616" s="28">
        <v>2500</v>
      </c>
      <c r="M1616" s="28">
        <v>0</v>
      </c>
      <c r="N1616" s="28">
        <v>0</v>
      </c>
      <c r="O1616" s="28">
        <v>0</v>
      </c>
      <c r="P1616" s="28">
        <v>0</v>
      </c>
      <c r="Q1616" s="28">
        <v>2500</v>
      </c>
      <c r="R1616" s="28">
        <v>2500</v>
      </c>
      <c r="S1616" s="28">
        <v>2500</v>
      </c>
      <c r="T1616" s="28">
        <v>0</v>
      </c>
      <c r="U1616" s="28">
        <v>0</v>
      </c>
      <c r="V1616" s="28">
        <v>0</v>
      </c>
      <c r="W1616" s="28">
        <v>0</v>
      </c>
      <c r="X1616" s="28">
        <v>0</v>
      </c>
      <c r="Y1616" s="28">
        <v>0</v>
      </c>
      <c r="Z1616" s="28">
        <v>0</v>
      </c>
      <c r="AA1616" s="31">
        <f t="shared" si="51"/>
        <v>10000</v>
      </c>
      <c r="AB1616" s="31">
        <f t="shared" si="50"/>
        <v>0</v>
      </c>
    </row>
    <row r="1617" spans="1:28" s="36" customFormat="1" x14ac:dyDescent="0.35">
      <c r="A1617" s="25" t="s">
        <v>264</v>
      </c>
      <c r="B1617" s="26" t="s">
        <v>2241</v>
      </c>
      <c r="C1617" s="27" t="s">
        <v>266</v>
      </c>
      <c r="D1617" s="27" t="s">
        <v>2242</v>
      </c>
      <c r="E1617" s="27" t="s">
        <v>36</v>
      </c>
      <c r="F1617" s="27" t="s">
        <v>37</v>
      </c>
      <c r="G1617" s="27" t="str">
        <f>Table228910[[#This Row],[District
Code]]</f>
        <v>70334</v>
      </c>
      <c r="H1617" s="52" t="s">
        <v>2243</v>
      </c>
      <c r="I1617" s="29" t="s">
        <v>6701</v>
      </c>
      <c r="J1617" s="30">
        <v>10000</v>
      </c>
      <c r="K1617" s="29" t="s">
        <v>6708</v>
      </c>
      <c r="L1617" s="28">
        <v>2500</v>
      </c>
      <c r="M1617" s="28">
        <v>2500</v>
      </c>
      <c r="N1617" s="28">
        <v>2500</v>
      </c>
      <c r="O1617" s="28">
        <v>2500</v>
      </c>
      <c r="P1617" s="28">
        <v>0</v>
      </c>
      <c r="Q1617" s="28">
        <v>0</v>
      </c>
      <c r="R1617" s="28">
        <v>0</v>
      </c>
      <c r="S1617" s="28">
        <v>0</v>
      </c>
      <c r="T1617" s="28">
        <v>0</v>
      </c>
      <c r="U1617" s="28">
        <v>0</v>
      </c>
      <c r="V1617" s="28">
        <v>0</v>
      </c>
      <c r="W1617" s="28">
        <v>0</v>
      </c>
      <c r="X1617" s="28">
        <v>0</v>
      </c>
      <c r="Y1617" s="28">
        <v>0</v>
      </c>
      <c r="Z1617" s="28">
        <v>0</v>
      </c>
      <c r="AA1617" s="31">
        <f t="shared" si="51"/>
        <v>10000</v>
      </c>
      <c r="AB1617" s="31">
        <f t="shared" si="50"/>
        <v>0</v>
      </c>
    </row>
    <row r="1618" spans="1:28" s="36" customFormat="1" x14ac:dyDescent="0.35">
      <c r="A1618" s="25" t="s">
        <v>264</v>
      </c>
      <c r="B1618" s="26" t="s">
        <v>2244</v>
      </c>
      <c r="C1618" s="27" t="s">
        <v>266</v>
      </c>
      <c r="D1618" s="27" t="s">
        <v>2245</v>
      </c>
      <c r="E1618" s="27" t="s">
        <v>36</v>
      </c>
      <c r="F1618" s="27" t="s">
        <v>37</v>
      </c>
      <c r="G1618" s="27" t="str">
        <f>Table228910[[#This Row],[District
Code]]</f>
        <v>70359</v>
      </c>
      <c r="H1618" s="52" t="s">
        <v>2246</v>
      </c>
      <c r="I1618" s="29" t="s">
        <v>6701</v>
      </c>
      <c r="J1618" s="30">
        <v>10000</v>
      </c>
      <c r="K1618" s="29" t="s">
        <v>6701</v>
      </c>
      <c r="L1618" s="28">
        <v>2500</v>
      </c>
      <c r="M1618" s="28">
        <v>2500</v>
      </c>
      <c r="N1618" s="28">
        <v>0</v>
      </c>
      <c r="O1618" s="28">
        <v>0</v>
      </c>
      <c r="P1618" s="28">
        <v>0</v>
      </c>
      <c r="Q1618" s="28">
        <v>0</v>
      </c>
      <c r="R1618" s="28">
        <v>2500</v>
      </c>
      <c r="S1618" s="28">
        <v>2500</v>
      </c>
      <c r="T1618" s="28">
        <v>0</v>
      </c>
      <c r="U1618" s="28">
        <v>0</v>
      </c>
      <c r="V1618" s="28">
        <v>0</v>
      </c>
      <c r="W1618" s="28">
        <v>0</v>
      </c>
      <c r="X1618" s="28">
        <v>0</v>
      </c>
      <c r="Y1618" s="28">
        <v>0</v>
      </c>
      <c r="Z1618" s="28">
        <v>0</v>
      </c>
      <c r="AA1618" s="31">
        <f t="shared" si="51"/>
        <v>10000</v>
      </c>
      <c r="AB1618" s="31">
        <f t="shared" si="50"/>
        <v>0</v>
      </c>
    </row>
    <row r="1619" spans="1:28" s="36" customFormat="1" x14ac:dyDescent="0.35">
      <c r="A1619" s="25" t="s">
        <v>264</v>
      </c>
      <c r="B1619" s="26" t="s">
        <v>2247</v>
      </c>
      <c r="C1619" s="27" t="s">
        <v>266</v>
      </c>
      <c r="D1619" s="27" t="s">
        <v>2248</v>
      </c>
      <c r="E1619" s="27" t="s">
        <v>36</v>
      </c>
      <c r="F1619" s="27" t="s">
        <v>37</v>
      </c>
      <c r="G1619" s="27" t="str">
        <f>Table228910[[#This Row],[District
Code]]</f>
        <v>70367</v>
      </c>
      <c r="H1619" s="52" t="s">
        <v>2186</v>
      </c>
      <c r="I1619" s="29" t="s">
        <v>6701</v>
      </c>
      <c r="J1619" s="30">
        <v>0</v>
      </c>
      <c r="K1619" s="29" t="s">
        <v>6708</v>
      </c>
      <c r="L1619" s="28">
        <v>0</v>
      </c>
      <c r="M1619" s="28">
        <v>0</v>
      </c>
      <c r="N1619" s="28">
        <v>0</v>
      </c>
      <c r="O1619" s="28">
        <v>0</v>
      </c>
      <c r="P1619" s="28">
        <v>0</v>
      </c>
      <c r="Q1619" s="28">
        <v>0</v>
      </c>
      <c r="R1619" s="28">
        <v>0</v>
      </c>
      <c r="S1619" s="28">
        <v>0</v>
      </c>
      <c r="T1619" s="28">
        <v>0</v>
      </c>
      <c r="U1619" s="28">
        <v>0</v>
      </c>
      <c r="V1619" s="28">
        <v>0</v>
      </c>
      <c r="W1619" s="28">
        <v>0</v>
      </c>
      <c r="X1619" s="28">
        <v>0</v>
      </c>
      <c r="Y1619" s="28">
        <v>0</v>
      </c>
      <c r="Z1619" s="28">
        <v>0</v>
      </c>
      <c r="AA1619" s="31">
        <f t="shared" si="51"/>
        <v>0</v>
      </c>
      <c r="AB1619" s="31">
        <f t="shared" si="50"/>
        <v>0</v>
      </c>
    </row>
    <row r="1620" spans="1:28" s="36" customFormat="1" x14ac:dyDescent="0.35">
      <c r="A1620" s="25" t="s">
        <v>264</v>
      </c>
      <c r="B1620" s="26" t="s">
        <v>2249</v>
      </c>
      <c r="C1620" s="27" t="s">
        <v>266</v>
      </c>
      <c r="D1620" s="27" t="s">
        <v>2250</v>
      </c>
      <c r="E1620" s="27" t="s">
        <v>36</v>
      </c>
      <c r="F1620" s="27" t="s">
        <v>37</v>
      </c>
      <c r="G1620" s="27" t="str">
        <f>Table228910[[#This Row],[District
Code]]</f>
        <v>70375</v>
      </c>
      <c r="H1620" s="52" t="s">
        <v>2251</v>
      </c>
      <c r="I1620" s="29" t="s">
        <v>6701</v>
      </c>
      <c r="J1620" s="30">
        <v>10000</v>
      </c>
      <c r="K1620" s="29" t="s">
        <v>6701</v>
      </c>
      <c r="L1620" s="28">
        <v>2500</v>
      </c>
      <c r="M1620" s="28">
        <v>0</v>
      </c>
      <c r="N1620" s="28">
        <v>4426</v>
      </c>
      <c r="O1620" s="28">
        <v>2500</v>
      </c>
      <c r="P1620" s="28">
        <v>0</v>
      </c>
      <c r="Q1620" s="28">
        <v>0</v>
      </c>
      <c r="R1620" s="28">
        <v>574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31">
        <f t="shared" si="51"/>
        <v>10000</v>
      </c>
      <c r="AB1620" s="31">
        <f t="shared" si="50"/>
        <v>0</v>
      </c>
    </row>
    <row r="1621" spans="1:28" s="36" customFormat="1" x14ac:dyDescent="0.35">
      <c r="A1621" s="25" t="s">
        <v>264</v>
      </c>
      <c r="B1621" s="26" t="s">
        <v>2252</v>
      </c>
      <c r="C1621" s="27" t="s">
        <v>266</v>
      </c>
      <c r="D1621" s="27" t="s">
        <v>2253</v>
      </c>
      <c r="E1621" s="27" t="s">
        <v>36</v>
      </c>
      <c r="F1621" s="27" t="s">
        <v>37</v>
      </c>
      <c r="G1621" s="27" t="str">
        <f>Table228910[[#This Row],[District
Code]]</f>
        <v>70383</v>
      </c>
      <c r="H1621" s="52" t="s">
        <v>2254</v>
      </c>
      <c r="I1621" s="29" t="s">
        <v>6701</v>
      </c>
      <c r="J1621" s="30">
        <v>0</v>
      </c>
      <c r="K1621" s="29" t="s">
        <v>6708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31">
        <f t="shared" si="51"/>
        <v>0</v>
      </c>
      <c r="AB1621" s="31">
        <f t="shared" si="50"/>
        <v>0</v>
      </c>
    </row>
    <row r="1622" spans="1:28" s="36" customFormat="1" x14ac:dyDescent="0.35">
      <c r="A1622" s="25" t="s">
        <v>264</v>
      </c>
      <c r="B1622" s="26" t="s">
        <v>2255</v>
      </c>
      <c r="C1622" s="27" t="s">
        <v>266</v>
      </c>
      <c r="D1622" s="27" t="s">
        <v>2256</v>
      </c>
      <c r="E1622" s="27" t="s">
        <v>36</v>
      </c>
      <c r="F1622" s="27" t="s">
        <v>37</v>
      </c>
      <c r="G1622" s="27" t="str">
        <f>Table228910[[#This Row],[District
Code]]</f>
        <v>70409</v>
      </c>
      <c r="H1622" s="52" t="s">
        <v>2257</v>
      </c>
      <c r="I1622" s="29" t="s">
        <v>6701</v>
      </c>
      <c r="J1622" s="30">
        <v>10000</v>
      </c>
      <c r="K1622" s="29" t="s">
        <v>6708</v>
      </c>
      <c r="L1622" s="28">
        <v>2500</v>
      </c>
      <c r="M1622" s="28">
        <v>0</v>
      </c>
      <c r="N1622" s="28">
        <v>0</v>
      </c>
      <c r="O1622" s="28">
        <v>0</v>
      </c>
      <c r="P1622" s="28">
        <v>0</v>
      </c>
      <c r="Q1622" s="28">
        <v>0</v>
      </c>
      <c r="R1622" s="28">
        <v>7500</v>
      </c>
      <c r="S1622" s="28">
        <v>0</v>
      </c>
      <c r="T1622" s="28">
        <v>0</v>
      </c>
      <c r="U1622" s="28">
        <v>0</v>
      </c>
      <c r="V1622" s="28">
        <v>0</v>
      </c>
      <c r="W1622" s="28">
        <v>0</v>
      </c>
      <c r="X1622" s="28">
        <v>0</v>
      </c>
      <c r="Y1622" s="28">
        <v>0</v>
      </c>
      <c r="Z1622" s="28">
        <v>0</v>
      </c>
      <c r="AA1622" s="31">
        <f t="shared" si="51"/>
        <v>10000</v>
      </c>
      <c r="AB1622" s="31">
        <f t="shared" si="50"/>
        <v>0</v>
      </c>
    </row>
    <row r="1623" spans="1:28" s="36" customFormat="1" x14ac:dyDescent="0.35">
      <c r="A1623" s="25" t="s">
        <v>264</v>
      </c>
      <c r="B1623" s="26" t="s">
        <v>2258</v>
      </c>
      <c r="C1623" s="27" t="s">
        <v>266</v>
      </c>
      <c r="D1623" s="27" t="s">
        <v>2259</v>
      </c>
      <c r="E1623" s="27" t="s">
        <v>36</v>
      </c>
      <c r="F1623" s="27" t="s">
        <v>37</v>
      </c>
      <c r="G1623" s="27" t="str">
        <f>Table228910[[#This Row],[District
Code]]</f>
        <v>70417</v>
      </c>
      <c r="H1623" s="52" t="s">
        <v>2260</v>
      </c>
      <c r="I1623" s="29" t="s">
        <v>6701</v>
      </c>
      <c r="J1623" s="30">
        <v>10000</v>
      </c>
      <c r="K1623" s="29" t="s">
        <v>6701</v>
      </c>
      <c r="L1623" s="28">
        <v>2500</v>
      </c>
      <c r="M1623" s="28">
        <v>2500</v>
      </c>
      <c r="N1623" s="28">
        <v>0</v>
      </c>
      <c r="O1623" s="28">
        <v>0</v>
      </c>
      <c r="P1623" s="28">
        <v>2500</v>
      </c>
      <c r="Q1623" s="28">
        <v>2500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31">
        <f t="shared" si="51"/>
        <v>10000</v>
      </c>
      <c r="AB1623" s="31">
        <f t="shared" si="50"/>
        <v>0</v>
      </c>
    </row>
    <row r="1624" spans="1:28" s="36" customFormat="1" x14ac:dyDescent="0.35">
      <c r="A1624" s="25" t="s">
        <v>264</v>
      </c>
      <c r="B1624" s="26" t="s">
        <v>2261</v>
      </c>
      <c r="C1624" s="27" t="s">
        <v>266</v>
      </c>
      <c r="D1624" s="27" t="s">
        <v>2262</v>
      </c>
      <c r="E1624" s="27" t="s">
        <v>36</v>
      </c>
      <c r="F1624" s="27" t="s">
        <v>37</v>
      </c>
      <c r="G1624" s="27" t="str">
        <f>Table228910[[#This Row],[District
Code]]</f>
        <v>70425</v>
      </c>
      <c r="H1624" s="52" t="s">
        <v>2263</v>
      </c>
      <c r="I1624" s="29" t="s">
        <v>6701</v>
      </c>
      <c r="J1624" s="30">
        <v>18505</v>
      </c>
      <c r="K1624" s="29" t="s">
        <v>6708</v>
      </c>
      <c r="L1624" s="28">
        <v>4504</v>
      </c>
      <c r="M1624" s="28">
        <v>4504</v>
      </c>
      <c r="N1624" s="28">
        <v>0</v>
      </c>
      <c r="O1624" s="28">
        <v>0</v>
      </c>
      <c r="P1624" s="28">
        <v>7407</v>
      </c>
      <c r="Q1624" s="28">
        <v>0</v>
      </c>
      <c r="R1624" s="28">
        <v>2090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31">
        <f t="shared" si="51"/>
        <v>18505</v>
      </c>
      <c r="AB1624" s="31">
        <f t="shared" si="50"/>
        <v>0</v>
      </c>
    </row>
    <row r="1625" spans="1:28" s="36" customFormat="1" x14ac:dyDescent="0.35">
      <c r="A1625" s="25" t="s">
        <v>264</v>
      </c>
      <c r="B1625" s="26" t="s">
        <v>2264</v>
      </c>
      <c r="C1625" s="27" t="s">
        <v>266</v>
      </c>
      <c r="D1625" s="27" t="s">
        <v>2265</v>
      </c>
      <c r="E1625" s="27" t="s">
        <v>36</v>
      </c>
      <c r="F1625" s="27" t="s">
        <v>37</v>
      </c>
      <c r="G1625" s="27" t="str">
        <f>Table228910[[#This Row],[District
Code]]</f>
        <v>70458</v>
      </c>
      <c r="H1625" s="52" t="s">
        <v>2266</v>
      </c>
      <c r="I1625" s="29" t="s">
        <v>6701</v>
      </c>
      <c r="J1625" s="30">
        <v>0</v>
      </c>
      <c r="K1625" s="29" t="s">
        <v>6708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0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0</v>
      </c>
      <c r="X1625" s="28">
        <v>0</v>
      </c>
      <c r="Y1625" s="28">
        <v>0</v>
      </c>
      <c r="Z1625" s="28">
        <v>0</v>
      </c>
      <c r="AA1625" s="31">
        <f t="shared" si="51"/>
        <v>0</v>
      </c>
      <c r="AB1625" s="31">
        <f t="shared" si="50"/>
        <v>0</v>
      </c>
    </row>
    <row r="1626" spans="1:28" s="36" customFormat="1" x14ac:dyDescent="0.35">
      <c r="A1626" s="25" t="s">
        <v>264</v>
      </c>
      <c r="B1626" s="26" t="s">
        <v>2267</v>
      </c>
      <c r="C1626" s="27" t="s">
        <v>266</v>
      </c>
      <c r="D1626" s="27" t="s">
        <v>2268</v>
      </c>
      <c r="E1626" s="27" t="s">
        <v>36</v>
      </c>
      <c r="F1626" s="27" t="s">
        <v>37</v>
      </c>
      <c r="G1626" s="27" t="str">
        <f>Table228910[[#This Row],[District
Code]]</f>
        <v>70466</v>
      </c>
      <c r="H1626" s="52" t="s">
        <v>2269</v>
      </c>
      <c r="I1626" s="29" t="s">
        <v>6701</v>
      </c>
      <c r="J1626" s="30">
        <v>10000</v>
      </c>
      <c r="K1626" s="29" t="s">
        <v>6708</v>
      </c>
      <c r="L1626" s="28">
        <v>2500</v>
      </c>
      <c r="M1626" s="28">
        <v>2500</v>
      </c>
      <c r="N1626" s="28">
        <v>0</v>
      </c>
      <c r="O1626" s="28">
        <v>0</v>
      </c>
      <c r="P1626" s="28">
        <v>0</v>
      </c>
      <c r="Q1626" s="28">
        <v>2500</v>
      </c>
      <c r="R1626" s="28">
        <v>2500</v>
      </c>
      <c r="S1626" s="28">
        <v>0</v>
      </c>
      <c r="T1626" s="28">
        <v>0</v>
      </c>
      <c r="U1626" s="28">
        <v>0</v>
      </c>
      <c r="V1626" s="28">
        <v>0</v>
      </c>
      <c r="W1626" s="28">
        <v>0</v>
      </c>
      <c r="X1626" s="28">
        <v>0</v>
      </c>
      <c r="Y1626" s="28">
        <v>0</v>
      </c>
      <c r="Z1626" s="28">
        <v>0</v>
      </c>
      <c r="AA1626" s="31">
        <f t="shared" si="51"/>
        <v>10000</v>
      </c>
      <c r="AB1626" s="31">
        <f t="shared" si="50"/>
        <v>0</v>
      </c>
    </row>
    <row r="1627" spans="1:28" s="36" customFormat="1" x14ac:dyDescent="0.35">
      <c r="A1627" s="25" t="s">
        <v>264</v>
      </c>
      <c r="B1627" s="26" t="s">
        <v>2270</v>
      </c>
      <c r="C1627" s="27" t="s">
        <v>266</v>
      </c>
      <c r="D1627" s="27" t="s">
        <v>2271</v>
      </c>
      <c r="E1627" s="27" t="s">
        <v>36</v>
      </c>
      <c r="F1627" s="27" t="s">
        <v>37</v>
      </c>
      <c r="G1627" s="27" t="str">
        <f>Table228910[[#This Row],[District
Code]]</f>
        <v>70482</v>
      </c>
      <c r="H1627" s="52" t="s">
        <v>2272</v>
      </c>
      <c r="I1627" s="29" t="s">
        <v>6701</v>
      </c>
      <c r="J1627" s="30">
        <v>10000</v>
      </c>
      <c r="K1627" s="29" t="s">
        <v>6701</v>
      </c>
      <c r="L1627" s="28">
        <v>2500</v>
      </c>
      <c r="M1627" s="28">
        <v>2500</v>
      </c>
      <c r="N1627" s="28">
        <v>2500</v>
      </c>
      <c r="O1627" s="28">
        <v>0</v>
      </c>
      <c r="P1627" s="28">
        <v>0</v>
      </c>
      <c r="Q1627" s="28">
        <v>2500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31">
        <f t="shared" si="51"/>
        <v>10000</v>
      </c>
      <c r="AB1627" s="31">
        <f t="shared" si="50"/>
        <v>0</v>
      </c>
    </row>
    <row r="1628" spans="1:28" s="36" customFormat="1" x14ac:dyDescent="0.35">
      <c r="A1628" s="25" t="s">
        <v>264</v>
      </c>
      <c r="B1628" s="26" t="s">
        <v>2273</v>
      </c>
      <c r="C1628" s="27" t="s">
        <v>266</v>
      </c>
      <c r="D1628" s="27" t="s">
        <v>2274</v>
      </c>
      <c r="E1628" s="27" t="s">
        <v>36</v>
      </c>
      <c r="F1628" s="27" t="s">
        <v>37</v>
      </c>
      <c r="G1628" s="27" t="str">
        <f>Table228910[[#This Row],[District
Code]]</f>
        <v>70490</v>
      </c>
      <c r="H1628" s="52" t="s">
        <v>2275</v>
      </c>
      <c r="I1628" s="29" t="s">
        <v>6701</v>
      </c>
      <c r="J1628" s="30">
        <v>10000</v>
      </c>
      <c r="K1628" s="29" t="s">
        <v>6708</v>
      </c>
      <c r="L1628" s="28">
        <v>2500</v>
      </c>
      <c r="M1628" s="28">
        <v>2500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5000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31">
        <f t="shared" si="51"/>
        <v>10000</v>
      </c>
      <c r="AB1628" s="31">
        <f t="shared" si="50"/>
        <v>0</v>
      </c>
    </row>
    <row r="1629" spans="1:28" s="36" customFormat="1" x14ac:dyDescent="0.35">
      <c r="A1629" s="25" t="s">
        <v>264</v>
      </c>
      <c r="B1629" s="35" t="s">
        <v>2276</v>
      </c>
      <c r="C1629" s="33" t="s">
        <v>266</v>
      </c>
      <c r="D1629" s="33" t="s">
        <v>2277</v>
      </c>
      <c r="E1629" s="33" t="s">
        <v>36</v>
      </c>
      <c r="F1629" s="3" t="s">
        <v>37</v>
      </c>
      <c r="G1629" s="27" t="str">
        <f>Table228910[[#This Row],[District
Code]]</f>
        <v>70508</v>
      </c>
      <c r="H1629" s="53" t="s">
        <v>2278</v>
      </c>
      <c r="I1629" s="29" t="s">
        <v>6701</v>
      </c>
      <c r="J1629" s="30">
        <v>34760</v>
      </c>
      <c r="K1629" s="29" t="s">
        <v>6701</v>
      </c>
      <c r="L1629" s="28">
        <v>8460</v>
      </c>
      <c r="M1629" s="28">
        <v>0</v>
      </c>
      <c r="N1629" s="28">
        <v>0</v>
      </c>
      <c r="O1629" s="28">
        <v>26300</v>
      </c>
      <c r="P1629" s="28">
        <v>0</v>
      </c>
      <c r="Q1629" s="28">
        <v>0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0</v>
      </c>
      <c r="X1629" s="28">
        <v>0</v>
      </c>
      <c r="Y1629" s="28">
        <v>0</v>
      </c>
      <c r="Z1629" s="28">
        <v>0</v>
      </c>
      <c r="AA1629" s="31">
        <f t="shared" si="51"/>
        <v>34760</v>
      </c>
      <c r="AB1629" s="31">
        <f t="shared" si="50"/>
        <v>0</v>
      </c>
    </row>
    <row r="1630" spans="1:28" s="36" customFormat="1" x14ac:dyDescent="0.35">
      <c r="A1630" s="25" t="s">
        <v>264</v>
      </c>
      <c r="B1630" s="26" t="s">
        <v>2279</v>
      </c>
      <c r="C1630" s="27" t="s">
        <v>266</v>
      </c>
      <c r="D1630" s="27" t="s">
        <v>2280</v>
      </c>
      <c r="E1630" s="27" t="s">
        <v>36</v>
      </c>
      <c r="F1630" s="27" t="s">
        <v>37</v>
      </c>
      <c r="G1630" s="27" t="str">
        <f>Table228910[[#This Row],[District
Code]]</f>
        <v>70516</v>
      </c>
      <c r="H1630" s="52" t="s">
        <v>2281</v>
      </c>
      <c r="I1630" s="29" t="s">
        <v>6701</v>
      </c>
      <c r="J1630" s="30">
        <v>13026</v>
      </c>
      <c r="K1630" s="29" t="s">
        <v>6701</v>
      </c>
      <c r="L1630" s="28">
        <v>3170</v>
      </c>
      <c r="M1630" s="28">
        <v>3170</v>
      </c>
      <c r="N1630" s="28">
        <v>0</v>
      </c>
      <c r="O1630" s="28">
        <v>0</v>
      </c>
      <c r="P1630" s="28">
        <v>0</v>
      </c>
      <c r="Q1630" s="28">
        <v>6686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31">
        <f t="shared" si="51"/>
        <v>13026</v>
      </c>
      <c r="AB1630" s="31">
        <f t="shared" si="50"/>
        <v>0</v>
      </c>
    </row>
    <row r="1631" spans="1:28" s="36" customFormat="1" x14ac:dyDescent="0.35">
      <c r="A1631" s="25" t="s">
        <v>264</v>
      </c>
      <c r="B1631" s="26" t="s">
        <v>2836</v>
      </c>
      <c r="C1631" s="27" t="s">
        <v>266</v>
      </c>
      <c r="D1631" s="27" t="s">
        <v>2837</v>
      </c>
      <c r="E1631" s="27" t="s">
        <v>36</v>
      </c>
      <c r="F1631" s="27" t="s">
        <v>37</v>
      </c>
      <c r="G1631" s="27" t="str">
        <f>Table228910[[#This Row],[District
Code]]</f>
        <v>73684</v>
      </c>
      <c r="H1631" s="52" t="s">
        <v>2838</v>
      </c>
      <c r="I1631" s="29" t="s">
        <v>6701</v>
      </c>
      <c r="J1631" s="30">
        <v>10000</v>
      </c>
      <c r="K1631" s="29" t="s">
        <v>6701</v>
      </c>
      <c r="L1631" s="28">
        <v>2500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7500</v>
      </c>
      <c r="S1631" s="28">
        <v>0</v>
      </c>
      <c r="T1631" s="28">
        <v>0</v>
      </c>
      <c r="U1631" s="28">
        <v>0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31">
        <f t="shared" si="51"/>
        <v>10000</v>
      </c>
      <c r="AB1631" s="31">
        <f t="shared" si="50"/>
        <v>0</v>
      </c>
    </row>
    <row r="1632" spans="1:28" s="36" customFormat="1" x14ac:dyDescent="0.35">
      <c r="A1632" s="25" t="s">
        <v>264</v>
      </c>
      <c r="B1632" s="26" t="s">
        <v>3097</v>
      </c>
      <c r="C1632" s="27" t="s">
        <v>266</v>
      </c>
      <c r="D1632" s="27" t="s">
        <v>3098</v>
      </c>
      <c r="E1632" s="27" t="s">
        <v>36</v>
      </c>
      <c r="F1632" s="27" t="s">
        <v>37</v>
      </c>
      <c r="G1632" s="27" t="str">
        <f>Table228910[[#This Row],[District
Code]]</f>
        <v>76455</v>
      </c>
      <c r="H1632" s="52" t="s">
        <v>3099</v>
      </c>
      <c r="I1632" s="29" t="s">
        <v>6701</v>
      </c>
      <c r="J1632" s="30">
        <v>16236</v>
      </c>
      <c r="K1632" s="29" t="s">
        <v>6701</v>
      </c>
      <c r="L1632" s="28">
        <v>3952</v>
      </c>
      <c r="M1632" s="28">
        <v>3952</v>
      </c>
      <c r="N1632" s="28">
        <v>3952</v>
      </c>
      <c r="O1632" s="28">
        <v>4059</v>
      </c>
      <c r="P1632" s="28">
        <v>321</v>
      </c>
      <c r="Q1632" s="28">
        <v>0</v>
      </c>
      <c r="R1632" s="28">
        <v>0</v>
      </c>
      <c r="S1632" s="28">
        <v>0</v>
      </c>
      <c r="T1632" s="28">
        <v>0</v>
      </c>
      <c r="U1632" s="28">
        <v>0</v>
      </c>
      <c r="V1632" s="28">
        <v>0</v>
      </c>
      <c r="W1632" s="28">
        <v>0</v>
      </c>
      <c r="X1632" s="28">
        <v>0</v>
      </c>
      <c r="Y1632" s="28">
        <v>0</v>
      </c>
      <c r="Z1632" s="28">
        <v>0</v>
      </c>
      <c r="AA1632" s="31">
        <f t="shared" si="51"/>
        <v>16236</v>
      </c>
      <c r="AB1632" s="31">
        <f t="shared" si="50"/>
        <v>0</v>
      </c>
    </row>
    <row r="1633" spans="1:28" s="36" customFormat="1" x14ac:dyDescent="0.35">
      <c r="A1633" s="25" t="s">
        <v>264</v>
      </c>
      <c r="B1633" s="26" t="s">
        <v>4650</v>
      </c>
      <c r="C1633" s="27" t="s">
        <v>266</v>
      </c>
      <c r="D1633" s="27" t="s">
        <v>267</v>
      </c>
      <c r="E1633" s="27" t="s">
        <v>4651</v>
      </c>
      <c r="F1633" s="27" t="s">
        <v>4652</v>
      </c>
      <c r="G1633" s="27" t="str">
        <f>"C"&amp;Table228910[[#This Row],[Direct
Funded
Charter School
Number]]</f>
        <v>C0983</v>
      </c>
      <c r="H1633" s="52" t="s">
        <v>4653</v>
      </c>
      <c r="I1633" s="29" t="s">
        <v>6701</v>
      </c>
      <c r="J1633" s="30">
        <v>10000</v>
      </c>
      <c r="K1633" s="29" t="s">
        <v>6701</v>
      </c>
      <c r="L1633" s="28">
        <v>0</v>
      </c>
      <c r="M1633" s="28">
        <v>0</v>
      </c>
      <c r="N1633" s="28">
        <v>0</v>
      </c>
      <c r="O1633" s="28">
        <v>2500</v>
      </c>
      <c r="P1633" s="28">
        <v>7500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31">
        <f t="shared" si="51"/>
        <v>10000</v>
      </c>
      <c r="AB1633" s="31">
        <f t="shared" si="50"/>
        <v>0</v>
      </c>
    </row>
    <row r="1634" spans="1:28" s="36" customFormat="1" x14ac:dyDescent="0.35">
      <c r="A1634" s="25" t="s">
        <v>269</v>
      </c>
      <c r="B1634" s="26" t="s">
        <v>270</v>
      </c>
      <c r="C1634" s="27" t="s">
        <v>271</v>
      </c>
      <c r="D1634" s="27" t="s">
        <v>272</v>
      </c>
      <c r="E1634" s="27" t="s">
        <v>36</v>
      </c>
      <c r="F1634" s="27" t="s">
        <v>37</v>
      </c>
      <c r="G1634" s="27" t="str">
        <f>Table228910[[#This Row],[District
Code]]</f>
        <v>10488</v>
      </c>
      <c r="H1634" s="52" t="s">
        <v>273</v>
      </c>
      <c r="I1634" s="29" t="s">
        <v>6701</v>
      </c>
      <c r="J1634" s="30">
        <v>16939</v>
      </c>
      <c r="K1634" s="29" t="s">
        <v>6701</v>
      </c>
      <c r="L1634" s="28">
        <v>4123</v>
      </c>
      <c r="M1634" s="28">
        <v>4123</v>
      </c>
      <c r="N1634" s="28">
        <v>4123</v>
      </c>
      <c r="O1634" s="28">
        <v>4235</v>
      </c>
      <c r="P1634" s="28">
        <v>335</v>
      </c>
      <c r="Q1634" s="28">
        <v>0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31">
        <f t="shared" si="51"/>
        <v>16939</v>
      </c>
      <c r="AB1634" s="31">
        <f t="shared" si="50"/>
        <v>0</v>
      </c>
    </row>
    <row r="1635" spans="1:28" s="36" customFormat="1" x14ac:dyDescent="0.35">
      <c r="A1635" s="25" t="s">
        <v>269</v>
      </c>
      <c r="B1635" s="26" t="s">
        <v>2282</v>
      </c>
      <c r="C1635" s="27" t="s">
        <v>271</v>
      </c>
      <c r="D1635" s="27" t="s">
        <v>2283</v>
      </c>
      <c r="E1635" s="27" t="s">
        <v>36</v>
      </c>
      <c r="F1635" s="27" t="s">
        <v>37</v>
      </c>
      <c r="G1635" s="27" t="str">
        <f>Table228910[[#This Row],[District
Code]]</f>
        <v>70524</v>
      </c>
      <c r="H1635" s="52" t="s">
        <v>2284</v>
      </c>
      <c r="I1635" s="29" t="s">
        <v>6700</v>
      </c>
      <c r="J1635" s="30">
        <v>0</v>
      </c>
      <c r="K1635" s="29" t="s">
        <v>6708</v>
      </c>
      <c r="L1635" s="28">
        <v>0</v>
      </c>
      <c r="M1635" s="28">
        <v>0</v>
      </c>
      <c r="N1635" s="28">
        <v>0</v>
      </c>
      <c r="O1635" s="28">
        <v>0</v>
      </c>
      <c r="P1635" s="28">
        <v>0</v>
      </c>
      <c r="Q1635" s="28">
        <v>0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0</v>
      </c>
      <c r="X1635" s="28">
        <v>0</v>
      </c>
      <c r="Y1635" s="28">
        <v>0</v>
      </c>
      <c r="Z1635" s="28">
        <v>0</v>
      </c>
      <c r="AA1635" s="31">
        <f t="shared" si="51"/>
        <v>0</v>
      </c>
      <c r="AB1635" s="31">
        <f t="shared" si="50"/>
        <v>0</v>
      </c>
    </row>
    <row r="1636" spans="1:28" s="36" customFormat="1" x14ac:dyDescent="0.35">
      <c r="A1636" s="25" t="s">
        <v>269</v>
      </c>
      <c r="B1636" s="26" t="s">
        <v>2285</v>
      </c>
      <c r="C1636" s="27" t="s">
        <v>271</v>
      </c>
      <c r="D1636" s="27" t="s">
        <v>2286</v>
      </c>
      <c r="E1636" s="27" t="s">
        <v>36</v>
      </c>
      <c r="F1636" s="27" t="s">
        <v>37</v>
      </c>
      <c r="G1636" s="27" t="str">
        <f>Table228910[[#This Row],[District
Code]]</f>
        <v>70532</v>
      </c>
      <c r="H1636" s="52" t="s">
        <v>2287</v>
      </c>
      <c r="I1636" s="29" t="s">
        <v>6701</v>
      </c>
      <c r="J1636" s="30">
        <v>49089</v>
      </c>
      <c r="K1636" s="29" t="s">
        <v>6701</v>
      </c>
      <c r="L1636" s="28">
        <v>11948</v>
      </c>
      <c r="M1636" s="28">
        <v>0</v>
      </c>
      <c r="N1636" s="28">
        <v>0</v>
      </c>
      <c r="O1636" s="28">
        <v>0</v>
      </c>
      <c r="P1636" s="28">
        <v>0</v>
      </c>
      <c r="Q1636" s="28">
        <v>324</v>
      </c>
      <c r="R1636" s="28">
        <v>0</v>
      </c>
      <c r="S1636" s="28">
        <v>0</v>
      </c>
      <c r="T1636" s="28">
        <v>36817</v>
      </c>
      <c r="U1636" s="28">
        <v>0</v>
      </c>
      <c r="V1636" s="28">
        <v>0</v>
      </c>
      <c r="W1636" s="28">
        <v>0</v>
      </c>
      <c r="X1636" s="28">
        <v>0</v>
      </c>
      <c r="Y1636" s="28">
        <v>0</v>
      </c>
      <c r="Z1636" s="28">
        <v>0</v>
      </c>
      <c r="AA1636" s="31">
        <f t="shared" si="51"/>
        <v>49089</v>
      </c>
      <c r="AB1636" s="31">
        <f t="shared" si="50"/>
        <v>0</v>
      </c>
    </row>
    <row r="1637" spans="1:28" s="36" customFormat="1" x14ac:dyDescent="0.35">
      <c r="A1637" s="25" t="s">
        <v>269</v>
      </c>
      <c r="B1637" s="26" t="s">
        <v>2288</v>
      </c>
      <c r="C1637" s="27" t="s">
        <v>271</v>
      </c>
      <c r="D1637" s="27" t="s">
        <v>2289</v>
      </c>
      <c r="E1637" s="27" t="s">
        <v>36</v>
      </c>
      <c r="F1637" s="27" t="s">
        <v>37</v>
      </c>
      <c r="G1637" s="27" t="str">
        <f>Table228910[[#This Row],[District
Code]]</f>
        <v>70540</v>
      </c>
      <c r="H1637" s="52" t="s">
        <v>2290</v>
      </c>
      <c r="I1637" s="29" t="s">
        <v>6701</v>
      </c>
      <c r="J1637" s="30">
        <v>281342</v>
      </c>
      <c r="K1637" s="29" t="s">
        <v>6708</v>
      </c>
      <c r="L1637" s="28">
        <v>68477</v>
      </c>
      <c r="M1637" s="28">
        <v>68477</v>
      </c>
      <c r="N1637" s="28">
        <v>0</v>
      </c>
      <c r="O1637" s="28">
        <v>0</v>
      </c>
      <c r="P1637" s="28">
        <v>0</v>
      </c>
      <c r="Q1637" s="28">
        <v>144388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31">
        <f t="shared" si="51"/>
        <v>281342</v>
      </c>
      <c r="AB1637" s="31">
        <f t="shared" si="50"/>
        <v>0</v>
      </c>
    </row>
    <row r="1638" spans="1:28" s="36" customFormat="1" x14ac:dyDescent="0.35">
      <c r="A1638" s="25" t="s">
        <v>269</v>
      </c>
      <c r="B1638" s="26" t="s">
        <v>2291</v>
      </c>
      <c r="C1638" s="27" t="s">
        <v>271</v>
      </c>
      <c r="D1638" s="27" t="s">
        <v>2292</v>
      </c>
      <c r="E1638" s="27" t="s">
        <v>36</v>
      </c>
      <c r="F1638" s="27" t="s">
        <v>37</v>
      </c>
      <c r="G1638" s="27" t="str">
        <f>Table228910[[#This Row],[District
Code]]</f>
        <v>70565</v>
      </c>
      <c r="H1638" s="52" t="s">
        <v>2293</v>
      </c>
      <c r="I1638" s="29" t="s">
        <v>6701</v>
      </c>
      <c r="J1638" s="30">
        <v>19324</v>
      </c>
      <c r="K1638" s="29" t="s">
        <v>6701</v>
      </c>
      <c r="L1638" s="28">
        <v>4704</v>
      </c>
      <c r="M1638" s="28">
        <v>4704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31">
        <f t="shared" si="51"/>
        <v>9408</v>
      </c>
      <c r="AB1638" s="31">
        <f t="shared" si="50"/>
        <v>9916</v>
      </c>
    </row>
    <row r="1639" spans="1:28" s="36" customFormat="1" x14ac:dyDescent="0.35">
      <c r="A1639" s="25" t="s">
        <v>269</v>
      </c>
      <c r="B1639" s="26" t="s">
        <v>2294</v>
      </c>
      <c r="C1639" s="27" t="s">
        <v>271</v>
      </c>
      <c r="D1639" s="27" t="s">
        <v>2295</v>
      </c>
      <c r="E1639" s="27" t="s">
        <v>36</v>
      </c>
      <c r="F1639" s="27" t="s">
        <v>37</v>
      </c>
      <c r="G1639" s="27" t="str">
        <f>Table228910[[#This Row],[District
Code]]</f>
        <v>70573</v>
      </c>
      <c r="H1639" s="52" t="s">
        <v>2296</v>
      </c>
      <c r="I1639" s="29" t="s">
        <v>6701</v>
      </c>
      <c r="J1639" s="30">
        <v>122251</v>
      </c>
      <c r="K1639" s="29" t="s">
        <v>6701</v>
      </c>
      <c r="L1639" s="28">
        <v>29755</v>
      </c>
      <c r="M1639" s="28">
        <v>29755</v>
      </c>
      <c r="N1639" s="28">
        <v>0</v>
      </c>
      <c r="O1639" s="28">
        <v>0</v>
      </c>
      <c r="P1639" s="28">
        <v>0</v>
      </c>
      <c r="Q1639" s="28">
        <v>0</v>
      </c>
      <c r="R1639" s="28">
        <v>0</v>
      </c>
      <c r="S1639" s="28">
        <v>41818</v>
      </c>
      <c r="T1639" s="28">
        <v>8506</v>
      </c>
      <c r="U1639" s="28">
        <v>3856</v>
      </c>
      <c r="V1639" s="28">
        <v>8561</v>
      </c>
      <c r="W1639" s="28">
        <v>0</v>
      </c>
      <c r="X1639" s="28">
        <v>0</v>
      </c>
      <c r="Y1639" s="28">
        <v>0</v>
      </c>
      <c r="Z1639" s="28">
        <v>0</v>
      </c>
      <c r="AA1639" s="31">
        <f t="shared" si="51"/>
        <v>122251</v>
      </c>
      <c r="AB1639" s="31">
        <f t="shared" si="50"/>
        <v>0</v>
      </c>
    </row>
    <row r="1640" spans="1:28" s="36" customFormat="1" x14ac:dyDescent="0.35">
      <c r="A1640" s="25" t="s">
        <v>269</v>
      </c>
      <c r="B1640" s="26" t="s">
        <v>2297</v>
      </c>
      <c r="C1640" s="27" t="s">
        <v>271</v>
      </c>
      <c r="D1640" s="27" t="s">
        <v>2298</v>
      </c>
      <c r="E1640" s="27" t="s">
        <v>36</v>
      </c>
      <c r="F1640" s="27" t="s">
        <v>37</v>
      </c>
      <c r="G1640" s="27" t="str">
        <f>Table228910[[#This Row],[District
Code]]</f>
        <v>70581</v>
      </c>
      <c r="H1640" s="52" t="s">
        <v>2299</v>
      </c>
      <c r="I1640" s="29" t="s">
        <v>6701</v>
      </c>
      <c r="J1640" s="30">
        <v>289529</v>
      </c>
      <c r="K1640" s="29" t="s">
        <v>6701</v>
      </c>
      <c r="L1640" s="28">
        <v>70470</v>
      </c>
      <c r="M1640" s="28">
        <v>70470</v>
      </c>
      <c r="N1640" s="28">
        <v>0</v>
      </c>
      <c r="O1640" s="28">
        <v>0</v>
      </c>
      <c r="P1640" s="28">
        <v>0</v>
      </c>
      <c r="Q1640" s="28">
        <v>0</v>
      </c>
      <c r="R1640" s="28">
        <v>54998</v>
      </c>
      <c r="S1640" s="28">
        <v>0</v>
      </c>
      <c r="T1640" s="28">
        <v>93591</v>
      </c>
      <c r="U1640" s="28">
        <v>0</v>
      </c>
      <c r="V1640" s="28">
        <v>0</v>
      </c>
      <c r="W1640" s="28">
        <v>0</v>
      </c>
      <c r="X1640" s="28">
        <v>0</v>
      </c>
      <c r="Y1640" s="28">
        <v>0</v>
      </c>
      <c r="Z1640" s="28">
        <v>0</v>
      </c>
      <c r="AA1640" s="31">
        <f t="shared" si="51"/>
        <v>289529</v>
      </c>
      <c r="AB1640" s="31">
        <f t="shared" si="50"/>
        <v>0</v>
      </c>
    </row>
    <row r="1641" spans="1:28" s="36" customFormat="1" x14ac:dyDescent="0.35">
      <c r="A1641" s="25" t="s">
        <v>269</v>
      </c>
      <c r="B1641" s="26" t="s">
        <v>5107</v>
      </c>
      <c r="C1641" s="27" t="s">
        <v>271</v>
      </c>
      <c r="D1641" s="27" t="s">
        <v>2286</v>
      </c>
      <c r="E1641" s="27" t="s">
        <v>5108</v>
      </c>
      <c r="F1641" s="27" t="s">
        <v>5109</v>
      </c>
      <c r="G1641" s="27" t="str">
        <f>"C"&amp;Table228910[[#This Row],[Direct
Funded
Charter School
Number]]</f>
        <v>C1210</v>
      </c>
      <c r="H1641" s="52" t="s">
        <v>5110</v>
      </c>
      <c r="I1641" s="29" t="s">
        <v>6700</v>
      </c>
      <c r="J1641" s="30">
        <v>0</v>
      </c>
      <c r="K1641" s="29" t="s">
        <v>6701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0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0</v>
      </c>
      <c r="X1641" s="28">
        <v>0</v>
      </c>
      <c r="Y1641" s="28">
        <v>0</v>
      </c>
      <c r="Z1641" s="28">
        <v>0</v>
      </c>
      <c r="AA1641" s="31">
        <f t="shared" si="51"/>
        <v>0</v>
      </c>
      <c r="AB1641" s="31">
        <f t="shared" si="50"/>
        <v>0</v>
      </c>
    </row>
    <row r="1642" spans="1:28" s="36" customFormat="1" x14ac:dyDescent="0.35">
      <c r="A1642" s="25" t="s">
        <v>269</v>
      </c>
      <c r="B1642" s="26" t="s">
        <v>5938</v>
      </c>
      <c r="C1642" s="27" t="s">
        <v>271</v>
      </c>
      <c r="D1642" s="27" t="s">
        <v>2295</v>
      </c>
      <c r="E1642" s="27" t="s">
        <v>5939</v>
      </c>
      <c r="F1642" s="27" t="s">
        <v>5940</v>
      </c>
      <c r="G1642" s="27" t="str">
        <f>"C"&amp;Table228910[[#This Row],[Direct
Funded
Charter School
Number]]</f>
        <v>C1635</v>
      </c>
      <c r="H1642" s="52" t="s">
        <v>5941</v>
      </c>
      <c r="I1642" s="29" t="s">
        <v>6700</v>
      </c>
      <c r="J1642" s="30">
        <v>0</v>
      </c>
      <c r="K1642" s="29" t="s">
        <v>6708</v>
      </c>
      <c r="L1642" s="28">
        <v>0</v>
      </c>
      <c r="M1642" s="28">
        <v>0</v>
      </c>
      <c r="N1642" s="28">
        <v>0</v>
      </c>
      <c r="O1642" s="28">
        <v>0</v>
      </c>
      <c r="P1642" s="28">
        <v>0</v>
      </c>
      <c r="Q1642" s="28">
        <v>0</v>
      </c>
      <c r="R1642" s="28">
        <v>0</v>
      </c>
      <c r="S1642" s="28">
        <v>0</v>
      </c>
      <c r="T1642" s="28">
        <v>0</v>
      </c>
      <c r="U1642" s="28">
        <v>0</v>
      </c>
      <c r="V1642" s="28">
        <v>0</v>
      </c>
      <c r="W1642" s="28">
        <v>0</v>
      </c>
      <c r="X1642" s="28">
        <v>0</v>
      </c>
      <c r="Y1642" s="28">
        <v>0</v>
      </c>
      <c r="Z1642" s="28">
        <v>0</v>
      </c>
      <c r="AA1642" s="31">
        <f t="shared" si="51"/>
        <v>0</v>
      </c>
      <c r="AB1642" s="31">
        <f t="shared" si="50"/>
        <v>0</v>
      </c>
    </row>
    <row r="1643" spans="1:28" s="36" customFormat="1" x14ac:dyDescent="0.35">
      <c r="A1643" s="25" t="s">
        <v>269</v>
      </c>
      <c r="B1643" s="26" t="s">
        <v>6307</v>
      </c>
      <c r="C1643" s="27" t="s">
        <v>271</v>
      </c>
      <c r="D1643" s="27" t="s">
        <v>2298</v>
      </c>
      <c r="E1643" s="27" t="s">
        <v>6308</v>
      </c>
      <c r="F1643" s="27" t="s">
        <v>6309</v>
      </c>
      <c r="G1643" s="27" t="str">
        <f>"C"&amp;Table228910[[#This Row],[Direct
Funded
Charter School
Number]]</f>
        <v>C1779</v>
      </c>
      <c r="H1643" s="52" t="s">
        <v>6310</v>
      </c>
      <c r="I1643" s="29" t="s">
        <v>6701</v>
      </c>
      <c r="J1643" s="30">
        <v>10000</v>
      </c>
      <c r="K1643" s="29" t="s">
        <v>6701</v>
      </c>
      <c r="L1643" s="28">
        <v>2500</v>
      </c>
      <c r="M1643" s="28">
        <v>2500</v>
      </c>
      <c r="N1643" s="28">
        <v>5000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0</v>
      </c>
      <c r="X1643" s="28">
        <v>0</v>
      </c>
      <c r="Y1643" s="28">
        <v>0</v>
      </c>
      <c r="Z1643" s="28">
        <v>0</v>
      </c>
      <c r="AA1643" s="31">
        <f t="shared" si="51"/>
        <v>10000</v>
      </c>
      <c r="AB1643" s="31">
        <f t="shared" si="50"/>
        <v>0</v>
      </c>
    </row>
    <row r="1644" spans="1:28" s="36" customFormat="1" x14ac:dyDescent="0.35">
      <c r="A1644" s="25" t="s">
        <v>269</v>
      </c>
      <c r="B1644" s="26" t="s">
        <v>3580</v>
      </c>
      <c r="C1644" s="27" t="s">
        <v>271</v>
      </c>
      <c r="D1644" s="27" t="s">
        <v>2298</v>
      </c>
      <c r="E1644" s="27" t="s">
        <v>3581</v>
      </c>
      <c r="F1644" s="27" t="s">
        <v>3582</v>
      </c>
      <c r="G1644" s="27" t="str">
        <f>"C"&amp;Table228910[[#This Row],[Direct
Funded
Charter School
Number]]</f>
        <v>C0372</v>
      </c>
      <c r="H1644" s="52" t="s">
        <v>3583</v>
      </c>
      <c r="I1644" s="29" t="s">
        <v>6701</v>
      </c>
      <c r="J1644" s="30">
        <v>10000</v>
      </c>
      <c r="K1644" s="29" t="s">
        <v>6701</v>
      </c>
      <c r="L1644" s="28">
        <v>2500</v>
      </c>
      <c r="M1644" s="28">
        <v>2500</v>
      </c>
      <c r="N1644" s="28">
        <v>0</v>
      </c>
      <c r="O1644" s="28">
        <v>2651</v>
      </c>
      <c r="P1644" s="28">
        <v>2349</v>
      </c>
      <c r="Q1644" s="28">
        <v>0</v>
      </c>
      <c r="R1644" s="28">
        <v>0</v>
      </c>
      <c r="S1644" s="28">
        <v>0</v>
      </c>
      <c r="T1644" s="28">
        <v>0</v>
      </c>
      <c r="U1644" s="28">
        <v>0</v>
      </c>
      <c r="V1644" s="28">
        <v>0</v>
      </c>
      <c r="W1644" s="28">
        <v>0</v>
      </c>
      <c r="X1644" s="28">
        <v>0</v>
      </c>
      <c r="Y1644" s="28">
        <v>0</v>
      </c>
      <c r="Z1644" s="28">
        <v>0</v>
      </c>
      <c r="AA1644" s="31">
        <f t="shared" si="51"/>
        <v>10000</v>
      </c>
      <c r="AB1644" s="31">
        <f t="shared" si="50"/>
        <v>0</v>
      </c>
    </row>
    <row r="1645" spans="1:28" s="36" customFormat="1" x14ac:dyDescent="0.35">
      <c r="A1645" s="25" t="s">
        <v>269</v>
      </c>
      <c r="B1645" s="26" t="s">
        <v>3376</v>
      </c>
      <c r="C1645" s="27" t="s">
        <v>271</v>
      </c>
      <c r="D1645" s="27" t="s">
        <v>2298</v>
      </c>
      <c r="E1645" s="27" t="s">
        <v>3377</v>
      </c>
      <c r="F1645" s="27" t="s">
        <v>3378</v>
      </c>
      <c r="G1645" s="27" t="str">
        <f>"C"&amp;Table228910[[#This Row],[Direct
Funded
Charter School
Number]]</f>
        <v>C0181</v>
      </c>
      <c r="H1645" s="52" t="s">
        <v>3379</v>
      </c>
      <c r="I1645" s="29" t="s">
        <v>6701</v>
      </c>
      <c r="J1645" s="30">
        <v>10000</v>
      </c>
      <c r="K1645" s="29" t="s">
        <v>6701</v>
      </c>
      <c r="L1645" s="28">
        <v>2500</v>
      </c>
      <c r="M1645" s="28">
        <v>2500</v>
      </c>
      <c r="N1645" s="28">
        <v>0</v>
      </c>
      <c r="O1645" s="28">
        <v>1715</v>
      </c>
      <c r="P1645" s="28">
        <v>3285</v>
      </c>
      <c r="Q1645" s="28">
        <v>0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</v>
      </c>
      <c r="X1645" s="28">
        <v>0</v>
      </c>
      <c r="Y1645" s="28">
        <v>0</v>
      </c>
      <c r="Z1645" s="28">
        <v>0</v>
      </c>
      <c r="AA1645" s="31">
        <f t="shared" si="51"/>
        <v>10000</v>
      </c>
      <c r="AB1645" s="31">
        <f t="shared" si="50"/>
        <v>0</v>
      </c>
    </row>
    <row r="1646" spans="1:28" s="36" customFormat="1" x14ac:dyDescent="0.35">
      <c r="A1646" s="25" t="s">
        <v>274</v>
      </c>
      <c r="B1646" s="26" t="s">
        <v>275</v>
      </c>
      <c r="C1646" s="27" t="s">
        <v>276</v>
      </c>
      <c r="D1646" s="27" t="s">
        <v>277</v>
      </c>
      <c r="E1646" s="27" t="s">
        <v>36</v>
      </c>
      <c r="F1646" s="27" t="s">
        <v>37</v>
      </c>
      <c r="G1646" s="27" t="str">
        <f>Table228910[[#This Row],[District
Code]]</f>
        <v>10496</v>
      </c>
      <c r="H1646" s="52" t="s">
        <v>278</v>
      </c>
      <c r="I1646" s="29" t="s">
        <v>6700</v>
      </c>
      <c r="J1646" s="30">
        <v>0</v>
      </c>
      <c r="K1646" s="29" t="s">
        <v>6708</v>
      </c>
      <c r="L1646" s="28">
        <v>0</v>
      </c>
      <c r="M1646" s="28">
        <v>0</v>
      </c>
      <c r="N1646" s="28">
        <v>0</v>
      </c>
      <c r="O1646" s="28">
        <v>0</v>
      </c>
      <c r="P1646" s="28">
        <v>0</v>
      </c>
      <c r="Q1646" s="28">
        <v>0</v>
      </c>
      <c r="R1646" s="28">
        <v>0</v>
      </c>
      <c r="S1646" s="28">
        <v>0</v>
      </c>
      <c r="T1646" s="28">
        <v>0</v>
      </c>
      <c r="U1646" s="28">
        <v>0</v>
      </c>
      <c r="V1646" s="28">
        <v>0</v>
      </c>
      <c r="W1646" s="28">
        <v>0</v>
      </c>
      <c r="X1646" s="28">
        <v>0</v>
      </c>
      <c r="Y1646" s="28">
        <v>0</v>
      </c>
      <c r="Z1646" s="28">
        <v>0</v>
      </c>
      <c r="AA1646" s="31">
        <f t="shared" si="51"/>
        <v>0</v>
      </c>
      <c r="AB1646" s="31">
        <f t="shared" si="50"/>
        <v>0</v>
      </c>
    </row>
    <row r="1647" spans="1:28" s="36" customFormat="1" x14ac:dyDescent="0.35">
      <c r="A1647" s="25" t="s">
        <v>274</v>
      </c>
      <c r="B1647" s="26" t="s">
        <v>2300</v>
      </c>
      <c r="C1647" s="27" t="s">
        <v>276</v>
      </c>
      <c r="D1647" s="27" t="s">
        <v>2301</v>
      </c>
      <c r="E1647" s="27" t="s">
        <v>36</v>
      </c>
      <c r="F1647" s="27" t="s">
        <v>37</v>
      </c>
      <c r="G1647" s="27" t="str">
        <f>Table228910[[#This Row],[District
Code]]</f>
        <v>70599</v>
      </c>
      <c r="H1647" s="52" t="s">
        <v>2302</v>
      </c>
      <c r="I1647" s="29" t="s">
        <v>6701</v>
      </c>
      <c r="J1647" s="30">
        <v>10000</v>
      </c>
      <c r="K1647" s="29" t="s">
        <v>6701</v>
      </c>
      <c r="L1647" s="28">
        <v>2500</v>
      </c>
      <c r="M1647" s="28">
        <v>2500</v>
      </c>
      <c r="N1647" s="28">
        <v>0</v>
      </c>
      <c r="O1647" s="28">
        <v>0</v>
      </c>
      <c r="P1647" s="28">
        <v>0</v>
      </c>
      <c r="Q1647" s="28">
        <v>0</v>
      </c>
      <c r="R1647" s="28">
        <v>0</v>
      </c>
      <c r="S1647" s="28">
        <v>5000</v>
      </c>
      <c r="T1647" s="28">
        <v>0</v>
      </c>
      <c r="U1647" s="28">
        <v>0</v>
      </c>
      <c r="V1647" s="28">
        <v>0</v>
      </c>
      <c r="W1647" s="28">
        <v>0</v>
      </c>
      <c r="X1647" s="28">
        <v>0</v>
      </c>
      <c r="Y1647" s="28">
        <v>0</v>
      </c>
      <c r="Z1647" s="28">
        <v>0</v>
      </c>
      <c r="AA1647" s="31">
        <f t="shared" si="51"/>
        <v>10000</v>
      </c>
      <c r="AB1647" s="31">
        <f t="shared" si="50"/>
        <v>0</v>
      </c>
    </row>
    <row r="1648" spans="1:28" s="36" customFormat="1" x14ac:dyDescent="0.35">
      <c r="A1648" s="25" t="s">
        <v>274</v>
      </c>
      <c r="B1648" s="26" t="s">
        <v>2303</v>
      </c>
      <c r="C1648" s="27" t="s">
        <v>276</v>
      </c>
      <c r="D1648" s="27" t="s">
        <v>2304</v>
      </c>
      <c r="E1648" s="27" t="s">
        <v>36</v>
      </c>
      <c r="F1648" s="27" t="s">
        <v>37</v>
      </c>
      <c r="G1648" s="27" t="str">
        <f>Table228910[[#This Row],[District
Code]]</f>
        <v>70607</v>
      </c>
      <c r="H1648" s="52" t="s">
        <v>2305</v>
      </c>
      <c r="I1648" s="29" t="s">
        <v>6700</v>
      </c>
      <c r="J1648" s="30">
        <v>0</v>
      </c>
      <c r="K1648" s="29" t="s">
        <v>6701</v>
      </c>
      <c r="L1648" s="28">
        <v>0</v>
      </c>
      <c r="M1648" s="28">
        <v>0</v>
      </c>
      <c r="N1648" s="28">
        <v>0</v>
      </c>
      <c r="O1648" s="28">
        <v>0</v>
      </c>
      <c r="P1648" s="28">
        <v>0</v>
      </c>
      <c r="Q1648" s="28">
        <v>0</v>
      </c>
      <c r="R1648" s="28">
        <v>0</v>
      </c>
      <c r="S1648" s="28">
        <v>0</v>
      </c>
      <c r="T1648" s="28">
        <v>0</v>
      </c>
      <c r="U1648" s="28">
        <v>0</v>
      </c>
      <c r="V1648" s="28">
        <v>0</v>
      </c>
      <c r="W1648" s="28">
        <v>0</v>
      </c>
      <c r="X1648" s="28">
        <v>0</v>
      </c>
      <c r="Y1648" s="28">
        <v>0</v>
      </c>
      <c r="Z1648" s="28">
        <v>0</v>
      </c>
      <c r="AA1648" s="31">
        <f t="shared" si="51"/>
        <v>0</v>
      </c>
      <c r="AB1648" s="31">
        <f t="shared" si="50"/>
        <v>0</v>
      </c>
    </row>
    <row r="1649" spans="1:28" s="36" customFormat="1" x14ac:dyDescent="0.35">
      <c r="A1649" s="25" t="s">
        <v>274</v>
      </c>
      <c r="B1649" s="26" t="s">
        <v>2306</v>
      </c>
      <c r="C1649" s="27" t="s">
        <v>276</v>
      </c>
      <c r="D1649" s="27" t="s">
        <v>2307</v>
      </c>
      <c r="E1649" s="27" t="s">
        <v>36</v>
      </c>
      <c r="F1649" s="27" t="s">
        <v>37</v>
      </c>
      <c r="G1649" s="27" t="str">
        <f>Table228910[[#This Row],[District
Code]]</f>
        <v>70615</v>
      </c>
      <c r="H1649" s="52" t="s">
        <v>2308</v>
      </c>
      <c r="I1649" s="29" t="s">
        <v>6701</v>
      </c>
      <c r="J1649" s="30">
        <v>38474</v>
      </c>
      <c r="K1649" s="29" t="s">
        <v>6701</v>
      </c>
      <c r="L1649" s="28">
        <v>9365</v>
      </c>
      <c r="M1649" s="28">
        <v>0</v>
      </c>
      <c r="N1649" s="28">
        <v>0</v>
      </c>
      <c r="O1649" s="28">
        <v>8286</v>
      </c>
      <c r="P1649" s="28">
        <v>8286</v>
      </c>
      <c r="Q1649" s="28">
        <v>0</v>
      </c>
      <c r="R1649" s="28">
        <v>0</v>
      </c>
      <c r="S1649" s="28">
        <v>12537</v>
      </c>
      <c r="T1649" s="28">
        <v>0</v>
      </c>
      <c r="U1649" s="28">
        <v>0</v>
      </c>
      <c r="V1649" s="28">
        <v>0</v>
      </c>
      <c r="W1649" s="28">
        <v>0</v>
      </c>
      <c r="X1649" s="28">
        <v>0</v>
      </c>
      <c r="Y1649" s="28">
        <v>0</v>
      </c>
      <c r="Z1649" s="28">
        <v>0</v>
      </c>
      <c r="AA1649" s="31">
        <f t="shared" si="51"/>
        <v>38474</v>
      </c>
      <c r="AB1649" s="31">
        <f t="shared" si="50"/>
        <v>0</v>
      </c>
    </row>
    <row r="1650" spans="1:28" s="36" customFormat="1" x14ac:dyDescent="0.35">
      <c r="A1650" s="25" t="s">
        <v>274</v>
      </c>
      <c r="B1650" s="26" t="s">
        <v>2309</v>
      </c>
      <c r="C1650" s="27" t="s">
        <v>276</v>
      </c>
      <c r="D1650" s="27" t="s">
        <v>2310</v>
      </c>
      <c r="E1650" s="27" t="s">
        <v>36</v>
      </c>
      <c r="F1650" s="27" t="s">
        <v>37</v>
      </c>
      <c r="G1650" s="27" t="str">
        <f>Table228910[[#This Row],[District
Code]]</f>
        <v>70623</v>
      </c>
      <c r="H1650" s="52" t="s">
        <v>2311</v>
      </c>
      <c r="I1650" s="29" t="s">
        <v>6701</v>
      </c>
      <c r="J1650" s="30">
        <v>10000</v>
      </c>
      <c r="K1650" s="29" t="s">
        <v>6701</v>
      </c>
      <c r="L1650" s="28">
        <v>2500</v>
      </c>
      <c r="M1650" s="28">
        <v>0</v>
      </c>
      <c r="N1650" s="28">
        <v>0</v>
      </c>
      <c r="O1650" s="28">
        <v>0</v>
      </c>
      <c r="P1650" s="28">
        <v>2500</v>
      </c>
      <c r="Q1650" s="28">
        <v>0</v>
      </c>
      <c r="R1650" s="28">
        <v>0</v>
      </c>
      <c r="S1650" s="28">
        <v>2500</v>
      </c>
      <c r="T1650" s="28">
        <v>2500</v>
      </c>
      <c r="U1650" s="28">
        <v>0</v>
      </c>
      <c r="V1650" s="28">
        <v>0</v>
      </c>
      <c r="W1650" s="28">
        <v>0</v>
      </c>
      <c r="X1650" s="28">
        <v>0</v>
      </c>
      <c r="Y1650" s="28">
        <v>0</v>
      </c>
      <c r="Z1650" s="28">
        <v>0</v>
      </c>
      <c r="AA1650" s="31">
        <f t="shared" si="51"/>
        <v>10000</v>
      </c>
      <c r="AB1650" s="31">
        <f t="shared" si="50"/>
        <v>0</v>
      </c>
    </row>
    <row r="1651" spans="1:28" s="36" customFormat="1" x14ac:dyDescent="0.35">
      <c r="A1651" s="25" t="s">
        <v>274</v>
      </c>
      <c r="B1651" s="26" t="s">
        <v>2312</v>
      </c>
      <c r="C1651" s="27" t="s">
        <v>276</v>
      </c>
      <c r="D1651" s="27" t="s">
        <v>2313</v>
      </c>
      <c r="E1651" s="27" t="s">
        <v>36</v>
      </c>
      <c r="F1651" s="27" t="s">
        <v>37</v>
      </c>
      <c r="G1651" s="27" t="str">
        <f>Table228910[[#This Row],[District
Code]]</f>
        <v>70649</v>
      </c>
      <c r="H1651" s="52" t="s">
        <v>2314</v>
      </c>
      <c r="I1651" s="29" t="s">
        <v>6701</v>
      </c>
      <c r="J1651" s="30">
        <v>10000</v>
      </c>
      <c r="K1651" s="29" t="s">
        <v>6701</v>
      </c>
      <c r="L1651" s="28">
        <v>2500</v>
      </c>
      <c r="M1651" s="28">
        <v>2500</v>
      </c>
      <c r="N1651" s="28">
        <v>0</v>
      </c>
      <c r="O1651" s="28">
        <v>0</v>
      </c>
      <c r="P1651" s="28">
        <v>0</v>
      </c>
      <c r="Q1651" s="28">
        <v>0</v>
      </c>
      <c r="R1651" s="28">
        <v>0</v>
      </c>
      <c r="S1651" s="28">
        <v>0</v>
      </c>
      <c r="T1651" s="28">
        <v>0</v>
      </c>
      <c r="U1651" s="28">
        <v>0</v>
      </c>
      <c r="V1651" s="28">
        <v>4311</v>
      </c>
      <c r="W1651" s="28">
        <v>0</v>
      </c>
      <c r="X1651" s="28">
        <v>689</v>
      </c>
      <c r="Y1651" s="28">
        <v>0</v>
      </c>
      <c r="Z1651" s="28">
        <v>0</v>
      </c>
      <c r="AA1651" s="31">
        <f t="shared" si="51"/>
        <v>10000</v>
      </c>
      <c r="AB1651" s="31">
        <f t="shared" si="50"/>
        <v>0</v>
      </c>
    </row>
    <row r="1652" spans="1:28" s="36" customFormat="1" x14ac:dyDescent="0.35">
      <c r="A1652" s="25" t="s">
        <v>274</v>
      </c>
      <c r="B1652" s="26" t="s">
        <v>2315</v>
      </c>
      <c r="C1652" s="33" t="s">
        <v>276</v>
      </c>
      <c r="D1652" s="33" t="s">
        <v>2316</v>
      </c>
      <c r="E1652" s="33" t="s">
        <v>36</v>
      </c>
      <c r="F1652" s="27" t="s">
        <v>37</v>
      </c>
      <c r="G1652" s="27" t="str">
        <f>Table228910[[#This Row],[District
Code]]</f>
        <v>70656</v>
      </c>
      <c r="H1652" s="53" t="s">
        <v>2317</v>
      </c>
      <c r="I1652" s="29" t="s">
        <v>6701</v>
      </c>
      <c r="J1652" s="30">
        <v>10639</v>
      </c>
      <c r="K1652" s="29" t="s">
        <v>6701</v>
      </c>
      <c r="L1652" s="28">
        <v>2590</v>
      </c>
      <c r="M1652" s="28">
        <v>2590</v>
      </c>
      <c r="N1652" s="28">
        <v>0</v>
      </c>
      <c r="O1652" s="28">
        <v>0</v>
      </c>
      <c r="P1652" s="28">
        <v>5459</v>
      </c>
      <c r="Q1652" s="28">
        <v>0</v>
      </c>
      <c r="R1652" s="28">
        <v>0</v>
      </c>
      <c r="S1652" s="28">
        <v>0</v>
      </c>
      <c r="T1652" s="28">
        <v>0</v>
      </c>
      <c r="U1652" s="28">
        <v>0</v>
      </c>
      <c r="V1652" s="28">
        <v>0</v>
      </c>
      <c r="W1652" s="28">
        <v>0</v>
      </c>
      <c r="X1652" s="28">
        <v>0</v>
      </c>
      <c r="Y1652" s="28">
        <v>0</v>
      </c>
      <c r="Z1652" s="28">
        <v>0</v>
      </c>
      <c r="AA1652" s="31">
        <f t="shared" si="51"/>
        <v>10639</v>
      </c>
      <c r="AB1652" s="31">
        <f t="shared" si="50"/>
        <v>0</v>
      </c>
    </row>
    <row r="1653" spans="1:28" s="36" customFormat="1" x14ac:dyDescent="0.35">
      <c r="A1653" s="25" t="s">
        <v>274</v>
      </c>
      <c r="B1653" s="26" t="s">
        <v>2318</v>
      </c>
      <c r="C1653" s="27" t="s">
        <v>276</v>
      </c>
      <c r="D1653" s="27" t="s">
        <v>2319</v>
      </c>
      <c r="E1653" s="27" t="s">
        <v>36</v>
      </c>
      <c r="F1653" s="27" t="s">
        <v>37</v>
      </c>
      <c r="G1653" s="27" t="str">
        <f>Table228910[[#This Row],[District
Code]]</f>
        <v>70672</v>
      </c>
      <c r="H1653" s="52" t="s">
        <v>2320</v>
      </c>
      <c r="I1653" s="29" t="s">
        <v>6701</v>
      </c>
      <c r="J1653" s="30">
        <v>10000</v>
      </c>
      <c r="K1653" s="29" t="s">
        <v>6701</v>
      </c>
      <c r="L1653" s="28">
        <v>2500</v>
      </c>
      <c r="M1653" s="28">
        <v>2500</v>
      </c>
      <c r="N1653" s="28">
        <v>0</v>
      </c>
      <c r="O1653" s="28">
        <v>2500</v>
      </c>
      <c r="P1653" s="28">
        <v>0</v>
      </c>
      <c r="Q1653" s="28">
        <v>2500</v>
      </c>
      <c r="R1653" s="28">
        <v>0</v>
      </c>
      <c r="S1653" s="28">
        <v>0</v>
      </c>
      <c r="T1653" s="28">
        <v>0</v>
      </c>
      <c r="U1653" s="28">
        <v>0</v>
      </c>
      <c r="V1653" s="28">
        <v>0</v>
      </c>
      <c r="W1653" s="28">
        <v>0</v>
      </c>
      <c r="X1653" s="28">
        <v>0</v>
      </c>
      <c r="Y1653" s="28">
        <v>0</v>
      </c>
      <c r="Z1653" s="28">
        <v>0</v>
      </c>
      <c r="AA1653" s="31">
        <f t="shared" si="51"/>
        <v>10000</v>
      </c>
      <c r="AB1653" s="31">
        <f t="shared" si="50"/>
        <v>0</v>
      </c>
    </row>
    <row r="1654" spans="1:28" s="36" customFormat="1" x14ac:dyDescent="0.35">
      <c r="A1654" s="25" t="s">
        <v>274</v>
      </c>
      <c r="B1654" s="26" t="s">
        <v>2321</v>
      </c>
      <c r="C1654" s="27" t="s">
        <v>276</v>
      </c>
      <c r="D1654" s="27" t="s">
        <v>2322</v>
      </c>
      <c r="E1654" s="27" t="s">
        <v>36</v>
      </c>
      <c r="F1654" s="27" t="s">
        <v>37</v>
      </c>
      <c r="G1654" s="27" t="str">
        <f>Table228910[[#This Row],[District
Code]]</f>
        <v>70680</v>
      </c>
      <c r="H1654" s="52" t="s">
        <v>2323</v>
      </c>
      <c r="I1654" s="29" t="s">
        <v>6701</v>
      </c>
      <c r="J1654" s="30">
        <v>10000</v>
      </c>
      <c r="K1654" s="29" t="s">
        <v>6701</v>
      </c>
      <c r="L1654" s="28">
        <v>2500</v>
      </c>
      <c r="M1654" s="28">
        <v>2500</v>
      </c>
      <c r="N1654" s="28">
        <v>0</v>
      </c>
      <c r="O1654" s="28">
        <v>5000</v>
      </c>
      <c r="P1654" s="28">
        <v>0</v>
      </c>
      <c r="Q1654" s="28">
        <v>0</v>
      </c>
      <c r="R1654" s="28">
        <v>0</v>
      </c>
      <c r="S1654" s="28">
        <v>0</v>
      </c>
      <c r="T1654" s="28">
        <v>0</v>
      </c>
      <c r="U1654" s="28">
        <v>0</v>
      </c>
      <c r="V1654" s="28">
        <v>0</v>
      </c>
      <c r="W1654" s="28">
        <v>0</v>
      </c>
      <c r="X1654" s="28">
        <v>0</v>
      </c>
      <c r="Y1654" s="28">
        <v>0</v>
      </c>
      <c r="Z1654" s="28">
        <v>0</v>
      </c>
      <c r="AA1654" s="31">
        <f t="shared" si="51"/>
        <v>10000</v>
      </c>
      <c r="AB1654" s="31">
        <f t="shared" si="50"/>
        <v>0</v>
      </c>
    </row>
    <row r="1655" spans="1:28" s="36" customFormat="1" x14ac:dyDescent="0.35">
      <c r="A1655" s="25" t="s">
        <v>274</v>
      </c>
      <c r="B1655" s="26" t="s">
        <v>2324</v>
      </c>
      <c r="C1655" s="27" t="s">
        <v>276</v>
      </c>
      <c r="D1655" s="27" t="s">
        <v>2325</v>
      </c>
      <c r="E1655" s="27" t="s">
        <v>36</v>
      </c>
      <c r="F1655" s="27" t="s">
        <v>37</v>
      </c>
      <c r="G1655" s="27" t="str">
        <f>Table228910[[#This Row],[District
Code]]</f>
        <v>70698</v>
      </c>
      <c r="H1655" s="52" t="s">
        <v>2326</v>
      </c>
      <c r="I1655" s="29" t="s">
        <v>6700</v>
      </c>
      <c r="J1655" s="30">
        <v>0</v>
      </c>
      <c r="K1655" s="29" t="s">
        <v>6701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31">
        <f t="shared" si="51"/>
        <v>0</v>
      </c>
      <c r="AB1655" s="31">
        <f t="shared" si="50"/>
        <v>0</v>
      </c>
    </row>
    <row r="1656" spans="1:28" s="36" customFormat="1" x14ac:dyDescent="0.35">
      <c r="A1656" s="25" t="s">
        <v>274</v>
      </c>
      <c r="B1656" s="26" t="s">
        <v>2327</v>
      </c>
      <c r="C1656" s="27" t="s">
        <v>276</v>
      </c>
      <c r="D1656" s="27" t="s">
        <v>2328</v>
      </c>
      <c r="E1656" s="27" t="s">
        <v>36</v>
      </c>
      <c r="F1656" s="27" t="s">
        <v>37</v>
      </c>
      <c r="G1656" s="27" t="str">
        <f>Table228910[[#This Row],[District
Code]]</f>
        <v>70706</v>
      </c>
      <c r="H1656" s="52" t="s">
        <v>2329</v>
      </c>
      <c r="I1656" s="29" t="s">
        <v>6701</v>
      </c>
      <c r="J1656" s="30">
        <v>10000</v>
      </c>
      <c r="K1656" s="29" t="s">
        <v>6701</v>
      </c>
      <c r="L1656" s="28">
        <v>2500</v>
      </c>
      <c r="M1656" s="28">
        <v>2500</v>
      </c>
      <c r="N1656" s="28">
        <v>5000</v>
      </c>
      <c r="O1656" s="28">
        <v>0</v>
      </c>
      <c r="P1656" s="28">
        <v>0</v>
      </c>
      <c r="Q1656" s="28">
        <v>0</v>
      </c>
      <c r="R1656" s="28">
        <v>0</v>
      </c>
      <c r="S1656" s="28">
        <v>0</v>
      </c>
      <c r="T1656" s="28">
        <v>0</v>
      </c>
      <c r="U1656" s="28">
        <v>0</v>
      </c>
      <c r="V1656" s="28">
        <v>0</v>
      </c>
      <c r="W1656" s="28">
        <v>0</v>
      </c>
      <c r="X1656" s="28">
        <v>0</v>
      </c>
      <c r="Y1656" s="28">
        <v>0</v>
      </c>
      <c r="Z1656" s="28">
        <v>0</v>
      </c>
      <c r="AA1656" s="31">
        <f t="shared" si="51"/>
        <v>10000</v>
      </c>
      <c r="AB1656" s="31">
        <f t="shared" si="50"/>
        <v>0</v>
      </c>
    </row>
    <row r="1657" spans="1:28" s="36" customFormat="1" x14ac:dyDescent="0.35">
      <c r="A1657" s="25" t="s">
        <v>274</v>
      </c>
      <c r="B1657" s="26" t="s">
        <v>2330</v>
      </c>
      <c r="C1657" s="27" t="s">
        <v>276</v>
      </c>
      <c r="D1657" s="27" t="s">
        <v>2331</v>
      </c>
      <c r="E1657" s="27" t="s">
        <v>36</v>
      </c>
      <c r="F1657" s="27" t="s">
        <v>37</v>
      </c>
      <c r="G1657" s="27" t="str">
        <f>Table228910[[#This Row],[District
Code]]</f>
        <v>70714</v>
      </c>
      <c r="H1657" s="52" t="s">
        <v>2332</v>
      </c>
      <c r="I1657" s="29" t="s">
        <v>6701</v>
      </c>
      <c r="J1657" s="30">
        <v>10000</v>
      </c>
      <c r="K1657" s="29" t="s">
        <v>6701</v>
      </c>
      <c r="L1657" s="28">
        <v>2500</v>
      </c>
      <c r="M1657" s="28">
        <v>2500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5000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31">
        <f t="shared" si="51"/>
        <v>10000</v>
      </c>
      <c r="AB1657" s="31">
        <f t="shared" si="50"/>
        <v>0</v>
      </c>
    </row>
    <row r="1658" spans="1:28" s="36" customFormat="1" x14ac:dyDescent="0.35">
      <c r="A1658" s="25" t="s">
        <v>274</v>
      </c>
      <c r="B1658" s="26" t="s">
        <v>2333</v>
      </c>
      <c r="C1658" s="27" t="s">
        <v>276</v>
      </c>
      <c r="D1658" s="27" t="s">
        <v>2334</v>
      </c>
      <c r="E1658" s="27" t="s">
        <v>36</v>
      </c>
      <c r="F1658" s="27" t="s">
        <v>37</v>
      </c>
      <c r="G1658" s="27" t="str">
        <f>Table228910[[#This Row],[District
Code]]</f>
        <v>70722</v>
      </c>
      <c r="H1658" s="52" t="s">
        <v>2335</v>
      </c>
      <c r="I1658" s="29" t="s">
        <v>6701</v>
      </c>
      <c r="J1658" s="30">
        <v>10000</v>
      </c>
      <c r="K1658" s="29" t="s">
        <v>6701</v>
      </c>
      <c r="L1658" s="28">
        <v>2500</v>
      </c>
      <c r="M1658" s="28">
        <v>2500</v>
      </c>
      <c r="N1658" s="28">
        <v>0</v>
      </c>
      <c r="O1658" s="28">
        <v>0</v>
      </c>
      <c r="P1658" s="28">
        <v>0</v>
      </c>
      <c r="Q1658" s="28">
        <v>5000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31">
        <f t="shared" si="51"/>
        <v>10000</v>
      </c>
      <c r="AB1658" s="31">
        <f t="shared" si="50"/>
        <v>0</v>
      </c>
    </row>
    <row r="1659" spans="1:28" s="36" customFormat="1" x14ac:dyDescent="0.35">
      <c r="A1659" s="25" t="s">
        <v>274</v>
      </c>
      <c r="B1659" s="26" t="s">
        <v>2336</v>
      </c>
      <c r="C1659" s="27" t="s">
        <v>276</v>
      </c>
      <c r="D1659" s="27" t="s">
        <v>2337</v>
      </c>
      <c r="E1659" s="27" t="s">
        <v>36</v>
      </c>
      <c r="F1659" s="27" t="s">
        <v>37</v>
      </c>
      <c r="G1659" s="27" t="str">
        <f>Table228910[[#This Row],[District
Code]]</f>
        <v>70730</v>
      </c>
      <c r="H1659" s="52" t="s">
        <v>2338</v>
      </c>
      <c r="I1659" s="29" t="s">
        <v>6701</v>
      </c>
      <c r="J1659" s="30">
        <v>10000</v>
      </c>
      <c r="K1659" s="29" t="s">
        <v>6701</v>
      </c>
      <c r="L1659" s="28">
        <v>2500</v>
      </c>
      <c r="M1659" s="28">
        <v>3015</v>
      </c>
      <c r="N1659" s="28">
        <v>0</v>
      </c>
      <c r="O1659" s="28">
        <v>0</v>
      </c>
      <c r="P1659" s="28">
        <v>0</v>
      </c>
      <c r="Q1659" s="28">
        <v>0</v>
      </c>
      <c r="R1659" s="28">
        <v>4485</v>
      </c>
      <c r="S1659" s="28">
        <v>0</v>
      </c>
      <c r="T1659" s="28">
        <v>0</v>
      </c>
      <c r="U1659" s="28">
        <v>0</v>
      </c>
      <c r="V1659" s="28">
        <v>0</v>
      </c>
      <c r="W1659" s="28">
        <v>0</v>
      </c>
      <c r="X1659" s="28">
        <v>0</v>
      </c>
      <c r="Y1659" s="28">
        <v>0</v>
      </c>
      <c r="Z1659" s="28">
        <v>0</v>
      </c>
      <c r="AA1659" s="31">
        <f t="shared" si="51"/>
        <v>10000</v>
      </c>
      <c r="AB1659" s="31">
        <f t="shared" si="50"/>
        <v>0</v>
      </c>
    </row>
    <row r="1660" spans="1:28" s="36" customFormat="1" x14ac:dyDescent="0.35">
      <c r="A1660" s="25" t="s">
        <v>274</v>
      </c>
      <c r="B1660" s="26" t="s">
        <v>2339</v>
      </c>
      <c r="C1660" s="27" t="s">
        <v>276</v>
      </c>
      <c r="D1660" s="27" t="s">
        <v>2340</v>
      </c>
      <c r="E1660" s="27" t="s">
        <v>36</v>
      </c>
      <c r="F1660" s="27" t="s">
        <v>37</v>
      </c>
      <c r="G1660" s="27" t="str">
        <f>Table228910[[#This Row],[District
Code]]</f>
        <v>70763</v>
      </c>
      <c r="H1660" s="52" t="s">
        <v>2341</v>
      </c>
      <c r="I1660" s="29" t="s">
        <v>6701</v>
      </c>
      <c r="J1660" s="30">
        <v>10000</v>
      </c>
      <c r="K1660" s="29" t="s">
        <v>6708</v>
      </c>
      <c r="L1660" s="28">
        <v>2500</v>
      </c>
      <c r="M1660" s="28">
        <v>4951</v>
      </c>
      <c r="N1660" s="28">
        <v>2549</v>
      </c>
      <c r="O1660" s="28">
        <v>0</v>
      </c>
      <c r="P1660" s="28">
        <v>0</v>
      </c>
      <c r="Q1660" s="28">
        <v>0</v>
      </c>
      <c r="R1660" s="28">
        <v>0</v>
      </c>
      <c r="S1660" s="28">
        <v>0</v>
      </c>
      <c r="T1660" s="28">
        <v>0</v>
      </c>
      <c r="U1660" s="28">
        <v>0</v>
      </c>
      <c r="V1660" s="28">
        <v>0</v>
      </c>
      <c r="W1660" s="28">
        <v>0</v>
      </c>
      <c r="X1660" s="28">
        <v>0</v>
      </c>
      <c r="Y1660" s="28">
        <v>0</v>
      </c>
      <c r="Z1660" s="28">
        <v>0</v>
      </c>
      <c r="AA1660" s="31">
        <f t="shared" si="51"/>
        <v>10000</v>
      </c>
      <c r="AB1660" s="31">
        <f t="shared" si="50"/>
        <v>0</v>
      </c>
    </row>
    <row r="1661" spans="1:28" s="36" customFormat="1" x14ac:dyDescent="0.35">
      <c r="A1661" s="25" t="s">
        <v>274</v>
      </c>
      <c r="B1661" s="26" t="s">
        <v>2342</v>
      </c>
      <c r="C1661" s="27" t="s">
        <v>276</v>
      </c>
      <c r="D1661" s="27" t="s">
        <v>2343</v>
      </c>
      <c r="E1661" s="27" t="s">
        <v>36</v>
      </c>
      <c r="F1661" s="27" t="s">
        <v>37</v>
      </c>
      <c r="G1661" s="27" t="str">
        <f>Table228910[[#This Row],[District
Code]]</f>
        <v>70789</v>
      </c>
      <c r="H1661" s="52" t="s">
        <v>2344</v>
      </c>
      <c r="I1661" s="29" t="s">
        <v>6701</v>
      </c>
      <c r="J1661" s="30">
        <v>0</v>
      </c>
      <c r="K1661" s="29" t="s">
        <v>6708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0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0</v>
      </c>
      <c r="X1661" s="28">
        <v>0</v>
      </c>
      <c r="Y1661" s="28">
        <v>0</v>
      </c>
      <c r="Z1661" s="28">
        <v>0</v>
      </c>
      <c r="AA1661" s="31">
        <f t="shared" si="51"/>
        <v>0</v>
      </c>
      <c r="AB1661" s="31">
        <f t="shared" si="50"/>
        <v>0</v>
      </c>
    </row>
    <row r="1662" spans="1:28" s="36" customFormat="1" x14ac:dyDescent="0.35">
      <c r="A1662" s="25" t="s">
        <v>274</v>
      </c>
      <c r="B1662" s="26" t="s">
        <v>2345</v>
      </c>
      <c r="C1662" s="33" t="s">
        <v>276</v>
      </c>
      <c r="D1662" s="33" t="s">
        <v>2346</v>
      </c>
      <c r="E1662" s="38" t="s">
        <v>36</v>
      </c>
      <c r="F1662" s="3" t="s">
        <v>37</v>
      </c>
      <c r="G1662" s="27" t="str">
        <f>Table228910[[#This Row],[District
Code]]</f>
        <v>70797</v>
      </c>
      <c r="H1662" s="53" t="s">
        <v>2347</v>
      </c>
      <c r="I1662" s="29" t="s">
        <v>6701</v>
      </c>
      <c r="J1662" s="30">
        <v>10000</v>
      </c>
      <c r="K1662" s="29" t="s">
        <v>6701</v>
      </c>
      <c r="L1662" s="28">
        <v>2500</v>
      </c>
      <c r="M1662" s="28">
        <v>2500</v>
      </c>
      <c r="N1662" s="28">
        <v>0</v>
      </c>
      <c r="O1662" s="28">
        <v>0</v>
      </c>
      <c r="P1662" s="28">
        <v>0</v>
      </c>
      <c r="Q1662" s="28">
        <v>2500</v>
      </c>
      <c r="R1662" s="28">
        <v>2500</v>
      </c>
      <c r="S1662" s="28">
        <v>0</v>
      </c>
      <c r="T1662" s="28">
        <v>0</v>
      </c>
      <c r="U1662" s="28">
        <v>0</v>
      </c>
      <c r="V1662" s="28">
        <v>0</v>
      </c>
      <c r="W1662" s="28">
        <v>0</v>
      </c>
      <c r="X1662" s="28">
        <v>0</v>
      </c>
      <c r="Y1662" s="28">
        <v>0</v>
      </c>
      <c r="Z1662" s="28">
        <v>0</v>
      </c>
      <c r="AA1662" s="31">
        <f t="shared" si="51"/>
        <v>10000</v>
      </c>
      <c r="AB1662" s="31">
        <f t="shared" si="50"/>
        <v>0</v>
      </c>
    </row>
    <row r="1663" spans="1:28" s="36" customFormat="1" x14ac:dyDescent="0.35">
      <c r="A1663" s="25" t="s">
        <v>274</v>
      </c>
      <c r="B1663" s="26" t="s">
        <v>2348</v>
      </c>
      <c r="C1663" s="27" t="s">
        <v>276</v>
      </c>
      <c r="D1663" s="27" t="s">
        <v>2349</v>
      </c>
      <c r="E1663" s="27" t="s">
        <v>36</v>
      </c>
      <c r="F1663" s="27" t="s">
        <v>37</v>
      </c>
      <c r="G1663" s="27" t="str">
        <f>Table228910[[#This Row],[District
Code]]</f>
        <v>70805</v>
      </c>
      <c r="H1663" s="52" t="s">
        <v>2350</v>
      </c>
      <c r="I1663" s="29" t="s">
        <v>6701</v>
      </c>
      <c r="J1663" s="30">
        <v>18858</v>
      </c>
      <c r="K1663" s="29" t="s">
        <v>6701</v>
      </c>
      <c r="L1663" s="28">
        <v>4590</v>
      </c>
      <c r="M1663" s="28">
        <v>4590</v>
      </c>
      <c r="N1663" s="28">
        <v>0</v>
      </c>
      <c r="O1663" s="28">
        <v>0</v>
      </c>
      <c r="P1663" s="28">
        <v>913</v>
      </c>
      <c r="Q1663" s="28">
        <v>0</v>
      </c>
      <c r="R1663" s="28">
        <v>130</v>
      </c>
      <c r="S1663" s="28">
        <v>1500</v>
      </c>
      <c r="T1663" s="28">
        <v>2572</v>
      </c>
      <c r="U1663" s="28">
        <v>2572</v>
      </c>
      <c r="V1663" s="28">
        <v>0</v>
      </c>
      <c r="W1663" s="28">
        <v>0</v>
      </c>
      <c r="X1663" s="28">
        <v>1991</v>
      </c>
      <c r="Y1663" s="28">
        <v>0</v>
      </c>
      <c r="Z1663" s="28">
        <v>0</v>
      </c>
      <c r="AA1663" s="31">
        <f t="shared" si="51"/>
        <v>18858</v>
      </c>
      <c r="AB1663" s="31">
        <f t="shared" si="50"/>
        <v>0</v>
      </c>
    </row>
    <row r="1664" spans="1:28" s="36" customFormat="1" x14ac:dyDescent="0.35">
      <c r="A1664" s="25" t="s">
        <v>274</v>
      </c>
      <c r="B1664" s="26" t="s">
        <v>2351</v>
      </c>
      <c r="C1664" s="27" t="s">
        <v>276</v>
      </c>
      <c r="D1664" s="27" t="s">
        <v>2352</v>
      </c>
      <c r="E1664" s="27" t="s">
        <v>36</v>
      </c>
      <c r="F1664" s="27" t="s">
        <v>37</v>
      </c>
      <c r="G1664" s="27" t="str">
        <f>Table228910[[#This Row],[District
Code]]</f>
        <v>70813</v>
      </c>
      <c r="H1664" s="52" t="s">
        <v>2353</v>
      </c>
      <c r="I1664" s="29" t="s">
        <v>6701</v>
      </c>
      <c r="J1664" s="30">
        <v>10000</v>
      </c>
      <c r="K1664" s="29" t="s">
        <v>6701</v>
      </c>
      <c r="L1664" s="28">
        <v>2500</v>
      </c>
      <c r="M1664" s="28">
        <v>0</v>
      </c>
      <c r="N1664" s="28">
        <v>3300</v>
      </c>
      <c r="O1664" s="28">
        <v>0</v>
      </c>
      <c r="P1664" s="28">
        <v>4200</v>
      </c>
      <c r="Q1664" s="28">
        <v>0</v>
      </c>
      <c r="R1664" s="28">
        <v>0</v>
      </c>
      <c r="S1664" s="28">
        <v>0</v>
      </c>
      <c r="T1664" s="28">
        <v>0</v>
      </c>
      <c r="U1664" s="28">
        <v>0</v>
      </c>
      <c r="V1664" s="28">
        <v>0</v>
      </c>
      <c r="W1664" s="28">
        <v>0</v>
      </c>
      <c r="X1664" s="28">
        <v>0</v>
      </c>
      <c r="Y1664" s="28">
        <v>0</v>
      </c>
      <c r="Z1664" s="28">
        <v>0</v>
      </c>
      <c r="AA1664" s="31">
        <f t="shared" si="51"/>
        <v>10000</v>
      </c>
      <c r="AB1664" s="31">
        <f t="shared" si="50"/>
        <v>0</v>
      </c>
    </row>
    <row r="1665" spans="1:28" s="36" customFormat="1" x14ac:dyDescent="0.35">
      <c r="A1665" s="25" t="s">
        <v>274</v>
      </c>
      <c r="B1665" s="26" t="s">
        <v>2354</v>
      </c>
      <c r="C1665" s="27" t="s">
        <v>276</v>
      </c>
      <c r="D1665" s="27" t="s">
        <v>2355</v>
      </c>
      <c r="E1665" s="27" t="s">
        <v>36</v>
      </c>
      <c r="F1665" s="27" t="s">
        <v>37</v>
      </c>
      <c r="G1665" s="27" t="str">
        <f>Table228910[[#This Row],[District
Code]]</f>
        <v>70821</v>
      </c>
      <c r="H1665" s="52" t="s">
        <v>2356</v>
      </c>
      <c r="I1665" s="29" t="s">
        <v>6701</v>
      </c>
      <c r="J1665" s="30">
        <v>10000</v>
      </c>
      <c r="K1665" s="29" t="s">
        <v>6701</v>
      </c>
      <c r="L1665" s="28">
        <v>2500</v>
      </c>
      <c r="M1665" s="28">
        <v>0</v>
      </c>
      <c r="N1665" s="28">
        <v>0</v>
      </c>
      <c r="O1665" s="28">
        <v>0</v>
      </c>
      <c r="P1665" s="28">
        <v>0</v>
      </c>
      <c r="Q1665" s="28">
        <v>0</v>
      </c>
      <c r="R1665" s="28">
        <v>0</v>
      </c>
      <c r="S1665" s="28">
        <v>7500</v>
      </c>
      <c r="T1665" s="28">
        <v>0</v>
      </c>
      <c r="U1665" s="28">
        <v>0</v>
      </c>
      <c r="V1665" s="28">
        <v>0</v>
      </c>
      <c r="W1665" s="28">
        <v>0</v>
      </c>
      <c r="X1665" s="28">
        <v>0</v>
      </c>
      <c r="Y1665" s="28">
        <v>0</v>
      </c>
      <c r="Z1665" s="28">
        <v>0</v>
      </c>
      <c r="AA1665" s="31">
        <f t="shared" si="51"/>
        <v>10000</v>
      </c>
      <c r="AB1665" s="31">
        <f t="shared" si="50"/>
        <v>0</v>
      </c>
    </row>
    <row r="1666" spans="1:28" s="36" customFormat="1" x14ac:dyDescent="0.35">
      <c r="A1666" s="25" t="s">
        <v>274</v>
      </c>
      <c r="B1666" s="26" t="s">
        <v>2357</v>
      </c>
      <c r="C1666" s="27" t="s">
        <v>276</v>
      </c>
      <c r="D1666" s="27" t="s">
        <v>2358</v>
      </c>
      <c r="E1666" s="27" t="s">
        <v>36</v>
      </c>
      <c r="F1666" s="27" t="s">
        <v>37</v>
      </c>
      <c r="G1666" s="27" t="str">
        <f>Table228910[[#This Row],[District
Code]]</f>
        <v>70839</v>
      </c>
      <c r="H1666" s="52" t="s">
        <v>2359</v>
      </c>
      <c r="I1666" s="29" t="s">
        <v>6701</v>
      </c>
      <c r="J1666" s="30">
        <v>10000</v>
      </c>
      <c r="K1666" s="29" t="s">
        <v>6701</v>
      </c>
      <c r="L1666" s="28">
        <v>2500</v>
      </c>
      <c r="M1666" s="28">
        <v>2500</v>
      </c>
      <c r="N1666" s="28">
        <v>0</v>
      </c>
      <c r="O1666" s="28">
        <v>2500</v>
      </c>
      <c r="P1666" s="28">
        <v>0</v>
      </c>
      <c r="Q1666" s="28">
        <v>2500</v>
      </c>
      <c r="R1666" s="28">
        <v>0</v>
      </c>
      <c r="S1666" s="28">
        <v>0</v>
      </c>
      <c r="T1666" s="28">
        <v>0</v>
      </c>
      <c r="U1666" s="28">
        <v>0</v>
      </c>
      <c r="V1666" s="28">
        <v>0</v>
      </c>
      <c r="W1666" s="28">
        <v>0</v>
      </c>
      <c r="X1666" s="28">
        <v>0</v>
      </c>
      <c r="Y1666" s="28">
        <v>0</v>
      </c>
      <c r="Z1666" s="28">
        <v>0</v>
      </c>
      <c r="AA1666" s="31">
        <f t="shared" si="51"/>
        <v>10000</v>
      </c>
      <c r="AB1666" s="31">
        <f t="shared" si="50"/>
        <v>0</v>
      </c>
    </row>
    <row r="1667" spans="1:28" s="36" customFormat="1" x14ac:dyDescent="0.35">
      <c r="A1667" s="25" t="s">
        <v>274</v>
      </c>
      <c r="B1667" s="26" t="s">
        <v>2360</v>
      </c>
      <c r="C1667" s="27" t="s">
        <v>276</v>
      </c>
      <c r="D1667" s="27" t="s">
        <v>2361</v>
      </c>
      <c r="E1667" s="27" t="s">
        <v>36</v>
      </c>
      <c r="F1667" s="27" t="s">
        <v>37</v>
      </c>
      <c r="G1667" s="27" t="str">
        <f>Table228910[[#This Row],[District
Code]]</f>
        <v>70847</v>
      </c>
      <c r="H1667" s="52" t="s">
        <v>2362</v>
      </c>
      <c r="I1667" s="29" t="s">
        <v>6701</v>
      </c>
      <c r="J1667" s="30">
        <v>12648</v>
      </c>
      <c r="K1667" s="29" t="s">
        <v>6701</v>
      </c>
      <c r="L1667" s="28">
        <v>3078</v>
      </c>
      <c r="M1667" s="28">
        <v>3078</v>
      </c>
      <c r="N1667" s="28">
        <v>0</v>
      </c>
      <c r="O1667" s="28">
        <v>0</v>
      </c>
      <c r="P1667" s="28">
        <v>6492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31">
        <f t="shared" si="51"/>
        <v>12648</v>
      </c>
      <c r="AB1667" s="31">
        <f t="shared" si="50"/>
        <v>0</v>
      </c>
    </row>
    <row r="1668" spans="1:28" s="36" customFormat="1" x14ac:dyDescent="0.35">
      <c r="A1668" s="25" t="s">
        <v>274</v>
      </c>
      <c r="B1668" s="26" t="s">
        <v>2363</v>
      </c>
      <c r="C1668" s="27" t="s">
        <v>276</v>
      </c>
      <c r="D1668" s="27" t="s">
        <v>2364</v>
      </c>
      <c r="E1668" s="27" t="s">
        <v>36</v>
      </c>
      <c r="F1668" s="27" t="s">
        <v>37</v>
      </c>
      <c r="G1668" s="27" t="str">
        <f>Table228910[[#This Row],[District
Code]]</f>
        <v>70854</v>
      </c>
      <c r="H1668" s="52" t="s">
        <v>2365</v>
      </c>
      <c r="I1668" s="29" t="s">
        <v>6701</v>
      </c>
      <c r="J1668" s="30">
        <v>16788</v>
      </c>
      <c r="K1668" s="29" t="s">
        <v>6701</v>
      </c>
      <c r="L1668" s="28">
        <v>4086</v>
      </c>
      <c r="M1668" s="28">
        <v>4086</v>
      </c>
      <c r="N1668" s="28">
        <v>0</v>
      </c>
      <c r="O1668" s="28">
        <v>0</v>
      </c>
      <c r="P1668" s="28">
        <v>8616</v>
      </c>
      <c r="Q1668" s="28">
        <v>0</v>
      </c>
      <c r="R1668" s="28">
        <v>0</v>
      </c>
      <c r="S1668" s="28">
        <v>0</v>
      </c>
      <c r="T1668" s="28">
        <v>0</v>
      </c>
      <c r="U1668" s="28">
        <v>0</v>
      </c>
      <c r="V1668" s="28">
        <v>0</v>
      </c>
      <c r="W1668" s="28">
        <v>0</v>
      </c>
      <c r="X1668" s="28">
        <v>0</v>
      </c>
      <c r="Y1668" s="28">
        <v>0</v>
      </c>
      <c r="Z1668" s="28">
        <v>0</v>
      </c>
      <c r="AA1668" s="31">
        <f t="shared" si="51"/>
        <v>16788</v>
      </c>
      <c r="AB1668" s="31">
        <f t="shared" si="50"/>
        <v>0</v>
      </c>
    </row>
    <row r="1669" spans="1:28" s="36" customFormat="1" x14ac:dyDescent="0.35">
      <c r="A1669" s="25" t="s">
        <v>274</v>
      </c>
      <c r="B1669" s="26" t="s">
        <v>2366</v>
      </c>
      <c r="C1669" s="27" t="s">
        <v>276</v>
      </c>
      <c r="D1669" s="27" t="s">
        <v>2367</v>
      </c>
      <c r="E1669" s="27" t="s">
        <v>36</v>
      </c>
      <c r="F1669" s="27" t="s">
        <v>37</v>
      </c>
      <c r="G1669" s="27" t="str">
        <f>Table228910[[#This Row],[District
Code]]</f>
        <v>70862</v>
      </c>
      <c r="H1669" s="52" t="s">
        <v>2368</v>
      </c>
      <c r="I1669" s="29" t="s">
        <v>6701</v>
      </c>
      <c r="J1669" s="30">
        <v>24318</v>
      </c>
      <c r="K1669" s="29" t="s">
        <v>6701</v>
      </c>
      <c r="L1669" s="28">
        <v>5919</v>
      </c>
      <c r="M1669" s="28">
        <v>5919</v>
      </c>
      <c r="N1669" s="28">
        <v>0</v>
      </c>
      <c r="O1669" s="28">
        <v>0</v>
      </c>
      <c r="P1669" s="28">
        <v>0</v>
      </c>
      <c r="Q1669" s="28">
        <v>0</v>
      </c>
      <c r="R1669" s="28">
        <v>0</v>
      </c>
      <c r="S1669" s="28">
        <v>0</v>
      </c>
      <c r="T1669" s="28">
        <v>0</v>
      </c>
      <c r="U1669" s="28">
        <v>12480</v>
      </c>
      <c r="V1669" s="28">
        <v>0</v>
      </c>
      <c r="W1669" s="28">
        <v>0</v>
      </c>
      <c r="X1669" s="28">
        <v>0</v>
      </c>
      <c r="Y1669" s="28">
        <v>0</v>
      </c>
      <c r="Z1669" s="28">
        <v>0</v>
      </c>
      <c r="AA1669" s="31">
        <f t="shared" si="51"/>
        <v>24318</v>
      </c>
      <c r="AB1669" s="31">
        <f t="shared" si="50"/>
        <v>0</v>
      </c>
    </row>
    <row r="1670" spans="1:28" s="36" customFormat="1" x14ac:dyDescent="0.35">
      <c r="A1670" s="25" t="s">
        <v>274</v>
      </c>
      <c r="B1670" s="26" t="s">
        <v>2369</v>
      </c>
      <c r="C1670" s="27" t="s">
        <v>276</v>
      </c>
      <c r="D1670" s="27" t="s">
        <v>2370</v>
      </c>
      <c r="E1670" s="27" t="s">
        <v>36</v>
      </c>
      <c r="F1670" s="27" t="s">
        <v>37</v>
      </c>
      <c r="G1670" s="27" t="str">
        <f>Table228910[[#This Row],[District
Code]]</f>
        <v>70870</v>
      </c>
      <c r="H1670" s="52" t="s">
        <v>2371</v>
      </c>
      <c r="I1670" s="29" t="s">
        <v>6701</v>
      </c>
      <c r="J1670" s="30">
        <v>10000</v>
      </c>
      <c r="K1670" s="29" t="s">
        <v>6701</v>
      </c>
      <c r="L1670" s="28">
        <v>2500</v>
      </c>
      <c r="M1670" s="28">
        <v>2500</v>
      </c>
      <c r="N1670" s="28">
        <v>0</v>
      </c>
      <c r="O1670" s="28">
        <v>0</v>
      </c>
      <c r="P1670" s="28">
        <v>0</v>
      </c>
      <c r="Q1670" s="28">
        <v>5000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0</v>
      </c>
      <c r="X1670" s="28">
        <v>0</v>
      </c>
      <c r="Y1670" s="28">
        <v>0</v>
      </c>
      <c r="Z1670" s="28">
        <v>0</v>
      </c>
      <c r="AA1670" s="31">
        <f t="shared" si="51"/>
        <v>10000</v>
      </c>
      <c r="AB1670" s="31">
        <f t="shared" si="50"/>
        <v>0</v>
      </c>
    </row>
    <row r="1671" spans="1:28" s="36" customFormat="1" x14ac:dyDescent="0.35">
      <c r="A1671" s="25" t="s">
        <v>274</v>
      </c>
      <c r="B1671" s="26" t="s">
        <v>2372</v>
      </c>
      <c r="C1671" s="27" t="s">
        <v>276</v>
      </c>
      <c r="D1671" s="27" t="s">
        <v>2373</v>
      </c>
      <c r="E1671" s="27" t="s">
        <v>36</v>
      </c>
      <c r="F1671" s="27" t="s">
        <v>37</v>
      </c>
      <c r="G1671" s="27" t="str">
        <f>Table228910[[#This Row],[District
Code]]</f>
        <v>70888</v>
      </c>
      <c r="H1671" s="52" t="s">
        <v>2374</v>
      </c>
      <c r="I1671" s="29" t="s">
        <v>6701</v>
      </c>
      <c r="J1671" s="30">
        <v>0</v>
      </c>
      <c r="K1671" s="29" t="s">
        <v>6701</v>
      </c>
      <c r="L1671" s="28">
        <v>0</v>
      </c>
      <c r="M1671" s="28">
        <v>0</v>
      </c>
      <c r="N1671" s="28">
        <v>0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31">
        <f t="shared" si="51"/>
        <v>0</v>
      </c>
      <c r="AB1671" s="31">
        <f t="shared" si="50"/>
        <v>0</v>
      </c>
    </row>
    <row r="1672" spans="1:28" s="36" customFormat="1" x14ac:dyDescent="0.35">
      <c r="A1672" s="25" t="s">
        <v>274</v>
      </c>
      <c r="B1672" s="26" t="s">
        <v>2375</v>
      </c>
      <c r="C1672" s="27" t="s">
        <v>276</v>
      </c>
      <c r="D1672" s="27" t="s">
        <v>2376</v>
      </c>
      <c r="E1672" s="27" t="s">
        <v>36</v>
      </c>
      <c r="F1672" s="27" t="s">
        <v>37</v>
      </c>
      <c r="G1672" s="27" t="str">
        <f>Table228910[[#This Row],[District
Code]]</f>
        <v>70896</v>
      </c>
      <c r="H1672" s="52" t="s">
        <v>2377</v>
      </c>
      <c r="I1672" s="29" t="s">
        <v>6701</v>
      </c>
      <c r="J1672" s="30">
        <v>14982</v>
      </c>
      <c r="K1672" s="29" t="s">
        <v>6701</v>
      </c>
      <c r="L1672" s="28">
        <v>3647</v>
      </c>
      <c r="M1672" s="28">
        <v>3647</v>
      </c>
      <c r="N1672" s="28">
        <v>0</v>
      </c>
      <c r="O1672" s="28">
        <v>0</v>
      </c>
      <c r="P1672" s="28">
        <v>0</v>
      </c>
      <c r="Q1672" s="28">
        <v>0</v>
      </c>
      <c r="R1672" s="28">
        <v>3746</v>
      </c>
      <c r="S1672" s="28">
        <v>0</v>
      </c>
      <c r="T1672" s="28">
        <v>3942</v>
      </c>
      <c r="U1672" s="28">
        <v>0</v>
      </c>
      <c r="V1672" s="28">
        <v>0</v>
      </c>
      <c r="W1672" s="28">
        <v>0</v>
      </c>
      <c r="X1672" s="28">
        <v>0</v>
      </c>
      <c r="Y1672" s="28">
        <v>0</v>
      </c>
      <c r="Z1672" s="28">
        <v>0</v>
      </c>
      <c r="AA1672" s="31">
        <f t="shared" si="51"/>
        <v>14982</v>
      </c>
      <c r="AB1672" s="31">
        <f t="shared" si="50"/>
        <v>0</v>
      </c>
    </row>
    <row r="1673" spans="1:28" s="36" customFormat="1" x14ac:dyDescent="0.35">
      <c r="A1673" s="25" t="s">
        <v>274</v>
      </c>
      <c r="B1673" s="26" t="s">
        <v>2378</v>
      </c>
      <c r="C1673" s="27" t="s">
        <v>276</v>
      </c>
      <c r="D1673" s="27" t="s">
        <v>2379</v>
      </c>
      <c r="E1673" s="27" t="s">
        <v>36</v>
      </c>
      <c r="F1673" s="27" t="s">
        <v>37</v>
      </c>
      <c r="G1673" s="27" t="str">
        <f>Table228910[[#This Row],[District
Code]]</f>
        <v>70904</v>
      </c>
      <c r="H1673" s="52" t="s">
        <v>2380</v>
      </c>
      <c r="I1673" s="29" t="s">
        <v>6701</v>
      </c>
      <c r="J1673" s="30">
        <v>22524</v>
      </c>
      <c r="K1673" s="29" t="s">
        <v>6701</v>
      </c>
      <c r="L1673" s="28">
        <v>5482</v>
      </c>
      <c r="M1673" s="28">
        <v>5482</v>
      </c>
      <c r="N1673" s="28">
        <v>0</v>
      </c>
      <c r="O1673" s="28">
        <v>0</v>
      </c>
      <c r="P1673" s="28">
        <v>11560</v>
      </c>
      <c r="Q1673" s="28">
        <v>0</v>
      </c>
      <c r="R1673" s="28">
        <v>0</v>
      </c>
      <c r="S1673" s="28">
        <v>0</v>
      </c>
      <c r="T1673" s="28">
        <v>0</v>
      </c>
      <c r="U1673" s="28">
        <v>0</v>
      </c>
      <c r="V1673" s="28">
        <v>0</v>
      </c>
      <c r="W1673" s="28">
        <v>0</v>
      </c>
      <c r="X1673" s="28">
        <v>0</v>
      </c>
      <c r="Y1673" s="28">
        <v>0</v>
      </c>
      <c r="Z1673" s="28">
        <v>0</v>
      </c>
      <c r="AA1673" s="31">
        <f t="shared" si="51"/>
        <v>22524</v>
      </c>
      <c r="AB1673" s="31">
        <f t="shared" si="50"/>
        <v>0</v>
      </c>
    </row>
    <row r="1674" spans="1:28" s="36" customFormat="1" x14ac:dyDescent="0.35">
      <c r="A1674" s="25" t="s">
        <v>274</v>
      </c>
      <c r="B1674" s="26" t="s">
        <v>2381</v>
      </c>
      <c r="C1674" s="27" t="s">
        <v>276</v>
      </c>
      <c r="D1674" s="27" t="s">
        <v>2382</v>
      </c>
      <c r="E1674" s="27" t="s">
        <v>36</v>
      </c>
      <c r="F1674" s="27" t="s">
        <v>37</v>
      </c>
      <c r="G1674" s="27" t="str">
        <f>Table228910[[#This Row],[District
Code]]</f>
        <v>70912</v>
      </c>
      <c r="H1674" s="52" t="s">
        <v>2383</v>
      </c>
      <c r="I1674" s="29" t="s">
        <v>6701</v>
      </c>
      <c r="J1674" s="30">
        <v>69574</v>
      </c>
      <c r="K1674" s="29" t="s">
        <v>6701</v>
      </c>
      <c r="L1674" s="28">
        <v>16934</v>
      </c>
      <c r="M1674" s="28">
        <v>16934</v>
      </c>
      <c r="N1674" s="28">
        <v>0</v>
      </c>
      <c r="O1674" s="28">
        <v>0</v>
      </c>
      <c r="P1674" s="28">
        <v>0</v>
      </c>
      <c r="Q1674" s="28">
        <v>0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0</v>
      </c>
      <c r="X1674" s="28">
        <v>0</v>
      </c>
      <c r="Y1674" s="28">
        <v>0</v>
      </c>
      <c r="Z1674" s="28">
        <v>0</v>
      </c>
      <c r="AA1674" s="31">
        <f t="shared" si="51"/>
        <v>33868</v>
      </c>
      <c r="AB1674" s="31">
        <f t="shared" si="50"/>
        <v>35706</v>
      </c>
    </row>
    <row r="1675" spans="1:28" s="36" customFormat="1" x14ac:dyDescent="0.35">
      <c r="A1675" s="25" t="s">
        <v>274</v>
      </c>
      <c r="B1675" s="26" t="s">
        <v>2384</v>
      </c>
      <c r="C1675" s="27" t="s">
        <v>276</v>
      </c>
      <c r="D1675" s="27" t="s">
        <v>2385</v>
      </c>
      <c r="E1675" s="27" t="s">
        <v>36</v>
      </c>
      <c r="F1675" s="27" t="s">
        <v>37</v>
      </c>
      <c r="G1675" s="27" t="str">
        <f>Table228910[[#This Row],[District
Code]]</f>
        <v>70920</v>
      </c>
      <c r="H1675" s="52" t="s">
        <v>2386</v>
      </c>
      <c r="I1675" s="29" t="s">
        <v>6701</v>
      </c>
      <c r="J1675" s="30">
        <v>136779</v>
      </c>
      <c r="K1675" s="29" t="s">
        <v>6701</v>
      </c>
      <c r="L1675" s="28">
        <v>33291</v>
      </c>
      <c r="M1675" s="28">
        <v>33291</v>
      </c>
      <c r="N1675" s="28">
        <v>0</v>
      </c>
      <c r="O1675" s="28">
        <v>0</v>
      </c>
      <c r="P1675" s="28">
        <v>0</v>
      </c>
      <c r="Q1675" s="28">
        <v>0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0</v>
      </c>
      <c r="X1675" s="28">
        <v>0</v>
      </c>
      <c r="Y1675" s="28">
        <v>0</v>
      </c>
      <c r="Z1675" s="28">
        <v>0</v>
      </c>
      <c r="AA1675" s="31">
        <f t="shared" si="51"/>
        <v>66582</v>
      </c>
      <c r="AB1675" s="31">
        <f t="shared" si="50"/>
        <v>70197</v>
      </c>
    </row>
    <row r="1676" spans="1:28" s="36" customFormat="1" x14ac:dyDescent="0.35">
      <c r="A1676" s="25" t="s">
        <v>274</v>
      </c>
      <c r="B1676" s="26" t="s">
        <v>2387</v>
      </c>
      <c r="C1676" s="27" t="s">
        <v>276</v>
      </c>
      <c r="D1676" s="27" t="s">
        <v>2388</v>
      </c>
      <c r="E1676" s="27" t="s">
        <v>36</v>
      </c>
      <c r="F1676" s="27" t="s">
        <v>37</v>
      </c>
      <c r="G1676" s="27" t="str">
        <f>Table228910[[#This Row],[District
Code]]</f>
        <v>70938</v>
      </c>
      <c r="H1676" s="52" t="s">
        <v>2389</v>
      </c>
      <c r="I1676" s="29" t="s">
        <v>6701</v>
      </c>
      <c r="J1676" s="30">
        <v>10000</v>
      </c>
      <c r="K1676" s="29" t="s">
        <v>6701</v>
      </c>
      <c r="L1676" s="28">
        <v>2500</v>
      </c>
      <c r="M1676" s="28">
        <v>7500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31">
        <f t="shared" si="51"/>
        <v>10000</v>
      </c>
      <c r="AB1676" s="31">
        <f t="shared" ref="AB1676:AB1739" si="52">J1676-AA1676</f>
        <v>0</v>
      </c>
    </row>
    <row r="1677" spans="1:28" s="36" customFormat="1" x14ac:dyDescent="0.35">
      <c r="A1677" s="25" t="s">
        <v>274</v>
      </c>
      <c r="B1677" s="26" t="s">
        <v>2390</v>
      </c>
      <c r="C1677" s="27" t="s">
        <v>276</v>
      </c>
      <c r="D1677" s="27" t="s">
        <v>2391</v>
      </c>
      <c r="E1677" s="27" t="s">
        <v>36</v>
      </c>
      <c r="F1677" s="27" t="s">
        <v>37</v>
      </c>
      <c r="G1677" s="27" t="str">
        <f>Table228910[[#This Row],[District
Code]]</f>
        <v>70953</v>
      </c>
      <c r="H1677" s="52" t="s">
        <v>2392</v>
      </c>
      <c r="I1677" s="29" t="s">
        <v>6701</v>
      </c>
      <c r="J1677" s="30">
        <v>69574</v>
      </c>
      <c r="K1677" s="29" t="s">
        <v>6701</v>
      </c>
      <c r="L1677" s="28">
        <v>16934</v>
      </c>
      <c r="M1677" s="28">
        <v>16934</v>
      </c>
      <c r="N1677" s="28">
        <v>0</v>
      </c>
      <c r="O1677" s="28">
        <v>0</v>
      </c>
      <c r="P1677" s="28">
        <v>13537</v>
      </c>
      <c r="Q1677" s="28">
        <v>5692</v>
      </c>
      <c r="R1677" s="28">
        <v>0</v>
      </c>
      <c r="S1677" s="28">
        <v>16477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31">
        <f t="shared" ref="AA1677:AA1740" si="53">SUM(L1677:Z1677)</f>
        <v>69574</v>
      </c>
      <c r="AB1677" s="31">
        <f t="shared" si="52"/>
        <v>0</v>
      </c>
    </row>
    <row r="1678" spans="1:28" s="36" customFormat="1" x14ac:dyDescent="0.35">
      <c r="A1678" s="25" t="s">
        <v>274</v>
      </c>
      <c r="B1678" s="26" t="s">
        <v>2393</v>
      </c>
      <c r="C1678" s="27" t="s">
        <v>276</v>
      </c>
      <c r="D1678" s="27" t="s">
        <v>2394</v>
      </c>
      <c r="E1678" s="27" t="s">
        <v>36</v>
      </c>
      <c r="F1678" s="27" t="s">
        <v>37</v>
      </c>
      <c r="G1678" s="27" t="str">
        <f>Table228910[[#This Row],[District
Code]]</f>
        <v>70961</v>
      </c>
      <c r="H1678" s="52" t="s">
        <v>2395</v>
      </c>
      <c r="I1678" s="29" t="s">
        <v>6700</v>
      </c>
      <c r="J1678" s="30">
        <v>0</v>
      </c>
      <c r="K1678" s="29" t="s">
        <v>6708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31">
        <f t="shared" si="53"/>
        <v>0</v>
      </c>
      <c r="AB1678" s="31">
        <f t="shared" si="52"/>
        <v>0</v>
      </c>
    </row>
    <row r="1679" spans="1:28" s="36" customFormat="1" x14ac:dyDescent="0.35">
      <c r="A1679" s="25" t="s">
        <v>274</v>
      </c>
      <c r="B1679" s="26" t="s">
        <v>2396</v>
      </c>
      <c r="C1679" s="27" t="s">
        <v>276</v>
      </c>
      <c r="D1679" s="27" t="s">
        <v>2397</v>
      </c>
      <c r="E1679" s="27" t="s">
        <v>36</v>
      </c>
      <c r="F1679" s="27" t="s">
        <v>37</v>
      </c>
      <c r="G1679" s="27" t="str">
        <f>Table228910[[#This Row],[District
Code]]</f>
        <v>70979</v>
      </c>
      <c r="H1679" s="52" t="s">
        <v>2398</v>
      </c>
      <c r="I1679" s="29" t="s">
        <v>6701</v>
      </c>
      <c r="J1679" s="30">
        <v>10000</v>
      </c>
      <c r="K1679" s="29" t="s">
        <v>6701</v>
      </c>
      <c r="L1679" s="28">
        <v>2500</v>
      </c>
      <c r="M1679" s="28">
        <v>2500</v>
      </c>
      <c r="N1679" s="28">
        <v>2500</v>
      </c>
      <c r="O1679" s="28">
        <v>2500</v>
      </c>
      <c r="P1679" s="28">
        <v>0</v>
      </c>
      <c r="Q1679" s="28">
        <v>0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31">
        <f t="shared" si="53"/>
        <v>10000</v>
      </c>
      <c r="AB1679" s="31">
        <f t="shared" si="52"/>
        <v>0</v>
      </c>
    </row>
    <row r="1680" spans="1:28" s="36" customFormat="1" x14ac:dyDescent="0.35">
      <c r="A1680" s="25" t="s">
        <v>274</v>
      </c>
      <c r="B1680" s="26" t="s">
        <v>2399</v>
      </c>
      <c r="C1680" s="27" t="s">
        <v>276</v>
      </c>
      <c r="D1680" s="27" t="s">
        <v>2400</v>
      </c>
      <c r="E1680" s="27" t="s">
        <v>36</v>
      </c>
      <c r="F1680" s="27" t="s">
        <v>37</v>
      </c>
      <c r="G1680" s="27" t="str">
        <f>Table228910[[#This Row],[District
Code]]</f>
        <v>70995</v>
      </c>
      <c r="H1680" s="52" t="s">
        <v>2401</v>
      </c>
      <c r="I1680" s="29" t="s">
        <v>6701</v>
      </c>
      <c r="J1680" s="30">
        <v>10000</v>
      </c>
      <c r="K1680" s="29" t="s">
        <v>6701</v>
      </c>
      <c r="L1680" s="28">
        <v>2500</v>
      </c>
      <c r="M1680" s="28">
        <v>2500</v>
      </c>
      <c r="N1680" s="28">
        <v>1284</v>
      </c>
      <c r="O1680" s="28">
        <v>3647</v>
      </c>
      <c r="P1680" s="28">
        <v>69</v>
      </c>
      <c r="Q1680" s="28">
        <v>0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0</v>
      </c>
      <c r="X1680" s="28">
        <v>0</v>
      </c>
      <c r="Y1680" s="28">
        <v>0</v>
      </c>
      <c r="Z1680" s="28">
        <v>0</v>
      </c>
      <c r="AA1680" s="31">
        <f t="shared" si="53"/>
        <v>10000</v>
      </c>
      <c r="AB1680" s="31">
        <f t="shared" si="52"/>
        <v>0</v>
      </c>
    </row>
    <row r="1681" spans="1:28" s="36" customFormat="1" x14ac:dyDescent="0.35">
      <c r="A1681" s="25" t="s">
        <v>274</v>
      </c>
      <c r="B1681" s="26" t="s">
        <v>2402</v>
      </c>
      <c r="C1681" s="27" t="s">
        <v>276</v>
      </c>
      <c r="D1681" s="27" t="s">
        <v>2403</v>
      </c>
      <c r="E1681" s="27" t="s">
        <v>36</v>
      </c>
      <c r="F1681" s="27" t="s">
        <v>37</v>
      </c>
      <c r="G1681" s="27" t="str">
        <f>Table228910[[#This Row],[District
Code]]</f>
        <v>71001</v>
      </c>
      <c r="H1681" s="52" t="s">
        <v>2404</v>
      </c>
      <c r="I1681" s="29" t="s">
        <v>6701</v>
      </c>
      <c r="J1681" s="30">
        <v>10000</v>
      </c>
      <c r="K1681" s="29" t="s">
        <v>6701</v>
      </c>
      <c r="L1681" s="28">
        <v>2500</v>
      </c>
      <c r="M1681" s="28">
        <v>2500</v>
      </c>
      <c r="N1681" s="28">
        <v>0</v>
      </c>
      <c r="O1681" s="28">
        <v>0</v>
      </c>
      <c r="P1681" s="28">
        <v>2487</v>
      </c>
      <c r="Q1681" s="28">
        <v>2513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31">
        <f t="shared" si="53"/>
        <v>10000</v>
      </c>
      <c r="AB1681" s="31">
        <f t="shared" si="52"/>
        <v>0</v>
      </c>
    </row>
    <row r="1682" spans="1:28" s="36" customFormat="1" x14ac:dyDescent="0.35">
      <c r="A1682" s="25" t="s">
        <v>274</v>
      </c>
      <c r="B1682" s="26" t="s">
        <v>2405</v>
      </c>
      <c r="C1682" s="27" t="s">
        <v>276</v>
      </c>
      <c r="D1682" s="27" t="s">
        <v>2406</v>
      </c>
      <c r="E1682" s="27" t="s">
        <v>36</v>
      </c>
      <c r="F1682" s="27" t="s">
        <v>37</v>
      </c>
      <c r="G1682" s="27" t="str">
        <f>Table228910[[#This Row],[District
Code]]</f>
        <v>71019</v>
      </c>
      <c r="H1682" s="52" t="s">
        <v>2407</v>
      </c>
      <c r="I1682" s="29" t="s">
        <v>6701</v>
      </c>
      <c r="J1682" s="30">
        <v>10000</v>
      </c>
      <c r="K1682" s="29" t="s">
        <v>6701</v>
      </c>
      <c r="L1682" s="28">
        <v>0</v>
      </c>
      <c r="M1682" s="28">
        <v>2500</v>
      </c>
      <c r="N1682" s="28">
        <v>2500</v>
      </c>
      <c r="O1682" s="28">
        <v>2500</v>
      </c>
      <c r="P1682" s="28">
        <v>0</v>
      </c>
      <c r="Q1682" s="28">
        <v>0</v>
      </c>
      <c r="R1682" s="28">
        <v>2500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31">
        <f t="shared" si="53"/>
        <v>10000</v>
      </c>
      <c r="AB1682" s="31">
        <f t="shared" si="52"/>
        <v>0</v>
      </c>
    </row>
    <row r="1683" spans="1:28" s="36" customFormat="1" x14ac:dyDescent="0.35">
      <c r="A1683" s="25" t="s">
        <v>274</v>
      </c>
      <c r="B1683" s="26" t="s">
        <v>2408</v>
      </c>
      <c r="C1683" s="27" t="s">
        <v>276</v>
      </c>
      <c r="D1683" s="27" t="s">
        <v>2409</v>
      </c>
      <c r="E1683" s="27" t="s">
        <v>36</v>
      </c>
      <c r="F1683" s="27" t="s">
        <v>37</v>
      </c>
      <c r="G1683" s="27" t="str">
        <f>Table228910[[#This Row],[District
Code]]</f>
        <v>71035</v>
      </c>
      <c r="H1683" s="52" t="s">
        <v>2410</v>
      </c>
      <c r="I1683" s="29" t="s">
        <v>6701</v>
      </c>
      <c r="J1683" s="30">
        <v>20141</v>
      </c>
      <c r="K1683" s="29" t="s">
        <v>6701</v>
      </c>
      <c r="L1683" s="28">
        <v>4902</v>
      </c>
      <c r="M1683" s="28">
        <v>4902</v>
      </c>
      <c r="N1683" s="28">
        <v>0</v>
      </c>
      <c r="O1683" s="28">
        <v>10337</v>
      </c>
      <c r="P1683" s="28">
        <v>0</v>
      </c>
      <c r="Q1683" s="28">
        <v>0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</v>
      </c>
      <c r="X1683" s="28">
        <v>0</v>
      </c>
      <c r="Y1683" s="28">
        <v>0</v>
      </c>
      <c r="Z1683" s="28">
        <v>0</v>
      </c>
      <c r="AA1683" s="31">
        <f t="shared" si="53"/>
        <v>20141</v>
      </c>
      <c r="AB1683" s="31">
        <f t="shared" si="52"/>
        <v>0</v>
      </c>
    </row>
    <row r="1684" spans="1:28" s="36" customFormat="1" x14ac:dyDescent="0.35">
      <c r="A1684" s="25" t="s">
        <v>274</v>
      </c>
      <c r="B1684" s="26" t="s">
        <v>2878</v>
      </c>
      <c r="C1684" s="27" t="s">
        <v>276</v>
      </c>
      <c r="D1684" s="27" t="s">
        <v>2879</v>
      </c>
      <c r="E1684" s="27" t="s">
        <v>36</v>
      </c>
      <c r="F1684" s="27" t="s">
        <v>37</v>
      </c>
      <c r="G1684" s="27" t="str">
        <f>Table228910[[#This Row],[District
Code]]</f>
        <v>73882</v>
      </c>
      <c r="H1684" s="52" t="s">
        <v>2880</v>
      </c>
      <c r="I1684" s="29" t="s">
        <v>6701</v>
      </c>
      <c r="J1684" s="30">
        <v>48037</v>
      </c>
      <c r="K1684" s="29" t="s">
        <v>6701</v>
      </c>
      <c r="L1684" s="28">
        <v>0</v>
      </c>
      <c r="M1684" s="28">
        <v>0</v>
      </c>
      <c r="N1684" s="28">
        <v>0</v>
      </c>
      <c r="O1684" s="28">
        <v>12009</v>
      </c>
      <c r="P1684" s="28">
        <v>36028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31">
        <f t="shared" si="53"/>
        <v>48037</v>
      </c>
      <c r="AB1684" s="31">
        <f t="shared" si="52"/>
        <v>0</v>
      </c>
    </row>
    <row r="1685" spans="1:28" s="36" customFormat="1" x14ac:dyDescent="0.35">
      <c r="A1685" s="25" t="s">
        <v>274</v>
      </c>
      <c r="B1685" s="26" t="s">
        <v>3010</v>
      </c>
      <c r="C1685" s="27" t="s">
        <v>276</v>
      </c>
      <c r="D1685" s="27" t="s">
        <v>3011</v>
      </c>
      <c r="E1685" s="27" t="s">
        <v>36</v>
      </c>
      <c r="F1685" s="27" t="s">
        <v>37</v>
      </c>
      <c r="G1685" s="27" t="str">
        <f>Table228910[[#This Row],[District
Code]]</f>
        <v>75358</v>
      </c>
      <c r="H1685" s="52" t="s">
        <v>3012</v>
      </c>
      <c r="I1685" s="29" t="s">
        <v>6701</v>
      </c>
      <c r="J1685" s="30">
        <v>24915</v>
      </c>
      <c r="K1685" s="29" t="s">
        <v>6701</v>
      </c>
      <c r="L1685" s="28">
        <v>6064</v>
      </c>
      <c r="M1685" s="28">
        <v>6064</v>
      </c>
      <c r="N1685" s="28">
        <v>7547</v>
      </c>
      <c r="O1685" s="28">
        <v>2731</v>
      </c>
      <c r="P1685" s="28">
        <v>2509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31">
        <f t="shared" si="53"/>
        <v>24915</v>
      </c>
      <c r="AB1685" s="31">
        <f t="shared" si="52"/>
        <v>0</v>
      </c>
    </row>
    <row r="1686" spans="1:28" s="36" customFormat="1" x14ac:dyDescent="0.35">
      <c r="A1686" s="25" t="s">
        <v>274</v>
      </c>
      <c r="B1686" s="26" t="s">
        <v>3022</v>
      </c>
      <c r="C1686" s="27" t="s">
        <v>276</v>
      </c>
      <c r="D1686" s="27" t="s">
        <v>3023</v>
      </c>
      <c r="E1686" s="27" t="s">
        <v>36</v>
      </c>
      <c r="F1686" s="27" t="s">
        <v>37</v>
      </c>
      <c r="G1686" s="27" t="str">
        <f>Table228910[[#This Row],[District
Code]]</f>
        <v>75390</v>
      </c>
      <c r="H1686" s="52" t="s">
        <v>3024</v>
      </c>
      <c r="I1686" s="29" t="s">
        <v>6701</v>
      </c>
      <c r="J1686" s="30">
        <v>24603</v>
      </c>
      <c r="K1686" s="29" t="s">
        <v>6701</v>
      </c>
      <c r="L1686" s="28">
        <v>5988</v>
      </c>
      <c r="M1686" s="28">
        <v>5988</v>
      </c>
      <c r="N1686" s="28">
        <v>0</v>
      </c>
      <c r="O1686" s="28">
        <v>0</v>
      </c>
      <c r="P1686" s="28">
        <v>0</v>
      </c>
      <c r="Q1686" s="28">
        <v>12627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31">
        <f t="shared" si="53"/>
        <v>24603</v>
      </c>
      <c r="AB1686" s="31">
        <f t="shared" si="52"/>
        <v>0</v>
      </c>
    </row>
    <row r="1687" spans="1:28" s="36" customFormat="1" x14ac:dyDescent="0.35">
      <c r="A1687" s="25" t="s">
        <v>274</v>
      </c>
      <c r="B1687" s="26" t="s">
        <v>3870</v>
      </c>
      <c r="C1687" s="27" t="s">
        <v>276</v>
      </c>
      <c r="D1687" s="27" t="s">
        <v>2379</v>
      </c>
      <c r="E1687" s="27" t="s">
        <v>3871</v>
      </c>
      <c r="F1687" s="27" t="s">
        <v>3872</v>
      </c>
      <c r="G1687" s="27" t="str">
        <f>"C"&amp;Table228910[[#This Row],[Direct
Funded
Charter School
Number]]</f>
        <v>C0558</v>
      </c>
      <c r="H1687" s="52" t="s">
        <v>3873</v>
      </c>
      <c r="I1687" s="29" t="s">
        <v>6701</v>
      </c>
      <c r="J1687" s="30">
        <v>37230</v>
      </c>
      <c r="K1687" s="29" t="s">
        <v>6701</v>
      </c>
      <c r="L1687" s="28">
        <v>9062</v>
      </c>
      <c r="M1687" s="28">
        <v>9062</v>
      </c>
      <c r="N1687" s="28">
        <v>0</v>
      </c>
      <c r="O1687" s="28">
        <v>0</v>
      </c>
      <c r="P1687" s="28">
        <v>3850</v>
      </c>
      <c r="Q1687" s="28">
        <v>0</v>
      </c>
      <c r="R1687" s="28">
        <v>4187</v>
      </c>
      <c r="S1687" s="28">
        <v>9252</v>
      </c>
      <c r="T1687" s="28">
        <v>1817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31">
        <f t="shared" si="53"/>
        <v>37230</v>
      </c>
      <c r="AB1687" s="31">
        <f t="shared" si="52"/>
        <v>0</v>
      </c>
    </row>
    <row r="1688" spans="1:28" s="36" customFormat="1" x14ac:dyDescent="0.35">
      <c r="A1688" s="25" t="s">
        <v>274</v>
      </c>
      <c r="B1688" s="26" t="s">
        <v>3966</v>
      </c>
      <c r="C1688" s="27" t="s">
        <v>276</v>
      </c>
      <c r="D1688" s="27" t="s">
        <v>2391</v>
      </c>
      <c r="E1688" s="27" t="s">
        <v>3967</v>
      </c>
      <c r="F1688" s="27" t="s">
        <v>3968</v>
      </c>
      <c r="G1688" s="27" t="str">
        <f>"C"&amp;Table228910[[#This Row],[Direct
Funded
Charter School
Number]]</f>
        <v>C0613</v>
      </c>
      <c r="H1688" s="52" t="s">
        <v>3969</v>
      </c>
      <c r="I1688" s="29" t="s">
        <v>6700</v>
      </c>
      <c r="J1688" s="30">
        <v>0</v>
      </c>
      <c r="K1688" s="29" t="s">
        <v>6708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0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31">
        <f t="shared" si="53"/>
        <v>0</v>
      </c>
      <c r="AB1688" s="31">
        <f t="shared" si="52"/>
        <v>0</v>
      </c>
    </row>
    <row r="1689" spans="1:28" s="36" customFormat="1" x14ac:dyDescent="0.35">
      <c r="A1689" s="25" t="s">
        <v>274</v>
      </c>
      <c r="B1689" s="26" t="s">
        <v>3790</v>
      </c>
      <c r="C1689" s="27" t="s">
        <v>276</v>
      </c>
      <c r="D1689" s="27" t="s">
        <v>2370</v>
      </c>
      <c r="E1689" s="27" t="s">
        <v>3791</v>
      </c>
      <c r="F1689" s="27" t="s">
        <v>3792</v>
      </c>
      <c r="G1689" s="27" t="str">
        <f>"C"&amp;Table228910[[#This Row],[Direct
Funded
Charter School
Number]]</f>
        <v>C0526</v>
      </c>
      <c r="H1689" s="52" t="s">
        <v>3793</v>
      </c>
      <c r="I1689" s="29" t="s">
        <v>6701</v>
      </c>
      <c r="J1689" s="30">
        <v>10000</v>
      </c>
      <c r="K1689" s="29" t="s">
        <v>6701</v>
      </c>
      <c r="L1689" s="28">
        <v>2500</v>
      </c>
      <c r="M1689" s="28">
        <v>2500</v>
      </c>
      <c r="N1689" s="28">
        <v>0</v>
      </c>
      <c r="O1689" s="28">
        <v>0</v>
      </c>
      <c r="P1689" s="28">
        <v>0</v>
      </c>
      <c r="Q1689" s="28">
        <v>5000</v>
      </c>
      <c r="R1689" s="28">
        <v>0</v>
      </c>
      <c r="S1689" s="28">
        <v>0</v>
      </c>
      <c r="T1689" s="28">
        <v>0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31">
        <f t="shared" si="53"/>
        <v>10000</v>
      </c>
      <c r="AB1689" s="31">
        <f t="shared" si="52"/>
        <v>0</v>
      </c>
    </row>
    <row r="1690" spans="1:28" s="36" customFormat="1" x14ac:dyDescent="0.35">
      <c r="A1690" s="25" t="s">
        <v>274</v>
      </c>
      <c r="B1690" s="26" t="s">
        <v>4030</v>
      </c>
      <c r="C1690" s="27" t="s">
        <v>276</v>
      </c>
      <c r="D1690" s="27" t="s">
        <v>2346</v>
      </c>
      <c r="E1690" s="27" t="s">
        <v>4031</v>
      </c>
      <c r="F1690" s="27" t="s">
        <v>4032</v>
      </c>
      <c r="G1690" s="27" t="str">
        <f>"C"&amp;Table228910[[#This Row],[Direct
Funded
Charter School
Number]]</f>
        <v>C0653</v>
      </c>
      <c r="H1690" s="52" t="s">
        <v>4033</v>
      </c>
      <c r="I1690" s="29" t="s">
        <v>6701</v>
      </c>
      <c r="J1690" s="30">
        <v>10000</v>
      </c>
      <c r="K1690" s="29" t="s">
        <v>6701</v>
      </c>
      <c r="L1690" s="28">
        <v>0</v>
      </c>
      <c r="M1690" s="28">
        <v>0</v>
      </c>
      <c r="N1690" s="28">
        <v>0</v>
      </c>
      <c r="O1690" s="28">
        <v>2500</v>
      </c>
      <c r="P1690" s="28">
        <v>2500</v>
      </c>
      <c r="Q1690" s="28">
        <v>2500</v>
      </c>
      <c r="R1690" s="28">
        <v>0</v>
      </c>
      <c r="S1690" s="28">
        <v>0</v>
      </c>
      <c r="T1690" s="28">
        <v>0</v>
      </c>
      <c r="U1690" s="28">
        <v>0</v>
      </c>
      <c r="V1690" s="28">
        <v>2500</v>
      </c>
      <c r="W1690" s="28">
        <v>0</v>
      </c>
      <c r="X1690" s="28">
        <v>0</v>
      </c>
      <c r="Y1690" s="28">
        <v>0</v>
      </c>
      <c r="Z1690" s="28">
        <v>0</v>
      </c>
      <c r="AA1690" s="31">
        <f t="shared" si="53"/>
        <v>10000</v>
      </c>
      <c r="AB1690" s="31">
        <f t="shared" si="52"/>
        <v>0</v>
      </c>
    </row>
    <row r="1691" spans="1:28" s="36" customFormat="1" x14ac:dyDescent="0.35">
      <c r="A1691" s="25" t="s">
        <v>274</v>
      </c>
      <c r="B1691" s="26" t="s">
        <v>4546</v>
      </c>
      <c r="C1691" s="27" t="s">
        <v>276</v>
      </c>
      <c r="D1691" s="27" t="s">
        <v>3011</v>
      </c>
      <c r="E1691" s="27" t="s">
        <v>4547</v>
      </c>
      <c r="F1691" s="27" t="s">
        <v>4548</v>
      </c>
      <c r="G1691" s="27" t="str">
        <f>"C"&amp;Table228910[[#This Row],[Direct
Funded
Charter School
Number]]</f>
        <v>C0912</v>
      </c>
      <c r="H1691" s="52" t="s">
        <v>4549</v>
      </c>
      <c r="I1691" s="29" t="s">
        <v>6700</v>
      </c>
      <c r="J1691" s="30">
        <v>0</v>
      </c>
      <c r="K1691" s="29" t="s">
        <v>6708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0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31">
        <f t="shared" si="53"/>
        <v>0</v>
      </c>
      <c r="AB1691" s="31">
        <f t="shared" si="52"/>
        <v>0</v>
      </c>
    </row>
    <row r="1692" spans="1:28" s="36" customFormat="1" x14ac:dyDescent="0.35">
      <c r="A1692" s="25" t="s">
        <v>274</v>
      </c>
      <c r="B1692" s="26" t="s">
        <v>4863</v>
      </c>
      <c r="C1692" s="27" t="s">
        <v>276</v>
      </c>
      <c r="D1692" s="27" t="s">
        <v>2361</v>
      </c>
      <c r="E1692" s="27" t="s">
        <v>4864</v>
      </c>
      <c r="F1692" s="27" t="s">
        <v>4865</v>
      </c>
      <c r="G1692" s="27" t="str">
        <f>"C"&amp;Table228910[[#This Row],[Direct
Funded
Charter School
Number]]</f>
        <v>C1086</v>
      </c>
      <c r="H1692" s="52" t="s">
        <v>4866</v>
      </c>
      <c r="I1692" s="29" t="s">
        <v>6700</v>
      </c>
      <c r="J1692" s="30">
        <v>0</v>
      </c>
      <c r="K1692" s="29" t="s">
        <v>6708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0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31">
        <f t="shared" si="53"/>
        <v>0</v>
      </c>
      <c r="AB1692" s="31">
        <f t="shared" si="52"/>
        <v>0</v>
      </c>
    </row>
    <row r="1693" spans="1:28" s="36" customFormat="1" x14ac:dyDescent="0.35">
      <c r="A1693" s="25" t="s">
        <v>274</v>
      </c>
      <c r="B1693" s="26" t="s">
        <v>4907</v>
      </c>
      <c r="C1693" s="27" t="s">
        <v>276</v>
      </c>
      <c r="D1693" s="27" t="s">
        <v>2388</v>
      </c>
      <c r="E1693" s="27" t="s">
        <v>4908</v>
      </c>
      <c r="F1693" s="27" t="s">
        <v>4909</v>
      </c>
      <c r="G1693" s="27" t="str">
        <f>"C"&amp;Table228910[[#This Row],[Direct
Funded
Charter School
Number]]</f>
        <v>C1107</v>
      </c>
      <c r="H1693" s="52" t="s">
        <v>4910</v>
      </c>
      <c r="I1693" s="29" t="s">
        <v>6700</v>
      </c>
      <c r="J1693" s="30">
        <v>0</v>
      </c>
      <c r="K1693" s="29" t="s">
        <v>6708</v>
      </c>
      <c r="L1693" s="28">
        <v>0</v>
      </c>
      <c r="M1693" s="28">
        <v>0</v>
      </c>
      <c r="N1693" s="28">
        <v>0</v>
      </c>
      <c r="O1693" s="28">
        <v>0</v>
      </c>
      <c r="P1693" s="28">
        <v>0</v>
      </c>
      <c r="Q1693" s="28">
        <v>0</v>
      </c>
      <c r="R1693" s="28">
        <v>0</v>
      </c>
      <c r="S1693" s="28">
        <v>0</v>
      </c>
      <c r="T1693" s="28">
        <v>0</v>
      </c>
      <c r="U1693" s="28">
        <v>0</v>
      </c>
      <c r="V1693" s="28">
        <v>0</v>
      </c>
      <c r="W1693" s="28">
        <v>0</v>
      </c>
      <c r="X1693" s="28">
        <v>0</v>
      </c>
      <c r="Y1693" s="28">
        <v>0</v>
      </c>
      <c r="Z1693" s="28">
        <v>0</v>
      </c>
      <c r="AA1693" s="31">
        <f t="shared" si="53"/>
        <v>0</v>
      </c>
      <c r="AB1693" s="31">
        <f t="shared" si="52"/>
        <v>0</v>
      </c>
    </row>
    <row r="1694" spans="1:28" s="36" customFormat="1" x14ac:dyDescent="0.35">
      <c r="A1694" s="25" t="s">
        <v>274</v>
      </c>
      <c r="B1694" s="26" t="s">
        <v>4959</v>
      </c>
      <c r="C1694" s="27" t="s">
        <v>276</v>
      </c>
      <c r="D1694" s="27" t="s">
        <v>2358</v>
      </c>
      <c r="E1694" s="27" t="s">
        <v>4960</v>
      </c>
      <c r="F1694" s="27" t="s">
        <v>4961</v>
      </c>
      <c r="G1694" s="27" t="str">
        <f>"C"&amp;Table228910[[#This Row],[Direct
Funded
Charter School
Number]]</f>
        <v>C1139</v>
      </c>
      <c r="H1694" s="52" t="s">
        <v>4962</v>
      </c>
      <c r="I1694" s="29" t="s">
        <v>6700</v>
      </c>
      <c r="J1694" s="30">
        <v>0</v>
      </c>
      <c r="K1694" s="29" t="s">
        <v>6708</v>
      </c>
      <c r="L1694" s="28">
        <v>0</v>
      </c>
      <c r="M1694" s="28">
        <v>0</v>
      </c>
      <c r="N1694" s="28">
        <v>0</v>
      </c>
      <c r="O1694" s="28">
        <v>0</v>
      </c>
      <c r="P1694" s="28">
        <v>0</v>
      </c>
      <c r="Q1694" s="28">
        <v>0</v>
      </c>
      <c r="R1694" s="28">
        <v>0</v>
      </c>
      <c r="S1694" s="28">
        <v>0</v>
      </c>
      <c r="T1694" s="28">
        <v>0</v>
      </c>
      <c r="U1694" s="28">
        <v>0</v>
      </c>
      <c r="V1694" s="28">
        <v>0</v>
      </c>
      <c r="W1694" s="28">
        <v>0</v>
      </c>
      <c r="X1694" s="28">
        <v>0</v>
      </c>
      <c r="Y1694" s="28">
        <v>0</v>
      </c>
      <c r="Z1694" s="28">
        <v>0</v>
      </c>
      <c r="AA1694" s="31">
        <f t="shared" si="53"/>
        <v>0</v>
      </c>
      <c r="AB1694" s="31">
        <f t="shared" si="52"/>
        <v>0</v>
      </c>
    </row>
    <row r="1695" spans="1:28" s="36" customFormat="1" x14ac:dyDescent="0.35">
      <c r="A1695" s="25" t="s">
        <v>274</v>
      </c>
      <c r="B1695" s="26" t="s">
        <v>5247</v>
      </c>
      <c r="C1695" s="27" t="s">
        <v>276</v>
      </c>
      <c r="D1695" s="27" t="s">
        <v>2879</v>
      </c>
      <c r="E1695" s="27" t="s">
        <v>5248</v>
      </c>
      <c r="F1695" s="27" t="s">
        <v>5249</v>
      </c>
      <c r="G1695" s="27" t="str">
        <f>"C"&amp;Table228910[[#This Row],[Direct
Funded
Charter School
Number]]</f>
        <v>C1281</v>
      </c>
      <c r="H1695" s="52" t="s">
        <v>5250</v>
      </c>
      <c r="I1695" s="29" t="s">
        <v>6700</v>
      </c>
      <c r="J1695" s="30">
        <v>0</v>
      </c>
      <c r="K1695" s="29" t="s">
        <v>6701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0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31">
        <f t="shared" si="53"/>
        <v>0</v>
      </c>
      <c r="AB1695" s="31">
        <f t="shared" si="52"/>
        <v>0</v>
      </c>
    </row>
    <row r="1696" spans="1:28" s="36" customFormat="1" x14ac:dyDescent="0.35">
      <c r="A1696" s="25" t="s">
        <v>274</v>
      </c>
      <c r="B1696" s="26" t="s">
        <v>6648</v>
      </c>
      <c r="C1696" s="27" t="s">
        <v>276</v>
      </c>
      <c r="D1696" s="27" t="s">
        <v>2334</v>
      </c>
      <c r="E1696" s="27" t="s">
        <v>6649</v>
      </c>
      <c r="F1696" s="27" t="s">
        <v>6650</v>
      </c>
      <c r="G1696" s="27" t="str">
        <f>"C"&amp;Table228910[[#This Row],[Direct
Funded
Charter School
Number]]</f>
        <v>C1897</v>
      </c>
      <c r="H1696" s="52" t="s">
        <v>6651</v>
      </c>
      <c r="I1696" s="29" t="s">
        <v>6701</v>
      </c>
      <c r="J1696" s="30">
        <v>0</v>
      </c>
      <c r="K1696" s="29" t="s">
        <v>6708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0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31">
        <f t="shared" si="53"/>
        <v>0</v>
      </c>
      <c r="AB1696" s="31">
        <f t="shared" si="52"/>
        <v>0</v>
      </c>
    </row>
    <row r="1697" spans="1:28" s="36" customFormat="1" x14ac:dyDescent="0.35">
      <c r="A1697" s="25" t="s">
        <v>274</v>
      </c>
      <c r="B1697" s="26" t="s">
        <v>5543</v>
      </c>
      <c r="C1697" s="27" t="s">
        <v>276</v>
      </c>
      <c r="D1697" s="27" t="s">
        <v>2370</v>
      </c>
      <c r="E1697" s="27" t="s">
        <v>5544</v>
      </c>
      <c r="F1697" s="27" t="s">
        <v>5545</v>
      </c>
      <c r="G1697" s="27" t="str">
        <f>"C"&amp;Table228910[[#This Row],[Direct
Funded
Charter School
Number]]</f>
        <v>C1440</v>
      </c>
      <c r="H1697" s="52" t="s">
        <v>5546</v>
      </c>
      <c r="I1697" s="29" t="s">
        <v>6701</v>
      </c>
      <c r="J1697" s="30">
        <v>10000</v>
      </c>
      <c r="K1697" s="29" t="s">
        <v>6701</v>
      </c>
      <c r="L1697" s="28">
        <v>2500</v>
      </c>
      <c r="M1697" s="28">
        <v>2500</v>
      </c>
      <c r="N1697" s="28">
        <v>0</v>
      </c>
      <c r="O1697" s="28">
        <v>0</v>
      </c>
      <c r="P1697" s="28">
        <v>0</v>
      </c>
      <c r="Q1697" s="28">
        <v>5000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0</v>
      </c>
      <c r="X1697" s="28">
        <v>0</v>
      </c>
      <c r="Y1697" s="28">
        <v>0</v>
      </c>
      <c r="Z1697" s="28">
        <v>0</v>
      </c>
      <c r="AA1697" s="31">
        <f t="shared" si="53"/>
        <v>10000</v>
      </c>
      <c r="AB1697" s="31">
        <f t="shared" si="52"/>
        <v>0</v>
      </c>
    </row>
    <row r="1698" spans="1:28" s="36" customFormat="1" x14ac:dyDescent="0.35">
      <c r="A1698" s="25" t="s">
        <v>274</v>
      </c>
      <c r="B1698" s="26" t="s">
        <v>5539</v>
      </c>
      <c r="C1698" s="27" t="s">
        <v>276</v>
      </c>
      <c r="D1698" s="27" t="s">
        <v>2370</v>
      </c>
      <c r="E1698" s="27" t="s">
        <v>5540</v>
      </c>
      <c r="F1698" s="27" t="s">
        <v>5541</v>
      </c>
      <c r="G1698" s="27" t="str">
        <f>"C"&amp;Table228910[[#This Row],[Direct
Funded
Charter School
Number]]</f>
        <v>C1439</v>
      </c>
      <c r="H1698" s="52" t="s">
        <v>5542</v>
      </c>
      <c r="I1698" s="29" t="s">
        <v>6701</v>
      </c>
      <c r="J1698" s="30">
        <v>10000</v>
      </c>
      <c r="K1698" s="29" t="s">
        <v>6701</v>
      </c>
      <c r="L1698" s="28">
        <v>2500</v>
      </c>
      <c r="M1698" s="28">
        <v>2500</v>
      </c>
      <c r="N1698" s="28">
        <v>0</v>
      </c>
      <c r="O1698" s="28">
        <v>0</v>
      </c>
      <c r="P1698" s="28">
        <v>0</v>
      </c>
      <c r="Q1698" s="28">
        <v>5000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31">
        <f t="shared" si="53"/>
        <v>10000</v>
      </c>
      <c r="AB1698" s="31">
        <f t="shared" si="52"/>
        <v>0</v>
      </c>
    </row>
    <row r="1699" spans="1:28" s="36" customFormat="1" x14ac:dyDescent="0.35">
      <c r="A1699" s="25" t="s">
        <v>274</v>
      </c>
      <c r="B1699" s="26" t="s">
        <v>3148</v>
      </c>
      <c r="C1699" s="27" t="s">
        <v>276</v>
      </c>
      <c r="D1699" s="27" t="s">
        <v>2391</v>
      </c>
      <c r="E1699" s="27" t="s">
        <v>3149</v>
      </c>
      <c r="F1699" s="27" t="s">
        <v>3150</v>
      </c>
      <c r="G1699" s="27" t="str">
        <f>"C"&amp;Table228910[[#This Row],[Direct
Funded
Charter School
Number]]</f>
        <v>C0009</v>
      </c>
      <c r="H1699" s="52" t="s">
        <v>3151</v>
      </c>
      <c r="I1699" s="29" t="s">
        <v>6701</v>
      </c>
      <c r="J1699" s="30">
        <v>10000</v>
      </c>
      <c r="K1699" s="29" t="s">
        <v>6701</v>
      </c>
      <c r="L1699" s="28">
        <v>2500</v>
      </c>
      <c r="M1699" s="28">
        <v>2500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5000</v>
      </c>
      <c r="X1699" s="28">
        <v>0</v>
      </c>
      <c r="Y1699" s="28">
        <v>0</v>
      </c>
      <c r="Z1699" s="28">
        <v>0</v>
      </c>
      <c r="AA1699" s="31">
        <f t="shared" si="53"/>
        <v>10000</v>
      </c>
      <c r="AB1699" s="31">
        <f t="shared" si="52"/>
        <v>0</v>
      </c>
    </row>
    <row r="1700" spans="1:28" s="36" customFormat="1" x14ac:dyDescent="0.35">
      <c r="A1700" s="25" t="s">
        <v>274</v>
      </c>
      <c r="B1700" s="26" t="s">
        <v>3240</v>
      </c>
      <c r="C1700" s="27" t="s">
        <v>276</v>
      </c>
      <c r="D1700" s="27" t="s">
        <v>2388</v>
      </c>
      <c r="E1700" s="27" t="s">
        <v>3241</v>
      </c>
      <c r="F1700" s="27" t="s">
        <v>3242</v>
      </c>
      <c r="G1700" s="27" t="str">
        <f>"C"&amp;Table228910[[#This Row],[Direct
Funded
Charter School
Number]]</f>
        <v>C0078</v>
      </c>
      <c r="H1700" s="52" t="s">
        <v>3243</v>
      </c>
      <c r="I1700" s="29" t="s">
        <v>6700</v>
      </c>
      <c r="J1700" s="30">
        <v>0</v>
      </c>
      <c r="K1700" s="29" t="s">
        <v>6701</v>
      </c>
      <c r="L1700" s="28">
        <v>0</v>
      </c>
      <c r="M1700" s="28">
        <v>0</v>
      </c>
      <c r="N1700" s="28">
        <v>0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31">
        <f t="shared" si="53"/>
        <v>0</v>
      </c>
      <c r="AB1700" s="31">
        <f t="shared" si="52"/>
        <v>0</v>
      </c>
    </row>
    <row r="1701" spans="1:28" s="36" customFormat="1" x14ac:dyDescent="0.35">
      <c r="A1701" s="25" t="s">
        <v>274</v>
      </c>
      <c r="B1701" s="26" t="s">
        <v>3268</v>
      </c>
      <c r="C1701" s="27" t="s">
        <v>276</v>
      </c>
      <c r="D1701" s="27" t="s">
        <v>2370</v>
      </c>
      <c r="E1701" s="27" t="s">
        <v>3269</v>
      </c>
      <c r="F1701" s="27" t="s">
        <v>3270</v>
      </c>
      <c r="G1701" s="27" t="str">
        <f>"C"&amp;Table228910[[#This Row],[Direct
Funded
Charter School
Number]]</f>
        <v>C0098</v>
      </c>
      <c r="H1701" s="52" t="s">
        <v>3271</v>
      </c>
      <c r="I1701" s="29" t="s">
        <v>6701</v>
      </c>
      <c r="J1701" s="30">
        <v>10000</v>
      </c>
      <c r="K1701" s="29" t="s">
        <v>6701</v>
      </c>
      <c r="L1701" s="28">
        <v>2500</v>
      </c>
      <c r="M1701" s="28">
        <v>2500</v>
      </c>
      <c r="N1701" s="28">
        <v>0</v>
      </c>
      <c r="O1701" s="28">
        <v>0</v>
      </c>
      <c r="P1701" s="28">
        <v>0</v>
      </c>
      <c r="Q1701" s="28">
        <v>5000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0</v>
      </c>
      <c r="X1701" s="28">
        <v>0</v>
      </c>
      <c r="Y1701" s="28">
        <v>0</v>
      </c>
      <c r="Z1701" s="28">
        <v>0</v>
      </c>
      <c r="AA1701" s="31">
        <f t="shared" si="53"/>
        <v>10000</v>
      </c>
      <c r="AB1701" s="31">
        <f t="shared" si="52"/>
        <v>0</v>
      </c>
    </row>
    <row r="1702" spans="1:28" s="36" customFormat="1" x14ac:dyDescent="0.35">
      <c r="A1702" s="25" t="s">
        <v>274</v>
      </c>
      <c r="B1702" s="26" t="s">
        <v>3404</v>
      </c>
      <c r="C1702" s="27" t="s">
        <v>276</v>
      </c>
      <c r="D1702" s="27" t="s">
        <v>2382</v>
      </c>
      <c r="E1702" s="27" t="s">
        <v>3405</v>
      </c>
      <c r="F1702" s="27" t="s">
        <v>3406</v>
      </c>
      <c r="G1702" s="27" t="str">
        <f>"C"&amp;Table228910[[#This Row],[Direct
Funded
Charter School
Number]]</f>
        <v>C0215</v>
      </c>
      <c r="H1702" s="52" t="s">
        <v>3407</v>
      </c>
      <c r="I1702" s="29" t="s">
        <v>6701</v>
      </c>
      <c r="J1702" s="30">
        <v>10000</v>
      </c>
      <c r="K1702" s="29" t="s">
        <v>6701</v>
      </c>
      <c r="L1702" s="28">
        <v>2500</v>
      </c>
      <c r="M1702" s="28">
        <v>1975</v>
      </c>
      <c r="N1702" s="28">
        <v>0</v>
      </c>
      <c r="O1702" s="28">
        <v>0</v>
      </c>
      <c r="P1702" s="28">
        <v>0</v>
      </c>
      <c r="Q1702" s="28">
        <v>0</v>
      </c>
      <c r="R1702" s="28">
        <v>0</v>
      </c>
      <c r="S1702" s="28">
        <v>5525</v>
      </c>
      <c r="T1702" s="28">
        <v>0</v>
      </c>
      <c r="U1702" s="28">
        <v>0</v>
      </c>
      <c r="V1702" s="28">
        <v>0</v>
      </c>
      <c r="W1702" s="28">
        <v>0</v>
      </c>
      <c r="X1702" s="28">
        <v>0</v>
      </c>
      <c r="Y1702" s="28">
        <v>0</v>
      </c>
      <c r="Z1702" s="28">
        <v>0</v>
      </c>
      <c r="AA1702" s="31">
        <f t="shared" si="53"/>
        <v>10000</v>
      </c>
      <c r="AB1702" s="31">
        <f t="shared" si="52"/>
        <v>0</v>
      </c>
    </row>
    <row r="1703" spans="1:28" s="36" customFormat="1" x14ac:dyDescent="0.35">
      <c r="A1703" s="25" t="s">
        <v>274</v>
      </c>
      <c r="B1703" s="26" t="s">
        <v>3588</v>
      </c>
      <c r="C1703" s="27" t="s">
        <v>276</v>
      </c>
      <c r="D1703" s="27" t="s">
        <v>2364</v>
      </c>
      <c r="E1703" s="27" t="s">
        <v>3589</v>
      </c>
      <c r="F1703" s="27" t="s">
        <v>3590</v>
      </c>
      <c r="G1703" s="27" t="str">
        <f>"C"&amp;Table228910[[#This Row],[Direct
Funded
Charter School
Number]]</f>
        <v>C0382</v>
      </c>
      <c r="H1703" s="52" t="s">
        <v>3591</v>
      </c>
      <c r="I1703" s="29" t="s">
        <v>6700</v>
      </c>
      <c r="J1703" s="30">
        <v>0</v>
      </c>
      <c r="K1703" s="29" t="s">
        <v>6701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0</v>
      </c>
      <c r="R1703" s="28">
        <v>0</v>
      </c>
      <c r="S1703" s="28">
        <v>0</v>
      </c>
      <c r="T1703" s="28">
        <v>0</v>
      </c>
      <c r="U1703" s="28">
        <v>0</v>
      </c>
      <c r="V1703" s="28">
        <v>0</v>
      </c>
      <c r="W1703" s="28">
        <v>0</v>
      </c>
      <c r="X1703" s="28">
        <v>0</v>
      </c>
      <c r="Y1703" s="28">
        <v>0</v>
      </c>
      <c r="Z1703" s="28">
        <v>0</v>
      </c>
      <c r="AA1703" s="31">
        <f t="shared" si="53"/>
        <v>0</v>
      </c>
      <c r="AB1703" s="31">
        <f t="shared" si="52"/>
        <v>0</v>
      </c>
    </row>
    <row r="1704" spans="1:28" s="36" customFormat="1" x14ac:dyDescent="0.35">
      <c r="A1704" s="25" t="s">
        <v>274</v>
      </c>
      <c r="B1704" s="26" t="s">
        <v>3741</v>
      </c>
      <c r="C1704" s="27" t="s">
        <v>276</v>
      </c>
      <c r="D1704" s="27" t="s">
        <v>2337</v>
      </c>
      <c r="E1704" s="27" t="s">
        <v>3742</v>
      </c>
      <c r="F1704" s="27" t="s">
        <v>3743</v>
      </c>
      <c r="G1704" s="27" t="str">
        <f>"C"&amp;Table228910[[#This Row],[Direct
Funded
Charter School
Number]]</f>
        <v>C0492</v>
      </c>
      <c r="H1704" s="52" t="s">
        <v>3744</v>
      </c>
      <c r="I1704" s="29" t="s">
        <v>6700</v>
      </c>
      <c r="J1704" s="30">
        <v>0</v>
      </c>
      <c r="K1704" s="29" t="s">
        <v>6701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</v>
      </c>
      <c r="R1704" s="28">
        <v>0</v>
      </c>
      <c r="S1704" s="28">
        <v>0</v>
      </c>
      <c r="T1704" s="28">
        <v>0</v>
      </c>
      <c r="U1704" s="28">
        <v>0</v>
      </c>
      <c r="V1704" s="28">
        <v>0</v>
      </c>
      <c r="W1704" s="28">
        <v>0</v>
      </c>
      <c r="X1704" s="28">
        <v>0</v>
      </c>
      <c r="Y1704" s="28">
        <v>0</v>
      </c>
      <c r="Z1704" s="28">
        <v>0</v>
      </c>
      <c r="AA1704" s="31">
        <f t="shared" si="53"/>
        <v>0</v>
      </c>
      <c r="AB1704" s="31">
        <f t="shared" si="52"/>
        <v>0</v>
      </c>
    </row>
    <row r="1705" spans="1:28" s="36" customFormat="1" x14ac:dyDescent="0.35">
      <c r="A1705" s="25" t="s">
        <v>279</v>
      </c>
      <c r="B1705" s="35" t="s">
        <v>280</v>
      </c>
      <c r="C1705" s="33" t="s">
        <v>281</v>
      </c>
      <c r="D1705" s="33" t="s">
        <v>282</v>
      </c>
      <c r="E1705" s="33" t="s">
        <v>36</v>
      </c>
      <c r="F1705" s="3" t="s">
        <v>37</v>
      </c>
      <c r="G1705" s="27" t="str">
        <f>Table228910[[#This Row],[District
Code]]</f>
        <v>10504</v>
      </c>
      <c r="H1705" s="53" t="s">
        <v>283</v>
      </c>
      <c r="I1705" s="29" t="s">
        <v>6701</v>
      </c>
      <c r="J1705" s="30">
        <v>96851</v>
      </c>
      <c r="K1705" s="29" t="s">
        <v>6701</v>
      </c>
      <c r="L1705" s="28">
        <v>23573</v>
      </c>
      <c r="M1705" s="28">
        <v>70719</v>
      </c>
      <c r="N1705" s="28">
        <v>0</v>
      </c>
      <c r="O1705" s="28">
        <v>0</v>
      </c>
      <c r="P1705" s="28">
        <v>2559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31">
        <f t="shared" si="53"/>
        <v>96851</v>
      </c>
      <c r="AB1705" s="31">
        <f t="shared" si="52"/>
        <v>0</v>
      </c>
    </row>
    <row r="1706" spans="1:28" s="36" customFormat="1" x14ac:dyDescent="0.35">
      <c r="A1706" s="25" t="s">
        <v>279</v>
      </c>
      <c r="B1706" s="26" t="s">
        <v>2411</v>
      </c>
      <c r="C1706" s="27" t="s">
        <v>281</v>
      </c>
      <c r="D1706" s="27" t="s">
        <v>2412</v>
      </c>
      <c r="E1706" s="27" t="s">
        <v>36</v>
      </c>
      <c r="F1706" s="27" t="s">
        <v>37</v>
      </c>
      <c r="G1706" s="27" t="str">
        <f>Table228910[[#This Row],[District
Code]]</f>
        <v>71043</v>
      </c>
      <c r="H1706" s="52" t="s">
        <v>2413</v>
      </c>
      <c r="I1706" s="29" t="s">
        <v>6701</v>
      </c>
      <c r="J1706" s="30">
        <v>243786</v>
      </c>
      <c r="K1706" s="29" t="s">
        <v>6701</v>
      </c>
      <c r="L1706" s="28">
        <v>59336</v>
      </c>
      <c r="M1706" s="28">
        <v>59336</v>
      </c>
      <c r="N1706" s="28">
        <v>30628</v>
      </c>
      <c r="O1706" s="28">
        <v>46343</v>
      </c>
      <c r="P1706" s="28">
        <v>35869</v>
      </c>
      <c r="Q1706" s="28">
        <v>12274</v>
      </c>
      <c r="R1706" s="28">
        <v>0</v>
      </c>
      <c r="S1706" s="28">
        <v>0</v>
      </c>
      <c r="T1706" s="28">
        <v>0</v>
      </c>
      <c r="U1706" s="28">
        <v>0</v>
      </c>
      <c r="V1706" s="28">
        <v>0</v>
      </c>
      <c r="W1706" s="28">
        <v>0</v>
      </c>
      <c r="X1706" s="28">
        <v>0</v>
      </c>
      <c r="Y1706" s="28">
        <v>0</v>
      </c>
      <c r="Z1706" s="28">
        <v>0</v>
      </c>
      <c r="AA1706" s="31">
        <f t="shared" si="53"/>
        <v>243786</v>
      </c>
      <c r="AB1706" s="31">
        <f t="shared" si="52"/>
        <v>0</v>
      </c>
    </row>
    <row r="1707" spans="1:28" s="36" customFormat="1" x14ac:dyDescent="0.35">
      <c r="A1707" s="25" t="s">
        <v>279</v>
      </c>
      <c r="B1707" s="26" t="s">
        <v>2414</v>
      </c>
      <c r="C1707" s="27" t="s">
        <v>281</v>
      </c>
      <c r="D1707" s="27" t="s">
        <v>2415</v>
      </c>
      <c r="E1707" s="27" t="s">
        <v>36</v>
      </c>
      <c r="F1707" s="27" t="s">
        <v>37</v>
      </c>
      <c r="G1707" s="27" t="str">
        <f>Table228910[[#This Row],[District
Code]]</f>
        <v>71050</v>
      </c>
      <c r="H1707" s="52" t="s">
        <v>2416</v>
      </c>
      <c r="I1707" s="29" t="s">
        <v>6701</v>
      </c>
      <c r="J1707" s="30">
        <v>13132</v>
      </c>
      <c r="K1707" s="29" t="s">
        <v>6701</v>
      </c>
      <c r="L1707" s="28">
        <v>3196</v>
      </c>
      <c r="M1707" s="28">
        <v>0</v>
      </c>
      <c r="N1707" s="28">
        <v>0</v>
      </c>
      <c r="O1707" s="28">
        <v>87</v>
      </c>
      <c r="P1707" s="28">
        <v>0</v>
      </c>
      <c r="Q1707" s="28">
        <v>0</v>
      </c>
      <c r="R1707" s="28">
        <v>0</v>
      </c>
      <c r="S1707" s="28">
        <v>0</v>
      </c>
      <c r="T1707" s="28">
        <v>9849</v>
      </c>
      <c r="U1707" s="28">
        <v>0</v>
      </c>
      <c r="V1707" s="28">
        <v>0</v>
      </c>
      <c r="W1707" s="28">
        <v>0</v>
      </c>
      <c r="X1707" s="28">
        <v>0</v>
      </c>
      <c r="Y1707" s="28">
        <v>0</v>
      </c>
      <c r="Z1707" s="28">
        <v>0</v>
      </c>
      <c r="AA1707" s="31">
        <f t="shared" si="53"/>
        <v>13132</v>
      </c>
      <c r="AB1707" s="31">
        <f t="shared" si="52"/>
        <v>0</v>
      </c>
    </row>
    <row r="1708" spans="1:28" s="36" customFormat="1" x14ac:dyDescent="0.35">
      <c r="A1708" s="25" t="s">
        <v>279</v>
      </c>
      <c r="B1708" s="26" t="s">
        <v>2417</v>
      </c>
      <c r="C1708" s="27" t="s">
        <v>281</v>
      </c>
      <c r="D1708" s="27" t="s">
        <v>2418</v>
      </c>
      <c r="E1708" s="27" t="s">
        <v>36</v>
      </c>
      <c r="F1708" s="27" t="s">
        <v>37</v>
      </c>
      <c r="G1708" s="27" t="str">
        <f>Table228910[[#This Row],[District
Code]]</f>
        <v>71068</v>
      </c>
      <c r="H1708" s="52" t="s">
        <v>2419</v>
      </c>
      <c r="I1708" s="29" t="s">
        <v>6701</v>
      </c>
      <c r="J1708" s="30">
        <v>35074</v>
      </c>
      <c r="K1708" s="29" t="s">
        <v>6701</v>
      </c>
      <c r="L1708" s="28">
        <v>8537</v>
      </c>
      <c r="M1708" s="28">
        <v>8537</v>
      </c>
      <c r="N1708" s="28">
        <v>0</v>
      </c>
      <c r="O1708" s="28">
        <v>0</v>
      </c>
      <c r="P1708" s="28">
        <v>0</v>
      </c>
      <c r="Q1708" s="28">
        <v>18000</v>
      </c>
      <c r="R1708" s="28">
        <v>0</v>
      </c>
      <c r="S1708" s="28">
        <v>0</v>
      </c>
      <c r="T1708" s="28">
        <v>0</v>
      </c>
      <c r="U1708" s="28">
        <v>0</v>
      </c>
      <c r="V1708" s="28">
        <v>0</v>
      </c>
      <c r="W1708" s="28">
        <v>0</v>
      </c>
      <c r="X1708" s="28">
        <v>0</v>
      </c>
      <c r="Y1708" s="28">
        <v>0</v>
      </c>
      <c r="Z1708" s="28">
        <v>0</v>
      </c>
      <c r="AA1708" s="31">
        <f t="shared" si="53"/>
        <v>35074</v>
      </c>
      <c r="AB1708" s="31">
        <f t="shared" si="52"/>
        <v>0</v>
      </c>
    </row>
    <row r="1709" spans="1:28" s="36" customFormat="1" x14ac:dyDescent="0.35">
      <c r="A1709" s="25" t="s">
        <v>279</v>
      </c>
      <c r="B1709" s="26" t="s">
        <v>2420</v>
      </c>
      <c r="C1709" s="27" t="s">
        <v>281</v>
      </c>
      <c r="D1709" s="27" t="s">
        <v>2421</v>
      </c>
      <c r="E1709" s="27" t="s">
        <v>36</v>
      </c>
      <c r="F1709" s="27" t="s">
        <v>37</v>
      </c>
      <c r="G1709" s="27" t="str">
        <f>Table228910[[#This Row],[District
Code]]</f>
        <v>71076</v>
      </c>
      <c r="H1709" s="52" t="s">
        <v>2422</v>
      </c>
      <c r="I1709" s="29" t="s">
        <v>6701</v>
      </c>
      <c r="J1709" s="30">
        <v>74892</v>
      </c>
      <c r="K1709" s="29" t="s">
        <v>6701</v>
      </c>
      <c r="L1709" s="28">
        <v>18228</v>
      </c>
      <c r="M1709" s="28">
        <v>18228</v>
      </c>
      <c r="N1709" s="28">
        <v>36457</v>
      </c>
      <c r="O1709" s="28">
        <v>0</v>
      </c>
      <c r="P1709" s="28">
        <v>0</v>
      </c>
      <c r="Q1709" s="28">
        <v>0</v>
      </c>
      <c r="R1709" s="28">
        <v>0</v>
      </c>
      <c r="S1709" s="28">
        <v>1979</v>
      </c>
      <c r="T1709" s="28">
        <v>0</v>
      </c>
      <c r="U1709" s="28">
        <v>0</v>
      </c>
      <c r="V1709" s="28">
        <v>0</v>
      </c>
      <c r="W1709" s="28">
        <v>0</v>
      </c>
      <c r="X1709" s="28">
        <v>0</v>
      </c>
      <c r="Y1709" s="28">
        <v>0</v>
      </c>
      <c r="Z1709" s="28">
        <v>0</v>
      </c>
      <c r="AA1709" s="31">
        <f t="shared" si="53"/>
        <v>74892</v>
      </c>
      <c r="AB1709" s="31">
        <f t="shared" si="52"/>
        <v>0</v>
      </c>
    </row>
    <row r="1710" spans="1:28" s="36" customFormat="1" x14ac:dyDescent="0.35">
      <c r="A1710" s="25" t="s">
        <v>279</v>
      </c>
      <c r="B1710" s="26" t="s">
        <v>2423</v>
      </c>
      <c r="C1710" s="27" t="s">
        <v>281</v>
      </c>
      <c r="D1710" s="27" t="s">
        <v>2424</v>
      </c>
      <c r="E1710" s="27" t="s">
        <v>36</v>
      </c>
      <c r="F1710" s="27" t="s">
        <v>37</v>
      </c>
      <c r="G1710" s="27" t="str">
        <f>Table228910[[#This Row],[District
Code]]</f>
        <v>71084</v>
      </c>
      <c r="H1710" s="52" t="s">
        <v>2425</v>
      </c>
      <c r="I1710" s="29" t="s">
        <v>6701</v>
      </c>
      <c r="J1710" s="30">
        <v>10000</v>
      </c>
      <c r="K1710" s="29" t="s">
        <v>6701</v>
      </c>
      <c r="L1710" s="28">
        <v>2500</v>
      </c>
      <c r="M1710" s="28">
        <v>2500</v>
      </c>
      <c r="N1710" s="28">
        <v>0</v>
      </c>
      <c r="O1710" s="28">
        <v>2500</v>
      </c>
      <c r="P1710" s="28">
        <v>2500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31">
        <f t="shared" si="53"/>
        <v>10000</v>
      </c>
      <c r="AB1710" s="31">
        <f t="shared" si="52"/>
        <v>0</v>
      </c>
    </row>
    <row r="1711" spans="1:28" s="36" customFormat="1" x14ac:dyDescent="0.35">
      <c r="A1711" s="25" t="s">
        <v>279</v>
      </c>
      <c r="B1711" s="26" t="s">
        <v>2426</v>
      </c>
      <c r="C1711" s="27" t="s">
        <v>281</v>
      </c>
      <c r="D1711" s="27" t="s">
        <v>2427</v>
      </c>
      <c r="E1711" s="27" t="s">
        <v>36</v>
      </c>
      <c r="F1711" s="27" t="s">
        <v>37</v>
      </c>
      <c r="G1711" s="27" t="str">
        <f>Table228910[[#This Row],[District
Code]]</f>
        <v>71092</v>
      </c>
      <c r="H1711" s="52" t="s">
        <v>2428</v>
      </c>
      <c r="I1711" s="29" t="s">
        <v>6701</v>
      </c>
      <c r="J1711" s="30">
        <v>10000</v>
      </c>
      <c r="K1711" s="29" t="s">
        <v>6701</v>
      </c>
      <c r="L1711" s="28">
        <v>2500</v>
      </c>
      <c r="M1711" s="28">
        <v>0</v>
      </c>
      <c r="N1711" s="28">
        <v>0</v>
      </c>
      <c r="O1711" s="28">
        <v>0</v>
      </c>
      <c r="P1711" s="28">
        <v>2500</v>
      </c>
      <c r="Q1711" s="28">
        <v>5000</v>
      </c>
      <c r="R1711" s="28">
        <v>0</v>
      </c>
      <c r="S1711" s="28">
        <v>0</v>
      </c>
      <c r="T1711" s="28">
        <v>0</v>
      </c>
      <c r="U1711" s="28">
        <v>0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31">
        <f t="shared" si="53"/>
        <v>10000</v>
      </c>
      <c r="AB1711" s="31">
        <f t="shared" si="52"/>
        <v>0</v>
      </c>
    </row>
    <row r="1712" spans="1:28" s="36" customFormat="1" x14ac:dyDescent="0.35">
      <c r="A1712" s="25" t="s">
        <v>279</v>
      </c>
      <c r="B1712" s="26" t="s">
        <v>2429</v>
      </c>
      <c r="C1712" s="27" t="s">
        <v>281</v>
      </c>
      <c r="D1712" s="27" t="s">
        <v>2430</v>
      </c>
      <c r="E1712" s="27" t="s">
        <v>36</v>
      </c>
      <c r="F1712" s="27" t="s">
        <v>37</v>
      </c>
      <c r="G1712" s="27" t="str">
        <f>Table228910[[#This Row],[District
Code]]</f>
        <v>71100</v>
      </c>
      <c r="H1712" s="52" t="s">
        <v>2431</v>
      </c>
      <c r="I1712" s="29" t="s">
        <v>6701</v>
      </c>
      <c r="J1712" s="30">
        <v>10000</v>
      </c>
      <c r="K1712" s="29" t="s">
        <v>6701</v>
      </c>
      <c r="L1712" s="28">
        <v>2500</v>
      </c>
      <c r="M1712" s="28">
        <v>2500</v>
      </c>
      <c r="N1712" s="28">
        <v>0</v>
      </c>
      <c r="O1712" s="28">
        <v>0</v>
      </c>
      <c r="P1712" s="28">
        <v>0</v>
      </c>
      <c r="Q1712" s="28">
        <v>2236</v>
      </c>
      <c r="R1712" s="28">
        <v>2236</v>
      </c>
      <c r="S1712" s="28">
        <v>0</v>
      </c>
      <c r="T1712" s="28">
        <v>0</v>
      </c>
      <c r="U1712" s="28">
        <v>0</v>
      </c>
      <c r="V1712" s="28">
        <v>0</v>
      </c>
      <c r="W1712" s="28">
        <v>528</v>
      </c>
      <c r="X1712" s="28">
        <v>0</v>
      </c>
      <c r="Y1712" s="28">
        <v>0</v>
      </c>
      <c r="Z1712" s="28">
        <v>0</v>
      </c>
      <c r="AA1712" s="31">
        <f t="shared" si="53"/>
        <v>10000</v>
      </c>
      <c r="AB1712" s="31">
        <f t="shared" si="52"/>
        <v>0</v>
      </c>
    </row>
    <row r="1713" spans="1:28" s="36" customFormat="1" x14ac:dyDescent="0.35">
      <c r="A1713" s="25" t="s">
        <v>279</v>
      </c>
      <c r="B1713" s="26" t="s">
        <v>2432</v>
      </c>
      <c r="C1713" s="27" t="s">
        <v>281</v>
      </c>
      <c r="D1713" s="27" t="s">
        <v>2433</v>
      </c>
      <c r="E1713" s="27" t="s">
        <v>36</v>
      </c>
      <c r="F1713" s="27" t="s">
        <v>37</v>
      </c>
      <c r="G1713" s="27" t="str">
        <f>Table228910[[#This Row],[District
Code]]</f>
        <v>71134</v>
      </c>
      <c r="H1713" s="52" t="s">
        <v>2434</v>
      </c>
      <c r="I1713" s="29" t="s">
        <v>6701</v>
      </c>
      <c r="J1713" s="30">
        <v>20257</v>
      </c>
      <c r="K1713" s="29" t="s">
        <v>6701</v>
      </c>
      <c r="L1713" s="28">
        <v>4931</v>
      </c>
      <c r="M1713" s="28">
        <v>5036</v>
      </c>
      <c r="N1713" s="28">
        <v>0</v>
      </c>
      <c r="O1713" s="28">
        <v>0</v>
      </c>
      <c r="P1713" s="28">
        <v>10290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31">
        <f t="shared" si="53"/>
        <v>20257</v>
      </c>
      <c r="AB1713" s="31">
        <f t="shared" si="52"/>
        <v>0</v>
      </c>
    </row>
    <row r="1714" spans="1:28" s="36" customFormat="1" x14ac:dyDescent="0.35">
      <c r="A1714" s="25" t="s">
        <v>279</v>
      </c>
      <c r="B1714" s="26" t="s">
        <v>2435</v>
      </c>
      <c r="C1714" s="27" t="s">
        <v>281</v>
      </c>
      <c r="D1714" s="27" t="s">
        <v>2436</v>
      </c>
      <c r="E1714" s="27" t="s">
        <v>36</v>
      </c>
      <c r="F1714" s="27" t="s">
        <v>37</v>
      </c>
      <c r="G1714" s="27" t="str">
        <f>Table228910[[#This Row],[District
Code]]</f>
        <v>71142</v>
      </c>
      <c r="H1714" s="52" t="s">
        <v>2437</v>
      </c>
      <c r="I1714" s="29" t="s">
        <v>6701</v>
      </c>
      <c r="J1714" s="30">
        <v>0</v>
      </c>
      <c r="K1714" s="29" t="s">
        <v>6701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0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</v>
      </c>
      <c r="X1714" s="28">
        <v>0</v>
      </c>
      <c r="Y1714" s="28">
        <v>0</v>
      </c>
      <c r="Z1714" s="28">
        <v>0</v>
      </c>
      <c r="AA1714" s="31">
        <f t="shared" si="53"/>
        <v>0</v>
      </c>
      <c r="AB1714" s="31">
        <f t="shared" si="52"/>
        <v>0</v>
      </c>
    </row>
    <row r="1715" spans="1:28" s="36" customFormat="1" x14ac:dyDescent="0.35">
      <c r="A1715" s="25" t="s">
        <v>279</v>
      </c>
      <c r="B1715" s="26" t="s">
        <v>2438</v>
      </c>
      <c r="C1715" s="27" t="s">
        <v>281</v>
      </c>
      <c r="D1715" s="27" t="s">
        <v>2439</v>
      </c>
      <c r="E1715" s="27" t="s">
        <v>36</v>
      </c>
      <c r="F1715" s="27" t="s">
        <v>37</v>
      </c>
      <c r="G1715" s="27" t="str">
        <f>Table228910[[#This Row],[District
Code]]</f>
        <v>71167</v>
      </c>
      <c r="H1715" s="52" t="s">
        <v>2440</v>
      </c>
      <c r="I1715" s="29" t="s">
        <v>6701</v>
      </c>
      <c r="J1715" s="30">
        <v>454385</v>
      </c>
      <c r="K1715" s="29" t="s">
        <v>6701</v>
      </c>
      <c r="L1715" s="28">
        <v>110595</v>
      </c>
      <c r="M1715" s="28">
        <v>110595</v>
      </c>
      <c r="N1715" s="28">
        <v>0</v>
      </c>
      <c r="O1715" s="28">
        <v>0</v>
      </c>
      <c r="P1715" s="28">
        <v>5629</v>
      </c>
      <c r="Q1715" s="28">
        <v>181202</v>
      </c>
      <c r="R1715" s="28">
        <v>46364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31">
        <f t="shared" si="53"/>
        <v>454385</v>
      </c>
      <c r="AB1715" s="31">
        <f t="shared" si="52"/>
        <v>0</v>
      </c>
    </row>
    <row r="1716" spans="1:28" s="36" customFormat="1" x14ac:dyDescent="0.35">
      <c r="A1716" s="25" t="s">
        <v>279</v>
      </c>
      <c r="B1716" s="35" t="s">
        <v>2441</v>
      </c>
      <c r="C1716" s="33" t="s">
        <v>281</v>
      </c>
      <c r="D1716" s="33" t="s">
        <v>2442</v>
      </c>
      <c r="E1716" s="33" t="s">
        <v>36</v>
      </c>
      <c r="F1716" s="3" t="s">
        <v>37</v>
      </c>
      <c r="G1716" s="27" t="str">
        <f>Table228910[[#This Row],[District
Code]]</f>
        <v>71175</v>
      </c>
      <c r="H1716" s="53" t="s">
        <v>2443</v>
      </c>
      <c r="I1716" s="29" t="s">
        <v>6701</v>
      </c>
      <c r="J1716" s="30">
        <v>295605</v>
      </c>
      <c r="K1716" s="29" t="s">
        <v>6701</v>
      </c>
      <c r="L1716" s="28">
        <v>71949</v>
      </c>
      <c r="M1716" s="28">
        <v>71949</v>
      </c>
      <c r="N1716" s="28">
        <v>0</v>
      </c>
      <c r="O1716" s="28">
        <v>0</v>
      </c>
      <c r="P1716" s="28">
        <v>57918</v>
      </c>
      <c r="Q1716" s="28">
        <v>93789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31">
        <f t="shared" si="53"/>
        <v>295605</v>
      </c>
      <c r="AB1716" s="31">
        <f t="shared" si="52"/>
        <v>0</v>
      </c>
    </row>
    <row r="1717" spans="1:28" s="36" customFormat="1" x14ac:dyDescent="0.35">
      <c r="A1717" s="25" t="s">
        <v>279</v>
      </c>
      <c r="B1717" s="35" t="s">
        <v>2444</v>
      </c>
      <c r="C1717" s="33" t="s">
        <v>281</v>
      </c>
      <c r="D1717" s="33" t="s">
        <v>2445</v>
      </c>
      <c r="E1717" s="33" t="s">
        <v>36</v>
      </c>
      <c r="F1717" s="3" t="s">
        <v>37</v>
      </c>
      <c r="G1717" s="27" t="str">
        <f>Table228910[[#This Row],[District
Code]]</f>
        <v>71209</v>
      </c>
      <c r="H1717" s="53" t="s">
        <v>2446</v>
      </c>
      <c r="I1717" s="29" t="s">
        <v>6701</v>
      </c>
      <c r="J1717" s="30">
        <v>10000</v>
      </c>
      <c r="K1717" s="29" t="s">
        <v>6701</v>
      </c>
      <c r="L1717" s="28">
        <v>2500</v>
      </c>
      <c r="M1717" s="28">
        <v>2500</v>
      </c>
      <c r="N1717" s="28">
        <v>0</v>
      </c>
      <c r="O1717" s="28">
        <v>0</v>
      </c>
      <c r="P1717" s="28">
        <v>2500</v>
      </c>
      <c r="Q1717" s="28">
        <v>2500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31">
        <f t="shared" si="53"/>
        <v>10000</v>
      </c>
      <c r="AB1717" s="31">
        <f t="shared" si="52"/>
        <v>0</v>
      </c>
    </row>
    <row r="1718" spans="1:28" s="36" customFormat="1" x14ac:dyDescent="0.35">
      <c r="A1718" s="25" t="s">
        <v>279</v>
      </c>
      <c r="B1718" s="26" t="s">
        <v>2447</v>
      </c>
      <c r="C1718" s="27" t="s">
        <v>281</v>
      </c>
      <c r="D1718" s="27" t="s">
        <v>2448</v>
      </c>
      <c r="E1718" s="27" t="s">
        <v>36</v>
      </c>
      <c r="F1718" s="27" t="s">
        <v>37</v>
      </c>
      <c r="G1718" s="27" t="str">
        <f>Table228910[[#This Row],[District
Code]]</f>
        <v>71217</v>
      </c>
      <c r="H1718" s="52" t="s">
        <v>2449</v>
      </c>
      <c r="I1718" s="29" t="s">
        <v>6701</v>
      </c>
      <c r="J1718" s="30">
        <v>130502</v>
      </c>
      <c r="K1718" s="29" t="s">
        <v>6701</v>
      </c>
      <c r="L1718" s="28">
        <v>31764</v>
      </c>
      <c r="M1718" s="28">
        <v>31764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55340</v>
      </c>
      <c r="U1718" s="28">
        <v>0</v>
      </c>
      <c r="V1718" s="28">
        <v>0</v>
      </c>
      <c r="W1718" s="28">
        <v>0</v>
      </c>
      <c r="X1718" s="28">
        <v>11634</v>
      </c>
      <c r="Y1718" s="28">
        <v>0</v>
      </c>
      <c r="Z1718" s="28">
        <v>0</v>
      </c>
      <c r="AA1718" s="31">
        <f t="shared" si="53"/>
        <v>130502</v>
      </c>
      <c r="AB1718" s="31">
        <f t="shared" si="52"/>
        <v>0</v>
      </c>
    </row>
    <row r="1719" spans="1:28" s="36" customFormat="1" x14ac:dyDescent="0.35">
      <c r="A1719" s="25" t="s">
        <v>279</v>
      </c>
      <c r="B1719" s="26" t="s">
        <v>2450</v>
      </c>
      <c r="C1719" s="27" t="s">
        <v>281</v>
      </c>
      <c r="D1719" s="27" t="s">
        <v>2451</v>
      </c>
      <c r="E1719" s="27" t="s">
        <v>36</v>
      </c>
      <c r="F1719" s="27" t="s">
        <v>37</v>
      </c>
      <c r="G1719" s="27" t="str">
        <f>Table228910[[#This Row],[District
Code]]</f>
        <v>71233</v>
      </c>
      <c r="H1719" s="52" t="s">
        <v>2452</v>
      </c>
      <c r="I1719" s="29" t="s">
        <v>6701</v>
      </c>
      <c r="J1719" s="30">
        <v>10000</v>
      </c>
      <c r="K1719" s="29" t="s">
        <v>6701</v>
      </c>
      <c r="L1719" s="28">
        <v>2500</v>
      </c>
      <c r="M1719" s="28">
        <v>2500</v>
      </c>
      <c r="N1719" s="28">
        <v>1950</v>
      </c>
      <c r="O1719" s="28">
        <v>1901</v>
      </c>
      <c r="P1719" s="28">
        <v>1149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31">
        <f t="shared" si="53"/>
        <v>10000</v>
      </c>
      <c r="AB1719" s="31">
        <f t="shared" si="52"/>
        <v>0</v>
      </c>
    </row>
    <row r="1720" spans="1:28" s="36" customFormat="1" x14ac:dyDescent="0.35">
      <c r="A1720" s="25" t="s">
        <v>279</v>
      </c>
      <c r="B1720" s="26" t="s">
        <v>2453</v>
      </c>
      <c r="C1720" s="27" t="s">
        <v>281</v>
      </c>
      <c r="D1720" s="27" t="s">
        <v>2454</v>
      </c>
      <c r="E1720" s="27" t="s">
        <v>36</v>
      </c>
      <c r="F1720" s="27" t="s">
        <v>37</v>
      </c>
      <c r="G1720" s="27" t="str">
        <f>Table228910[[#This Row],[District
Code]]</f>
        <v>71266</v>
      </c>
      <c r="H1720" s="52" t="s">
        <v>2455</v>
      </c>
      <c r="I1720" s="29" t="s">
        <v>6701</v>
      </c>
      <c r="J1720" s="30">
        <v>32246</v>
      </c>
      <c r="K1720" s="29" t="s">
        <v>6701</v>
      </c>
      <c r="L1720" s="28">
        <v>7849</v>
      </c>
      <c r="M1720" s="28">
        <v>7849</v>
      </c>
      <c r="N1720" s="28">
        <v>0</v>
      </c>
      <c r="O1720" s="28">
        <v>0</v>
      </c>
      <c r="P1720" s="28">
        <v>0</v>
      </c>
      <c r="Q1720" s="28">
        <v>0</v>
      </c>
      <c r="R1720" s="28">
        <v>16548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31">
        <f t="shared" si="53"/>
        <v>32246</v>
      </c>
      <c r="AB1720" s="31">
        <f t="shared" si="52"/>
        <v>0</v>
      </c>
    </row>
    <row r="1721" spans="1:28" s="36" customFormat="1" x14ac:dyDescent="0.35">
      <c r="A1721" s="25" t="s">
        <v>279</v>
      </c>
      <c r="B1721" s="26" t="s">
        <v>2456</v>
      </c>
      <c r="C1721" s="27" t="s">
        <v>281</v>
      </c>
      <c r="D1721" s="27" t="s">
        <v>2457</v>
      </c>
      <c r="E1721" s="27" t="s">
        <v>36</v>
      </c>
      <c r="F1721" s="27" t="s">
        <v>37</v>
      </c>
      <c r="G1721" s="27" t="str">
        <f>Table228910[[#This Row],[District
Code]]</f>
        <v>71274</v>
      </c>
      <c r="H1721" s="52" t="s">
        <v>2458</v>
      </c>
      <c r="I1721" s="29" t="s">
        <v>6701</v>
      </c>
      <c r="J1721" s="30">
        <v>10000</v>
      </c>
      <c r="K1721" s="29" t="s">
        <v>6701</v>
      </c>
      <c r="L1721" s="28">
        <v>2500</v>
      </c>
      <c r="M1721" s="28">
        <v>2500</v>
      </c>
      <c r="N1721" s="28">
        <v>0</v>
      </c>
      <c r="O1721" s="28">
        <v>2500</v>
      </c>
      <c r="P1721" s="28">
        <v>2500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31">
        <f t="shared" si="53"/>
        <v>10000</v>
      </c>
      <c r="AB1721" s="31">
        <f t="shared" si="52"/>
        <v>0</v>
      </c>
    </row>
    <row r="1722" spans="1:28" s="36" customFormat="1" x14ac:dyDescent="0.35">
      <c r="A1722" s="25" t="s">
        <v>279</v>
      </c>
      <c r="B1722" s="26" t="s">
        <v>2459</v>
      </c>
      <c r="C1722" s="27" t="s">
        <v>281</v>
      </c>
      <c r="D1722" s="27" t="s">
        <v>2460</v>
      </c>
      <c r="E1722" s="27" t="s">
        <v>36</v>
      </c>
      <c r="F1722" s="27" t="s">
        <v>37</v>
      </c>
      <c r="G1722" s="27" t="str">
        <f>Table228910[[#This Row],[District
Code]]</f>
        <v>71282</v>
      </c>
      <c r="H1722" s="52" t="s">
        <v>2461</v>
      </c>
      <c r="I1722" s="29" t="s">
        <v>6701</v>
      </c>
      <c r="J1722" s="30">
        <v>67022</v>
      </c>
      <c r="K1722" s="29" t="s">
        <v>6701</v>
      </c>
      <c r="L1722" s="28">
        <v>16313</v>
      </c>
      <c r="M1722" s="28">
        <v>16313</v>
      </c>
      <c r="N1722" s="28">
        <v>0</v>
      </c>
      <c r="O1722" s="28">
        <v>0</v>
      </c>
      <c r="P1722" s="28">
        <v>34396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31">
        <f t="shared" si="53"/>
        <v>67022</v>
      </c>
      <c r="AB1722" s="31">
        <f t="shared" si="52"/>
        <v>0</v>
      </c>
    </row>
    <row r="1723" spans="1:28" s="36" customFormat="1" x14ac:dyDescent="0.35">
      <c r="A1723" s="25" t="s">
        <v>279</v>
      </c>
      <c r="B1723" s="26" t="s">
        <v>2462</v>
      </c>
      <c r="C1723" s="27" t="s">
        <v>281</v>
      </c>
      <c r="D1723" s="27" t="s">
        <v>2463</v>
      </c>
      <c r="E1723" s="27" t="s">
        <v>36</v>
      </c>
      <c r="F1723" s="27" t="s">
        <v>37</v>
      </c>
      <c r="G1723" s="27" t="str">
        <f>Table228910[[#This Row],[District
Code]]</f>
        <v>71290</v>
      </c>
      <c r="H1723" s="52" t="s">
        <v>2464</v>
      </c>
      <c r="I1723" s="29" t="s">
        <v>6701</v>
      </c>
      <c r="J1723" s="30">
        <v>122770</v>
      </c>
      <c r="K1723" s="29" t="s">
        <v>6701</v>
      </c>
      <c r="L1723" s="28">
        <v>29882</v>
      </c>
      <c r="M1723" s="28">
        <v>34668</v>
      </c>
      <c r="N1723" s="28">
        <v>46195</v>
      </c>
      <c r="O1723" s="28">
        <v>0</v>
      </c>
      <c r="P1723" s="28">
        <v>0</v>
      </c>
      <c r="Q1723" s="28">
        <v>12025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31">
        <f t="shared" si="53"/>
        <v>122770</v>
      </c>
      <c r="AB1723" s="31">
        <f t="shared" si="52"/>
        <v>0</v>
      </c>
    </row>
    <row r="1724" spans="1:28" s="36" customFormat="1" x14ac:dyDescent="0.35">
      <c r="A1724" s="25" t="s">
        <v>279</v>
      </c>
      <c r="B1724" s="26" t="s">
        <v>2465</v>
      </c>
      <c r="C1724" s="27" t="s">
        <v>281</v>
      </c>
      <c r="D1724" s="27" t="s">
        <v>2466</v>
      </c>
      <c r="E1724" s="27" t="s">
        <v>36</v>
      </c>
      <c r="F1724" s="27" t="s">
        <v>37</v>
      </c>
      <c r="G1724" s="27" t="str">
        <f>Table228910[[#This Row],[District
Code]]</f>
        <v>71324</v>
      </c>
      <c r="H1724" s="52" t="s">
        <v>2467</v>
      </c>
      <c r="I1724" s="29" t="s">
        <v>6701</v>
      </c>
      <c r="J1724" s="30">
        <v>10000</v>
      </c>
      <c r="K1724" s="29" t="s">
        <v>6701</v>
      </c>
      <c r="L1724" s="28">
        <v>2500</v>
      </c>
      <c r="M1724" s="28">
        <v>2500</v>
      </c>
      <c r="N1724" s="28">
        <v>0</v>
      </c>
      <c r="O1724" s="28">
        <v>2500</v>
      </c>
      <c r="P1724" s="28">
        <v>2500</v>
      </c>
      <c r="Q1724" s="28">
        <v>0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31">
        <f t="shared" si="53"/>
        <v>10000</v>
      </c>
      <c r="AB1724" s="31">
        <f t="shared" si="52"/>
        <v>0</v>
      </c>
    </row>
    <row r="1725" spans="1:28" s="36" customFormat="1" x14ac:dyDescent="0.35">
      <c r="A1725" s="25" t="s">
        <v>279</v>
      </c>
      <c r="B1725" s="26" t="s">
        <v>2815</v>
      </c>
      <c r="C1725" s="27" t="s">
        <v>281</v>
      </c>
      <c r="D1725" s="27" t="s">
        <v>2816</v>
      </c>
      <c r="E1725" s="27" t="s">
        <v>36</v>
      </c>
      <c r="F1725" s="27" t="s">
        <v>37</v>
      </c>
      <c r="G1725" s="27" t="str">
        <f>Table228910[[#This Row],[District
Code]]</f>
        <v>73601</v>
      </c>
      <c r="H1725" s="52" t="s">
        <v>2817</v>
      </c>
      <c r="I1725" s="29" t="s">
        <v>6701</v>
      </c>
      <c r="J1725" s="30">
        <v>45704</v>
      </c>
      <c r="K1725" s="29" t="s">
        <v>6701</v>
      </c>
      <c r="L1725" s="28">
        <v>11124</v>
      </c>
      <c r="M1725" s="28">
        <v>33372</v>
      </c>
      <c r="N1725" s="28">
        <v>0</v>
      </c>
      <c r="O1725" s="28">
        <v>1208</v>
      </c>
      <c r="P1725" s="28">
        <v>0</v>
      </c>
      <c r="Q1725" s="28">
        <v>0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31">
        <f t="shared" si="53"/>
        <v>45704</v>
      </c>
      <c r="AB1725" s="31">
        <f t="shared" si="52"/>
        <v>0</v>
      </c>
    </row>
    <row r="1726" spans="1:28" s="36" customFormat="1" x14ac:dyDescent="0.35">
      <c r="A1726" s="25" t="s">
        <v>279</v>
      </c>
      <c r="B1726" s="26" t="s">
        <v>3064</v>
      </c>
      <c r="C1726" s="27" t="s">
        <v>281</v>
      </c>
      <c r="D1726" s="27" t="s">
        <v>3065</v>
      </c>
      <c r="E1726" s="27" t="s">
        <v>36</v>
      </c>
      <c r="F1726" s="27" t="s">
        <v>37</v>
      </c>
      <c r="G1726" s="27" t="str">
        <f>Table228910[[#This Row],[District
Code]]</f>
        <v>75549</v>
      </c>
      <c r="H1726" s="52" t="s">
        <v>3066</v>
      </c>
      <c r="I1726" s="29" t="s">
        <v>6701</v>
      </c>
      <c r="J1726" s="30">
        <v>41014</v>
      </c>
      <c r="K1726" s="29" t="s">
        <v>6701</v>
      </c>
      <c r="L1726" s="28">
        <v>9983</v>
      </c>
      <c r="M1726" s="28">
        <v>9983</v>
      </c>
      <c r="N1726" s="28">
        <v>0</v>
      </c>
      <c r="O1726" s="28">
        <v>17131</v>
      </c>
      <c r="P1726" s="28">
        <v>3917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</v>
      </c>
      <c r="X1726" s="28">
        <v>0</v>
      </c>
      <c r="Y1726" s="28">
        <v>0</v>
      </c>
      <c r="Z1726" s="28">
        <v>0</v>
      </c>
      <c r="AA1726" s="31">
        <f t="shared" si="53"/>
        <v>41014</v>
      </c>
      <c r="AB1726" s="31">
        <f t="shared" si="52"/>
        <v>0</v>
      </c>
    </row>
    <row r="1727" spans="1:28" s="36" customFormat="1" x14ac:dyDescent="0.35">
      <c r="A1727" s="25" t="s">
        <v>279</v>
      </c>
      <c r="B1727" s="26" t="s">
        <v>3067</v>
      </c>
      <c r="C1727" s="27" t="s">
        <v>281</v>
      </c>
      <c r="D1727" s="27" t="s">
        <v>3068</v>
      </c>
      <c r="E1727" s="27" t="s">
        <v>36</v>
      </c>
      <c r="F1727" s="27" t="s">
        <v>37</v>
      </c>
      <c r="G1727" s="27" t="str">
        <f>Table228910[[#This Row],[District
Code]]</f>
        <v>75556</v>
      </c>
      <c r="H1727" s="52" t="s">
        <v>3069</v>
      </c>
      <c r="I1727" s="29" t="s">
        <v>6701</v>
      </c>
      <c r="J1727" s="30">
        <v>59656</v>
      </c>
      <c r="K1727" s="29" t="s">
        <v>6701</v>
      </c>
      <c r="L1727" s="28">
        <v>14520</v>
      </c>
      <c r="M1727" s="28">
        <v>14520</v>
      </c>
      <c r="N1727" s="28">
        <v>0</v>
      </c>
      <c r="O1727" s="28">
        <v>0</v>
      </c>
      <c r="P1727" s="28">
        <v>0</v>
      </c>
      <c r="Q1727" s="28">
        <v>0</v>
      </c>
      <c r="R1727" s="28">
        <v>11787</v>
      </c>
      <c r="S1727" s="28">
        <v>13449</v>
      </c>
      <c r="T1727" s="28">
        <v>5380</v>
      </c>
      <c r="U1727" s="28">
        <v>0</v>
      </c>
      <c r="V1727" s="28">
        <v>0</v>
      </c>
      <c r="W1727" s="28">
        <v>0</v>
      </c>
      <c r="X1727" s="28">
        <v>0</v>
      </c>
      <c r="Y1727" s="28">
        <v>0</v>
      </c>
      <c r="Z1727" s="28">
        <v>0</v>
      </c>
      <c r="AA1727" s="31">
        <f t="shared" si="53"/>
        <v>59656</v>
      </c>
      <c r="AB1727" s="31">
        <f t="shared" si="52"/>
        <v>0</v>
      </c>
    </row>
    <row r="1728" spans="1:28" s="36" customFormat="1" x14ac:dyDescent="0.35">
      <c r="A1728" s="25" t="s">
        <v>279</v>
      </c>
      <c r="B1728" s="26" t="s">
        <v>3070</v>
      </c>
      <c r="C1728" s="27" t="s">
        <v>281</v>
      </c>
      <c r="D1728" s="27" t="s">
        <v>3071</v>
      </c>
      <c r="E1728" s="27" t="s">
        <v>36</v>
      </c>
      <c r="F1728" s="27" t="s">
        <v>37</v>
      </c>
      <c r="G1728" s="27" t="str">
        <f>Table228910[[#This Row],[District
Code]]</f>
        <v>75564</v>
      </c>
      <c r="H1728" s="52" t="s">
        <v>3072</v>
      </c>
      <c r="I1728" s="29" t="s">
        <v>6701</v>
      </c>
      <c r="J1728" s="30">
        <v>63640</v>
      </c>
      <c r="K1728" s="29" t="s">
        <v>6701</v>
      </c>
      <c r="L1728" s="28">
        <v>15490</v>
      </c>
      <c r="M1728" s="28">
        <v>15490</v>
      </c>
      <c r="N1728" s="28">
        <v>0</v>
      </c>
      <c r="O1728" s="28">
        <v>0</v>
      </c>
      <c r="P1728" s="28">
        <v>0</v>
      </c>
      <c r="Q1728" s="28">
        <v>0</v>
      </c>
      <c r="R1728" s="28">
        <v>15910</v>
      </c>
      <c r="S1728" s="28">
        <v>0</v>
      </c>
      <c r="T1728" s="28">
        <v>16750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31">
        <f t="shared" si="53"/>
        <v>63640</v>
      </c>
      <c r="AB1728" s="31">
        <f t="shared" si="52"/>
        <v>0</v>
      </c>
    </row>
    <row r="1729" spans="1:28" s="36" customFormat="1" x14ac:dyDescent="0.35">
      <c r="A1729" s="25" t="s">
        <v>279</v>
      </c>
      <c r="B1729" s="26" t="s">
        <v>3073</v>
      </c>
      <c r="C1729" s="27" t="s">
        <v>281</v>
      </c>
      <c r="D1729" s="27" t="s">
        <v>3074</v>
      </c>
      <c r="E1729" s="27" t="s">
        <v>36</v>
      </c>
      <c r="F1729" s="27" t="s">
        <v>37</v>
      </c>
      <c r="G1729" s="27" t="str">
        <f>Table228910[[#This Row],[District
Code]]</f>
        <v>75572</v>
      </c>
      <c r="H1729" s="52" t="s">
        <v>3075</v>
      </c>
      <c r="I1729" s="29" t="s">
        <v>6701</v>
      </c>
      <c r="J1729" s="30">
        <v>42686</v>
      </c>
      <c r="K1729" s="29" t="s">
        <v>6701</v>
      </c>
      <c r="L1729" s="28">
        <v>10390</v>
      </c>
      <c r="M1729" s="28">
        <v>10390</v>
      </c>
      <c r="N1729" s="28">
        <v>0</v>
      </c>
      <c r="O1729" s="28">
        <v>0</v>
      </c>
      <c r="P1729" s="28">
        <v>0</v>
      </c>
      <c r="Q1729" s="28">
        <v>21906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31">
        <f t="shared" si="53"/>
        <v>42686</v>
      </c>
      <c r="AB1729" s="31">
        <f t="shared" si="52"/>
        <v>0</v>
      </c>
    </row>
    <row r="1730" spans="1:28" s="36" customFormat="1" x14ac:dyDescent="0.35">
      <c r="A1730" s="25" t="s">
        <v>279</v>
      </c>
      <c r="B1730" s="26" t="s">
        <v>3091</v>
      </c>
      <c r="C1730" s="27" t="s">
        <v>281</v>
      </c>
      <c r="D1730" s="27" t="s">
        <v>3092</v>
      </c>
      <c r="E1730" s="27" t="s">
        <v>36</v>
      </c>
      <c r="F1730" s="27" t="s">
        <v>37</v>
      </c>
      <c r="G1730" s="27" t="str">
        <f>Table228910[[#This Row],[District
Code]]</f>
        <v>75739</v>
      </c>
      <c r="H1730" s="52" t="s">
        <v>3093</v>
      </c>
      <c r="I1730" s="29" t="s">
        <v>6701</v>
      </c>
      <c r="J1730" s="30">
        <v>246909</v>
      </c>
      <c r="K1730" s="29" t="s">
        <v>6701</v>
      </c>
      <c r="L1730" s="28">
        <v>60096</v>
      </c>
      <c r="M1730" s="28">
        <v>60096</v>
      </c>
      <c r="N1730" s="28">
        <v>0</v>
      </c>
      <c r="O1730" s="28">
        <v>53745</v>
      </c>
      <c r="P1730" s="28">
        <v>12474</v>
      </c>
      <c r="Q1730" s="28">
        <v>36765</v>
      </c>
      <c r="R1730" s="28">
        <v>23733</v>
      </c>
      <c r="S1730" s="28">
        <v>0</v>
      </c>
      <c r="T1730" s="28">
        <v>0</v>
      </c>
      <c r="U1730" s="28">
        <v>0</v>
      </c>
      <c r="V1730" s="28">
        <v>0</v>
      </c>
      <c r="W1730" s="28">
        <v>0</v>
      </c>
      <c r="X1730" s="28">
        <v>0</v>
      </c>
      <c r="Y1730" s="28">
        <v>0</v>
      </c>
      <c r="Z1730" s="28">
        <v>0</v>
      </c>
      <c r="AA1730" s="31">
        <f t="shared" si="53"/>
        <v>246909</v>
      </c>
      <c r="AB1730" s="31">
        <f t="shared" si="52"/>
        <v>0</v>
      </c>
    </row>
    <row r="1731" spans="1:28" s="36" customFormat="1" x14ac:dyDescent="0.35">
      <c r="A1731" s="25" t="s">
        <v>279</v>
      </c>
      <c r="B1731" s="26" t="s">
        <v>4382</v>
      </c>
      <c r="C1731" s="27" t="s">
        <v>281</v>
      </c>
      <c r="D1731" s="27" t="s">
        <v>2412</v>
      </c>
      <c r="E1731" s="27" t="s">
        <v>4383</v>
      </c>
      <c r="F1731" s="27" t="s">
        <v>4384</v>
      </c>
      <c r="G1731" s="27" t="str">
        <f>"C"&amp;Table228910[[#This Row],[Direct
Funded
Charter School
Number]]</f>
        <v>C0812</v>
      </c>
      <c r="H1731" s="52" t="s">
        <v>4385</v>
      </c>
      <c r="I1731" s="29" t="s">
        <v>6701</v>
      </c>
      <c r="J1731" s="30">
        <v>10000</v>
      </c>
      <c r="K1731" s="29" t="s">
        <v>6708</v>
      </c>
      <c r="L1731" s="28">
        <v>2500</v>
      </c>
      <c r="M1731" s="28">
        <v>4901</v>
      </c>
      <c r="N1731" s="28">
        <v>2599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0</v>
      </c>
      <c r="X1731" s="28">
        <v>0</v>
      </c>
      <c r="Y1731" s="28">
        <v>0</v>
      </c>
      <c r="Z1731" s="28">
        <v>0</v>
      </c>
      <c r="AA1731" s="31">
        <f t="shared" si="53"/>
        <v>10000</v>
      </c>
      <c r="AB1731" s="31">
        <f t="shared" si="52"/>
        <v>0</v>
      </c>
    </row>
    <row r="1732" spans="1:28" s="36" customFormat="1" x14ac:dyDescent="0.35">
      <c r="A1732" s="25" t="s">
        <v>279</v>
      </c>
      <c r="B1732" s="26" t="s">
        <v>4654</v>
      </c>
      <c r="C1732" s="27" t="s">
        <v>281</v>
      </c>
      <c r="D1732" s="27" t="s">
        <v>282</v>
      </c>
      <c r="E1732" s="27" t="s">
        <v>4655</v>
      </c>
      <c r="F1732" s="27" t="s">
        <v>4656</v>
      </c>
      <c r="G1732" s="27" t="str">
        <f>"C"&amp;Table228910[[#This Row],[Direct
Funded
Charter School
Number]]</f>
        <v>C0985</v>
      </c>
      <c r="H1732" s="52" t="s">
        <v>4657</v>
      </c>
      <c r="I1732" s="29" t="s">
        <v>6700</v>
      </c>
      <c r="J1732" s="30">
        <v>0</v>
      </c>
      <c r="K1732" s="29" t="s">
        <v>6708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</v>
      </c>
      <c r="X1732" s="28">
        <v>0</v>
      </c>
      <c r="Y1732" s="28">
        <v>0</v>
      </c>
      <c r="Z1732" s="28">
        <v>0</v>
      </c>
      <c r="AA1732" s="31">
        <f t="shared" si="53"/>
        <v>0</v>
      </c>
      <c r="AB1732" s="31">
        <f t="shared" si="52"/>
        <v>0</v>
      </c>
    </row>
    <row r="1733" spans="1:28" s="36" customFormat="1" x14ac:dyDescent="0.35">
      <c r="A1733" s="25" t="s">
        <v>279</v>
      </c>
      <c r="B1733" s="26" t="s">
        <v>4935</v>
      </c>
      <c r="C1733" s="27" t="s">
        <v>281</v>
      </c>
      <c r="D1733" s="27" t="s">
        <v>2442</v>
      </c>
      <c r="E1733" s="27" t="s">
        <v>4936</v>
      </c>
      <c r="F1733" s="27" t="s">
        <v>4937</v>
      </c>
      <c r="G1733" s="27" t="str">
        <f>"C"&amp;Table228910[[#This Row],[Direct
Funded
Charter School
Number]]</f>
        <v>C1125</v>
      </c>
      <c r="H1733" s="52" t="s">
        <v>4938</v>
      </c>
      <c r="I1733" s="29" t="s">
        <v>6701</v>
      </c>
      <c r="J1733" s="30">
        <v>10000</v>
      </c>
      <c r="K1733" s="29" t="s">
        <v>6708</v>
      </c>
      <c r="L1733" s="28">
        <v>2500</v>
      </c>
      <c r="M1733" s="28">
        <v>4461</v>
      </c>
      <c r="N1733" s="28">
        <v>3039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28">
        <v>0</v>
      </c>
      <c r="Z1733" s="28">
        <v>0</v>
      </c>
      <c r="AA1733" s="31">
        <f t="shared" si="53"/>
        <v>10000</v>
      </c>
      <c r="AB1733" s="31">
        <f t="shared" si="52"/>
        <v>0</v>
      </c>
    </row>
    <row r="1734" spans="1:28" s="36" customFormat="1" x14ac:dyDescent="0.35">
      <c r="A1734" s="25" t="s">
        <v>279</v>
      </c>
      <c r="B1734" s="26" t="s">
        <v>5323</v>
      </c>
      <c r="C1734" s="27" t="s">
        <v>281</v>
      </c>
      <c r="D1734" s="27" t="s">
        <v>3092</v>
      </c>
      <c r="E1734" s="27" t="s">
        <v>5324</v>
      </c>
      <c r="F1734" s="27" t="s">
        <v>5325</v>
      </c>
      <c r="G1734" s="27" t="str">
        <f>"C"&amp;Table228910[[#This Row],[Direct
Funded
Charter School
Number]]</f>
        <v>C1309</v>
      </c>
      <c r="H1734" s="52" t="s">
        <v>5326</v>
      </c>
      <c r="I1734" s="29" t="s">
        <v>6700</v>
      </c>
      <c r="J1734" s="30">
        <v>0</v>
      </c>
      <c r="K1734" s="29" t="s">
        <v>6708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31">
        <f t="shared" si="53"/>
        <v>0</v>
      </c>
      <c r="AB1734" s="31">
        <f t="shared" si="52"/>
        <v>0</v>
      </c>
    </row>
    <row r="1735" spans="1:28" s="36" customFormat="1" x14ac:dyDescent="0.35">
      <c r="A1735" s="25" t="s">
        <v>279</v>
      </c>
      <c r="B1735" s="35" t="s">
        <v>6437</v>
      </c>
      <c r="C1735" s="33" t="s">
        <v>281</v>
      </c>
      <c r="D1735" s="33" t="s">
        <v>2454</v>
      </c>
      <c r="E1735" s="33" t="s">
        <v>6438</v>
      </c>
      <c r="F1735" s="3" t="s">
        <v>6439</v>
      </c>
      <c r="G1735" s="27" t="str">
        <f>"C"&amp;Table228910[[#This Row],[Direct
Funded
Charter School
Number]]</f>
        <v>C1819</v>
      </c>
      <c r="H1735" s="53" t="s">
        <v>6440</v>
      </c>
      <c r="I1735" s="29" t="s">
        <v>6700</v>
      </c>
      <c r="J1735" s="30">
        <v>0</v>
      </c>
      <c r="K1735" s="29" t="s">
        <v>6708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31">
        <f t="shared" si="53"/>
        <v>0</v>
      </c>
      <c r="AB1735" s="31">
        <f t="shared" si="52"/>
        <v>0</v>
      </c>
    </row>
    <row r="1736" spans="1:28" s="36" customFormat="1" x14ac:dyDescent="0.35">
      <c r="A1736" s="25" t="s">
        <v>279</v>
      </c>
      <c r="B1736" s="26" t="s">
        <v>6079</v>
      </c>
      <c r="C1736" s="27" t="s">
        <v>281</v>
      </c>
      <c r="D1736" s="27" t="s">
        <v>3092</v>
      </c>
      <c r="E1736" s="27" t="s">
        <v>6080</v>
      </c>
      <c r="F1736" s="27" t="s">
        <v>6081</v>
      </c>
      <c r="G1736" s="27" t="str">
        <f>"C"&amp;Table228910[[#This Row],[Direct
Funded
Charter School
Number]]</f>
        <v>C1695</v>
      </c>
      <c r="H1736" s="52" t="s">
        <v>6082</v>
      </c>
      <c r="I1736" s="29" t="s">
        <v>6701</v>
      </c>
      <c r="J1736" s="30">
        <v>10000</v>
      </c>
      <c r="K1736" s="29" t="s">
        <v>6701</v>
      </c>
      <c r="L1736" s="28">
        <v>2500</v>
      </c>
      <c r="M1736" s="28">
        <v>2500</v>
      </c>
      <c r="N1736" s="28">
        <v>60</v>
      </c>
      <c r="O1736" s="28">
        <v>0</v>
      </c>
      <c r="P1736" s="28">
        <v>2500</v>
      </c>
      <c r="Q1736" s="28">
        <v>2440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0</v>
      </c>
      <c r="X1736" s="28">
        <v>0</v>
      </c>
      <c r="Y1736" s="28">
        <v>0</v>
      </c>
      <c r="Z1736" s="28">
        <v>0</v>
      </c>
      <c r="AA1736" s="31">
        <f t="shared" si="53"/>
        <v>10000</v>
      </c>
      <c r="AB1736" s="31">
        <f t="shared" si="52"/>
        <v>0</v>
      </c>
    </row>
    <row r="1737" spans="1:28" s="36" customFormat="1" x14ac:dyDescent="0.35">
      <c r="A1737" s="25" t="s">
        <v>279</v>
      </c>
      <c r="B1737" s="26" t="s">
        <v>3364</v>
      </c>
      <c r="C1737" s="27" t="s">
        <v>281</v>
      </c>
      <c r="D1737" s="27" t="s">
        <v>282</v>
      </c>
      <c r="E1737" s="27" t="s">
        <v>3365</v>
      </c>
      <c r="F1737" s="27" t="s">
        <v>3366</v>
      </c>
      <c r="G1737" s="27" t="str">
        <f>"C"&amp;Table228910[[#This Row],[Direct
Funded
Charter School
Number]]</f>
        <v>C0172</v>
      </c>
      <c r="H1737" s="52" t="s">
        <v>3367</v>
      </c>
      <c r="I1737" s="29" t="s">
        <v>6701</v>
      </c>
      <c r="J1737" s="30">
        <v>10000</v>
      </c>
      <c r="K1737" s="29" t="s">
        <v>6701</v>
      </c>
      <c r="L1737" s="28">
        <v>2500</v>
      </c>
      <c r="M1737" s="28">
        <v>2500</v>
      </c>
      <c r="N1737" s="28">
        <v>0</v>
      </c>
      <c r="O1737" s="28">
        <v>0</v>
      </c>
      <c r="P1737" s="28">
        <v>5000</v>
      </c>
      <c r="Q1737" s="28">
        <v>0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0</v>
      </c>
      <c r="X1737" s="28">
        <v>0</v>
      </c>
      <c r="Y1737" s="28">
        <v>0</v>
      </c>
      <c r="Z1737" s="28">
        <v>0</v>
      </c>
      <c r="AA1737" s="31">
        <f t="shared" si="53"/>
        <v>10000</v>
      </c>
      <c r="AB1737" s="31">
        <f t="shared" si="52"/>
        <v>0</v>
      </c>
    </row>
    <row r="1738" spans="1:28" s="36" customFormat="1" x14ac:dyDescent="0.35">
      <c r="A1738" s="25" t="s">
        <v>279</v>
      </c>
      <c r="B1738" s="26" t="s">
        <v>3721</v>
      </c>
      <c r="C1738" s="27" t="s">
        <v>281</v>
      </c>
      <c r="D1738" s="27" t="s">
        <v>3074</v>
      </c>
      <c r="E1738" s="27" t="s">
        <v>3722</v>
      </c>
      <c r="F1738" s="27" t="s">
        <v>3723</v>
      </c>
      <c r="G1738" s="27" t="str">
        <f>"C"&amp;Table228910[[#This Row],[Direct
Funded
Charter School
Number]]</f>
        <v>C0477</v>
      </c>
      <c r="H1738" s="52" t="s">
        <v>3724</v>
      </c>
      <c r="I1738" s="29" t="s">
        <v>6700</v>
      </c>
      <c r="J1738" s="30">
        <v>0</v>
      </c>
      <c r="K1738" s="29" t="s">
        <v>6708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31">
        <f t="shared" si="53"/>
        <v>0</v>
      </c>
      <c r="AB1738" s="31">
        <f t="shared" si="52"/>
        <v>0</v>
      </c>
    </row>
    <row r="1739" spans="1:28" s="36" customFormat="1" x14ac:dyDescent="0.35">
      <c r="A1739" s="25" t="s">
        <v>284</v>
      </c>
      <c r="B1739" s="26" t="s">
        <v>285</v>
      </c>
      <c r="C1739" s="27" t="s">
        <v>286</v>
      </c>
      <c r="D1739" s="27" t="s">
        <v>287</v>
      </c>
      <c r="E1739" s="27" t="s">
        <v>36</v>
      </c>
      <c r="F1739" s="27" t="s">
        <v>37</v>
      </c>
      <c r="G1739" s="27" t="str">
        <f>Table228910[[#This Row],[District
Code]]</f>
        <v>10512</v>
      </c>
      <c r="H1739" s="52" t="s">
        <v>288</v>
      </c>
      <c r="I1739" s="29" t="s">
        <v>6701</v>
      </c>
      <c r="J1739" s="30">
        <v>10000</v>
      </c>
      <c r="K1739" s="29" t="s">
        <v>6701</v>
      </c>
      <c r="L1739" s="28">
        <v>2500</v>
      </c>
      <c r="M1739" s="28">
        <v>2500</v>
      </c>
      <c r="N1739" s="28">
        <v>0</v>
      </c>
      <c r="O1739" s="28">
        <v>5000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31">
        <f t="shared" si="53"/>
        <v>10000</v>
      </c>
      <c r="AB1739" s="31">
        <f t="shared" si="52"/>
        <v>0</v>
      </c>
    </row>
    <row r="1740" spans="1:28" s="36" customFormat="1" x14ac:dyDescent="0.35">
      <c r="A1740" s="25" t="s">
        <v>284</v>
      </c>
      <c r="B1740" s="26" t="s">
        <v>2468</v>
      </c>
      <c r="C1740" s="27" t="s">
        <v>286</v>
      </c>
      <c r="D1740" s="27" t="s">
        <v>2469</v>
      </c>
      <c r="E1740" s="27" t="s">
        <v>36</v>
      </c>
      <c r="F1740" s="27" t="s">
        <v>37</v>
      </c>
      <c r="G1740" s="27" t="str">
        <f>Table228910[[#This Row],[District
Code]]</f>
        <v>71357</v>
      </c>
      <c r="H1740" s="52" t="s">
        <v>2470</v>
      </c>
      <c r="I1740" s="29" t="s">
        <v>6701</v>
      </c>
      <c r="J1740" s="30">
        <v>10000</v>
      </c>
      <c r="K1740" s="29" t="s">
        <v>6701</v>
      </c>
      <c r="L1740" s="28">
        <v>2500</v>
      </c>
      <c r="M1740" s="28">
        <v>2500</v>
      </c>
      <c r="N1740" s="28">
        <v>2500</v>
      </c>
      <c r="O1740" s="28">
        <v>2500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0</v>
      </c>
      <c r="X1740" s="28">
        <v>0</v>
      </c>
      <c r="Y1740" s="28">
        <v>0</v>
      </c>
      <c r="Z1740" s="28">
        <v>0</v>
      </c>
      <c r="AA1740" s="31">
        <f t="shared" si="53"/>
        <v>10000</v>
      </c>
      <c r="AB1740" s="31">
        <f t="shared" ref="AB1740:AB1803" si="54">J1740-AA1740</f>
        <v>0</v>
      </c>
    </row>
    <row r="1741" spans="1:28" s="36" customFormat="1" x14ac:dyDescent="0.35">
      <c r="A1741" s="25" t="s">
        <v>284</v>
      </c>
      <c r="B1741" s="26" t="s">
        <v>2471</v>
      </c>
      <c r="C1741" s="27" t="s">
        <v>286</v>
      </c>
      <c r="D1741" s="27" t="s">
        <v>2472</v>
      </c>
      <c r="E1741" s="27" t="s">
        <v>36</v>
      </c>
      <c r="F1741" s="27" t="s">
        <v>37</v>
      </c>
      <c r="G1741" s="27" t="str">
        <f>Table228910[[#This Row],[District
Code]]</f>
        <v>71365</v>
      </c>
      <c r="H1741" s="52" t="s">
        <v>2473</v>
      </c>
      <c r="I1741" s="29" t="s">
        <v>6701</v>
      </c>
      <c r="J1741" s="30">
        <v>10000</v>
      </c>
      <c r="K1741" s="29" t="s">
        <v>6701</v>
      </c>
      <c r="L1741" s="28">
        <v>2500</v>
      </c>
      <c r="M1741" s="28">
        <v>2500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5000</v>
      </c>
      <c r="W1741" s="28">
        <v>0</v>
      </c>
      <c r="X1741" s="28">
        <v>0</v>
      </c>
      <c r="Y1741" s="28">
        <v>0</v>
      </c>
      <c r="Z1741" s="28">
        <v>0</v>
      </c>
      <c r="AA1741" s="31">
        <f t="shared" ref="AA1741:AA1804" si="55">SUM(L1741:Z1741)</f>
        <v>10000</v>
      </c>
      <c r="AB1741" s="31">
        <f t="shared" si="54"/>
        <v>0</v>
      </c>
    </row>
    <row r="1742" spans="1:28" s="36" customFormat="1" x14ac:dyDescent="0.35">
      <c r="A1742" s="25" t="s">
        <v>284</v>
      </c>
      <c r="B1742" s="35" t="s">
        <v>2474</v>
      </c>
      <c r="C1742" s="33" t="s">
        <v>286</v>
      </c>
      <c r="D1742" s="33" t="s">
        <v>2475</v>
      </c>
      <c r="E1742" s="33" t="s">
        <v>36</v>
      </c>
      <c r="F1742" s="3" t="s">
        <v>37</v>
      </c>
      <c r="G1742" s="27" t="str">
        <f>Table228910[[#This Row],[District
Code]]</f>
        <v>71373</v>
      </c>
      <c r="H1742" s="53" t="s">
        <v>2476</v>
      </c>
      <c r="I1742" s="29" t="s">
        <v>6701</v>
      </c>
      <c r="J1742" s="30">
        <v>10000</v>
      </c>
      <c r="K1742" s="29" t="s">
        <v>6701</v>
      </c>
      <c r="L1742" s="28">
        <v>2500</v>
      </c>
      <c r="M1742" s="28">
        <v>0</v>
      </c>
      <c r="N1742" s="28">
        <v>2500</v>
      </c>
      <c r="O1742" s="28">
        <v>0</v>
      </c>
      <c r="P1742" s="28">
        <v>0</v>
      </c>
      <c r="Q1742" s="28">
        <v>2500</v>
      </c>
      <c r="R1742" s="28">
        <v>1505</v>
      </c>
      <c r="S1742" s="28">
        <v>0</v>
      </c>
      <c r="T1742" s="28">
        <v>995</v>
      </c>
      <c r="U1742" s="28">
        <v>0</v>
      </c>
      <c r="V1742" s="28">
        <v>0</v>
      </c>
      <c r="W1742" s="28">
        <v>0</v>
      </c>
      <c r="X1742" s="28">
        <v>0</v>
      </c>
      <c r="Y1742" s="28">
        <v>0</v>
      </c>
      <c r="Z1742" s="28">
        <v>0</v>
      </c>
      <c r="AA1742" s="31">
        <f t="shared" si="55"/>
        <v>10000</v>
      </c>
      <c r="AB1742" s="31">
        <f t="shared" si="54"/>
        <v>0</v>
      </c>
    </row>
    <row r="1743" spans="1:28" s="36" customFormat="1" x14ac:dyDescent="0.35">
      <c r="A1743" s="25" t="s">
        <v>284</v>
      </c>
      <c r="B1743" s="26" t="s">
        <v>2477</v>
      </c>
      <c r="C1743" s="27" t="s">
        <v>286</v>
      </c>
      <c r="D1743" s="27" t="s">
        <v>2478</v>
      </c>
      <c r="E1743" s="27" t="s">
        <v>36</v>
      </c>
      <c r="F1743" s="27" t="s">
        <v>37</v>
      </c>
      <c r="G1743" s="27" t="str">
        <f>Table228910[[#This Row],[District
Code]]</f>
        <v>71381</v>
      </c>
      <c r="H1743" s="52" t="s">
        <v>2479</v>
      </c>
      <c r="I1743" s="29" t="s">
        <v>6701</v>
      </c>
      <c r="J1743" s="30">
        <v>10000</v>
      </c>
      <c r="K1743" s="29" t="s">
        <v>6701</v>
      </c>
      <c r="L1743" s="28">
        <v>2500</v>
      </c>
      <c r="M1743" s="28">
        <v>2500</v>
      </c>
      <c r="N1743" s="28">
        <v>0</v>
      </c>
      <c r="O1743" s="28">
        <v>0</v>
      </c>
      <c r="P1743" s="28">
        <v>0</v>
      </c>
      <c r="Q1743" s="28">
        <v>5000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</v>
      </c>
      <c r="X1743" s="28">
        <v>0</v>
      </c>
      <c r="Y1743" s="28">
        <v>0</v>
      </c>
      <c r="Z1743" s="28">
        <v>0</v>
      </c>
      <c r="AA1743" s="31">
        <f t="shared" si="55"/>
        <v>10000</v>
      </c>
      <c r="AB1743" s="31">
        <f t="shared" si="54"/>
        <v>0</v>
      </c>
    </row>
    <row r="1744" spans="1:28" s="36" customFormat="1" x14ac:dyDescent="0.35">
      <c r="A1744" s="25" t="s">
        <v>284</v>
      </c>
      <c r="B1744" s="26" t="s">
        <v>2480</v>
      </c>
      <c r="C1744" s="27" t="s">
        <v>286</v>
      </c>
      <c r="D1744" s="27" t="s">
        <v>2481</v>
      </c>
      <c r="E1744" s="27" t="s">
        <v>36</v>
      </c>
      <c r="F1744" s="27" t="s">
        <v>37</v>
      </c>
      <c r="G1744" s="27" t="str">
        <f>Table228910[[#This Row],[District
Code]]</f>
        <v>71399</v>
      </c>
      <c r="H1744" s="52" t="s">
        <v>2482</v>
      </c>
      <c r="I1744" s="29" t="s">
        <v>6701</v>
      </c>
      <c r="J1744" s="30">
        <v>34115</v>
      </c>
      <c r="K1744" s="29" t="s">
        <v>6701</v>
      </c>
      <c r="L1744" s="28">
        <v>8304</v>
      </c>
      <c r="M1744" s="28">
        <v>8304</v>
      </c>
      <c r="N1744" s="28">
        <v>0</v>
      </c>
      <c r="O1744" s="28">
        <v>0</v>
      </c>
      <c r="P1744" s="28">
        <v>0</v>
      </c>
      <c r="Q1744" s="28">
        <v>0</v>
      </c>
      <c r="R1744" s="28">
        <v>17507</v>
      </c>
      <c r="S1744" s="28">
        <v>0</v>
      </c>
      <c r="T1744" s="28">
        <v>0</v>
      </c>
      <c r="U1744" s="28">
        <v>0</v>
      </c>
      <c r="V1744" s="28">
        <v>0</v>
      </c>
      <c r="W1744" s="28">
        <v>0</v>
      </c>
      <c r="X1744" s="28">
        <v>0</v>
      </c>
      <c r="Y1744" s="28">
        <v>0</v>
      </c>
      <c r="Z1744" s="28">
        <v>0</v>
      </c>
      <c r="AA1744" s="31">
        <f t="shared" si="55"/>
        <v>34115</v>
      </c>
      <c r="AB1744" s="31">
        <f t="shared" si="54"/>
        <v>0</v>
      </c>
    </row>
    <row r="1745" spans="1:28" s="36" customFormat="1" x14ac:dyDescent="0.35">
      <c r="A1745" s="25" t="s">
        <v>284</v>
      </c>
      <c r="B1745" s="26" t="s">
        <v>2483</v>
      </c>
      <c r="C1745" s="27" t="s">
        <v>286</v>
      </c>
      <c r="D1745" s="27" t="s">
        <v>2484</v>
      </c>
      <c r="E1745" s="27" t="s">
        <v>36</v>
      </c>
      <c r="F1745" s="27" t="s">
        <v>37</v>
      </c>
      <c r="G1745" s="27" t="str">
        <f>Table228910[[#This Row],[District
Code]]</f>
        <v>71407</v>
      </c>
      <c r="H1745" s="52" t="s">
        <v>2485</v>
      </c>
      <c r="I1745" s="29" t="s">
        <v>6701</v>
      </c>
      <c r="J1745" s="30">
        <v>10000</v>
      </c>
      <c r="K1745" s="29" t="s">
        <v>6701</v>
      </c>
      <c r="L1745" s="28">
        <v>2500</v>
      </c>
      <c r="M1745" s="28">
        <v>2500</v>
      </c>
      <c r="N1745" s="28">
        <v>2500</v>
      </c>
      <c r="O1745" s="28">
        <v>2500</v>
      </c>
      <c r="P1745" s="28">
        <v>0</v>
      </c>
      <c r="Q1745" s="28">
        <v>0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0</v>
      </c>
      <c r="X1745" s="28">
        <v>0</v>
      </c>
      <c r="Y1745" s="28">
        <v>0</v>
      </c>
      <c r="Z1745" s="28">
        <v>0</v>
      </c>
      <c r="AA1745" s="31">
        <f t="shared" si="55"/>
        <v>10000</v>
      </c>
      <c r="AB1745" s="31">
        <f t="shared" si="54"/>
        <v>0</v>
      </c>
    </row>
    <row r="1746" spans="1:28" s="36" customFormat="1" x14ac:dyDescent="0.35">
      <c r="A1746" s="25" t="s">
        <v>284</v>
      </c>
      <c r="B1746" s="26" t="s">
        <v>2486</v>
      </c>
      <c r="C1746" s="27" t="s">
        <v>286</v>
      </c>
      <c r="D1746" s="27" t="s">
        <v>2487</v>
      </c>
      <c r="E1746" s="27" t="s">
        <v>36</v>
      </c>
      <c r="F1746" s="27" t="s">
        <v>37</v>
      </c>
      <c r="G1746" s="27" t="str">
        <f>Table228910[[#This Row],[District
Code]]</f>
        <v>71415</v>
      </c>
      <c r="H1746" s="52" t="s">
        <v>2488</v>
      </c>
      <c r="I1746" s="29" t="s">
        <v>6701</v>
      </c>
      <c r="J1746" s="30">
        <v>10000</v>
      </c>
      <c r="K1746" s="29" t="s">
        <v>6701</v>
      </c>
      <c r="L1746" s="28">
        <v>2500</v>
      </c>
      <c r="M1746" s="28">
        <v>2500</v>
      </c>
      <c r="N1746" s="28">
        <v>0</v>
      </c>
      <c r="O1746" s="28">
        <v>0</v>
      </c>
      <c r="P1746" s="28">
        <v>0</v>
      </c>
      <c r="Q1746" s="28">
        <v>0</v>
      </c>
      <c r="R1746" s="28">
        <v>0</v>
      </c>
      <c r="S1746" s="28">
        <v>0</v>
      </c>
      <c r="T1746" s="28">
        <v>0</v>
      </c>
      <c r="U1746" s="28">
        <v>2702</v>
      </c>
      <c r="V1746" s="28">
        <v>2298</v>
      </c>
      <c r="W1746" s="28">
        <v>0</v>
      </c>
      <c r="X1746" s="28">
        <v>0</v>
      </c>
      <c r="Y1746" s="28">
        <v>0</v>
      </c>
      <c r="Z1746" s="28">
        <v>0</v>
      </c>
      <c r="AA1746" s="31">
        <f t="shared" si="55"/>
        <v>10000</v>
      </c>
      <c r="AB1746" s="31">
        <f t="shared" si="54"/>
        <v>0</v>
      </c>
    </row>
    <row r="1747" spans="1:28" s="36" customFormat="1" x14ac:dyDescent="0.35">
      <c r="A1747" s="25" t="s">
        <v>284</v>
      </c>
      <c r="B1747" s="26" t="s">
        <v>2489</v>
      </c>
      <c r="C1747" s="27" t="s">
        <v>286</v>
      </c>
      <c r="D1747" s="27" t="s">
        <v>2490</v>
      </c>
      <c r="E1747" s="27" t="s">
        <v>36</v>
      </c>
      <c r="F1747" s="27" t="s">
        <v>37</v>
      </c>
      <c r="G1747" s="27" t="str">
        <f>Table228910[[#This Row],[District
Code]]</f>
        <v>71423</v>
      </c>
      <c r="H1747" s="52" t="s">
        <v>2491</v>
      </c>
      <c r="I1747" s="29" t="s">
        <v>6701</v>
      </c>
      <c r="J1747" s="30">
        <v>0</v>
      </c>
      <c r="K1747" s="29" t="s">
        <v>6701</v>
      </c>
      <c r="L1747" s="28">
        <v>0</v>
      </c>
      <c r="M1747" s="28">
        <v>0</v>
      </c>
      <c r="N1747" s="28">
        <v>0</v>
      </c>
      <c r="O1747" s="28">
        <v>0</v>
      </c>
      <c r="P1747" s="28">
        <v>0</v>
      </c>
      <c r="Q1747" s="28">
        <v>0</v>
      </c>
      <c r="R1747" s="28">
        <v>0</v>
      </c>
      <c r="S1747" s="28">
        <v>0</v>
      </c>
      <c r="T1747" s="28">
        <v>0</v>
      </c>
      <c r="U1747" s="28">
        <v>0</v>
      </c>
      <c r="V1747" s="28">
        <v>0</v>
      </c>
      <c r="W1747" s="28">
        <v>0</v>
      </c>
      <c r="X1747" s="28">
        <v>0</v>
      </c>
      <c r="Y1747" s="28">
        <v>0</v>
      </c>
      <c r="Z1747" s="28">
        <v>0</v>
      </c>
      <c r="AA1747" s="31">
        <f t="shared" si="55"/>
        <v>0</v>
      </c>
      <c r="AB1747" s="31">
        <f t="shared" si="54"/>
        <v>0</v>
      </c>
    </row>
    <row r="1748" spans="1:28" s="36" customFormat="1" x14ac:dyDescent="0.35">
      <c r="A1748" s="25" t="s">
        <v>284</v>
      </c>
      <c r="B1748" s="26" t="s">
        <v>2492</v>
      </c>
      <c r="C1748" s="27" t="s">
        <v>286</v>
      </c>
      <c r="D1748" s="27" t="s">
        <v>2493</v>
      </c>
      <c r="E1748" s="27" t="s">
        <v>36</v>
      </c>
      <c r="F1748" s="27" t="s">
        <v>37</v>
      </c>
      <c r="G1748" s="27" t="str">
        <f>Table228910[[#This Row],[District
Code]]</f>
        <v>71431</v>
      </c>
      <c r="H1748" s="52" t="s">
        <v>2494</v>
      </c>
      <c r="I1748" s="29" t="s">
        <v>6701</v>
      </c>
      <c r="J1748" s="30">
        <v>10000</v>
      </c>
      <c r="K1748" s="29" t="s">
        <v>6701</v>
      </c>
      <c r="L1748" s="28">
        <v>2500</v>
      </c>
      <c r="M1748" s="28">
        <v>2500</v>
      </c>
      <c r="N1748" s="28">
        <v>2500</v>
      </c>
      <c r="O1748" s="28">
        <v>0</v>
      </c>
      <c r="P1748" s="28">
        <v>2500</v>
      </c>
      <c r="Q1748" s="28">
        <v>0</v>
      </c>
      <c r="R1748" s="28">
        <v>0</v>
      </c>
      <c r="S1748" s="28">
        <v>0</v>
      </c>
      <c r="T1748" s="28">
        <v>0</v>
      </c>
      <c r="U1748" s="28">
        <v>0</v>
      </c>
      <c r="V1748" s="28">
        <v>0</v>
      </c>
      <c r="W1748" s="28">
        <v>0</v>
      </c>
      <c r="X1748" s="28">
        <v>0</v>
      </c>
      <c r="Y1748" s="28">
        <v>0</v>
      </c>
      <c r="Z1748" s="28">
        <v>0</v>
      </c>
      <c r="AA1748" s="31">
        <f t="shared" si="55"/>
        <v>10000</v>
      </c>
      <c r="AB1748" s="31">
        <f t="shared" si="54"/>
        <v>0</v>
      </c>
    </row>
    <row r="1749" spans="1:28" s="36" customFormat="1" x14ac:dyDescent="0.35">
      <c r="A1749" s="25" t="s">
        <v>284</v>
      </c>
      <c r="B1749" s="26" t="s">
        <v>2495</v>
      </c>
      <c r="C1749" s="27" t="s">
        <v>286</v>
      </c>
      <c r="D1749" s="27" t="s">
        <v>2496</v>
      </c>
      <c r="E1749" s="27" t="s">
        <v>36</v>
      </c>
      <c r="F1749" s="27" t="s">
        <v>37</v>
      </c>
      <c r="G1749" s="27" t="str">
        <f>Table228910[[#This Row],[District
Code]]</f>
        <v>71449</v>
      </c>
      <c r="H1749" s="52" t="s">
        <v>2497</v>
      </c>
      <c r="I1749" s="29" t="s">
        <v>6701</v>
      </c>
      <c r="J1749" s="30">
        <v>10000</v>
      </c>
      <c r="K1749" s="29" t="s">
        <v>6708</v>
      </c>
      <c r="L1749" s="28">
        <v>2500</v>
      </c>
      <c r="M1749" s="28">
        <v>2500</v>
      </c>
      <c r="N1749" s="28">
        <v>0</v>
      </c>
      <c r="O1749" s="28">
        <v>0</v>
      </c>
      <c r="P1749" s="28">
        <v>0</v>
      </c>
      <c r="Q1749" s="28">
        <v>2500</v>
      </c>
      <c r="R1749" s="28">
        <v>2500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31">
        <f t="shared" si="55"/>
        <v>10000</v>
      </c>
      <c r="AB1749" s="31">
        <f t="shared" si="54"/>
        <v>0</v>
      </c>
    </row>
    <row r="1750" spans="1:28" s="36" customFormat="1" x14ac:dyDescent="0.35">
      <c r="A1750" s="25" t="s">
        <v>284</v>
      </c>
      <c r="B1750" s="26" t="s">
        <v>2498</v>
      </c>
      <c r="C1750" s="27" t="s">
        <v>286</v>
      </c>
      <c r="D1750" s="27" t="s">
        <v>2499</v>
      </c>
      <c r="E1750" s="27" t="s">
        <v>36</v>
      </c>
      <c r="F1750" s="27" t="s">
        <v>37</v>
      </c>
      <c r="G1750" s="27" t="str">
        <f>Table228910[[#This Row],[District
Code]]</f>
        <v>71456</v>
      </c>
      <c r="H1750" s="52" t="s">
        <v>2500</v>
      </c>
      <c r="I1750" s="29" t="s">
        <v>6700</v>
      </c>
      <c r="J1750" s="30">
        <v>0</v>
      </c>
      <c r="K1750" s="29" t="s">
        <v>6701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31">
        <f t="shared" si="55"/>
        <v>0</v>
      </c>
      <c r="AB1750" s="31">
        <f t="shared" si="54"/>
        <v>0</v>
      </c>
    </row>
    <row r="1751" spans="1:28" s="36" customFormat="1" x14ac:dyDescent="0.35">
      <c r="A1751" s="25" t="s">
        <v>284</v>
      </c>
      <c r="B1751" s="26" t="s">
        <v>2501</v>
      </c>
      <c r="C1751" s="27" t="s">
        <v>286</v>
      </c>
      <c r="D1751" s="27" t="s">
        <v>2502</v>
      </c>
      <c r="E1751" s="27" t="s">
        <v>36</v>
      </c>
      <c r="F1751" s="27" t="s">
        <v>37</v>
      </c>
      <c r="G1751" s="27" t="str">
        <f>Table228910[[#This Row],[District
Code]]</f>
        <v>71464</v>
      </c>
      <c r="H1751" s="52" t="s">
        <v>2503</v>
      </c>
      <c r="I1751" s="29" t="s">
        <v>6701</v>
      </c>
      <c r="J1751" s="30">
        <v>252563</v>
      </c>
      <c r="K1751" s="29" t="s">
        <v>6701</v>
      </c>
      <c r="L1751" s="28">
        <v>61473</v>
      </c>
      <c r="M1751" s="28">
        <v>61473</v>
      </c>
      <c r="N1751" s="28">
        <v>0</v>
      </c>
      <c r="O1751" s="28">
        <v>129617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0</v>
      </c>
      <c r="V1751" s="28">
        <v>0</v>
      </c>
      <c r="W1751" s="28">
        <v>0</v>
      </c>
      <c r="X1751" s="28">
        <v>0</v>
      </c>
      <c r="Y1751" s="28">
        <v>0</v>
      </c>
      <c r="Z1751" s="28">
        <v>0</v>
      </c>
      <c r="AA1751" s="31">
        <f t="shared" si="55"/>
        <v>252563</v>
      </c>
      <c r="AB1751" s="31">
        <f t="shared" si="54"/>
        <v>0</v>
      </c>
    </row>
    <row r="1752" spans="1:28" s="36" customFormat="1" x14ac:dyDescent="0.35">
      <c r="A1752" s="25" t="s">
        <v>284</v>
      </c>
      <c r="B1752" s="26" t="s">
        <v>4006</v>
      </c>
      <c r="C1752" s="27" t="s">
        <v>286</v>
      </c>
      <c r="D1752" s="27" t="s">
        <v>2502</v>
      </c>
      <c r="E1752" s="27" t="s">
        <v>4007</v>
      </c>
      <c r="F1752" s="27" t="s">
        <v>4008</v>
      </c>
      <c r="G1752" s="27" t="str">
        <f>"C"&amp;Table228910[[#This Row],[Direct
Funded
Charter School
Number]]</f>
        <v>C0639</v>
      </c>
      <c r="H1752" s="52" t="s">
        <v>4009</v>
      </c>
      <c r="I1752" s="29" t="s">
        <v>6701</v>
      </c>
      <c r="J1752" s="30">
        <v>10000</v>
      </c>
      <c r="K1752" s="29" t="s">
        <v>6701</v>
      </c>
      <c r="L1752" s="28">
        <v>2500</v>
      </c>
      <c r="M1752" s="28">
        <v>0</v>
      </c>
      <c r="N1752" s="28">
        <v>0</v>
      </c>
      <c r="O1752" s="28">
        <v>6987</v>
      </c>
      <c r="P1752" s="28">
        <v>513</v>
      </c>
      <c r="Q1752" s="28">
        <v>0</v>
      </c>
      <c r="R1752" s="28">
        <v>0</v>
      </c>
      <c r="S1752" s="28">
        <v>0</v>
      </c>
      <c r="T1752" s="28">
        <v>0</v>
      </c>
      <c r="U1752" s="28">
        <v>0</v>
      </c>
      <c r="V1752" s="28">
        <v>0</v>
      </c>
      <c r="W1752" s="28">
        <v>0</v>
      </c>
      <c r="X1752" s="28">
        <v>0</v>
      </c>
      <c r="Y1752" s="28">
        <v>0</v>
      </c>
      <c r="Z1752" s="28">
        <v>0</v>
      </c>
      <c r="AA1752" s="31">
        <f t="shared" si="55"/>
        <v>10000</v>
      </c>
      <c r="AB1752" s="31">
        <f t="shared" si="54"/>
        <v>0</v>
      </c>
    </row>
    <row r="1753" spans="1:28" s="36" customFormat="1" x14ac:dyDescent="0.35">
      <c r="A1753" s="25" t="s">
        <v>284</v>
      </c>
      <c r="B1753" s="26" t="s">
        <v>4170</v>
      </c>
      <c r="C1753" s="27" t="s">
        <v>286</v>
      </c>
      <c r="D1753" s="27" t="s">
        <v>2484</v>
      </c>
      <c r="E1753" s="27" t="s">
        <v>4171</v>
      </c>
      <c r="F1753" s="27" t="s">
        <v>4172</v>
      </c>
      <c r="G1753" s="27" t="str">
        <f>"C"&amp;Table228910[[#This Row],[Direct
Funded
Charter School
Number]]</f>
        <v>C0724</v>
      </c>
      <c r="H1753" s="52" t="s">
        <v>4173</v>
      </c>
      <c r="I1753" s="29" t="s">
        <v>6700</v>
      </c>
      <c r="J1753" s="30">
        <v>0</v>
      </c>
      <c r="K1753" s="29" t="s">
        <v>6701</v>
      </c>
      <c r="L1753" s="28">
        <v>0</v>
      </c>
      <c r="M1753" s="28">
        <v>0</v>
      </c>
      <c r="N1753" s="28">
        <v>0</v>
      </c>
      <c r="O1753" s="28">
        <v>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0</v>
      </c>
      <c r="V1753" s="28">
        <v>0</v>
      </c>
      <c r="W1753" s="28">
        <v>0</v>
      </c>
      <c r="X1753" s="28">
        <v>0</v>
      </c>
      <c r="Y1753" s="28">
        <v>0</v>
      </c>
      <c r="Z1753" s="28">
        <v>0</v>
      </c>
      <c r="AA1753" s="31">
        <f t="shared" si="55"/>
        <v>0</v>
      </c>
      <c r="AB1753" s="31">
        <f t="shared" si="54"/>
        <v>0</v>
      </c>
    </row>
    <row r="1754" spans="1:28" s="36" customFormat="1" x14ac:dyDescent="0.35">
      <c r="A1754" s="25" t="s">
        <v>284</v>
      </c>
      <c r="B1754" s="26" t="s">
        <v>5850</v>
      </c>
      <c r="C1754" s="27" t="s">
        <v>286</v>
      </c>
      <c r="D1754" s="27" t="s">
        <v>2487</v>
      </c>
      <c r="E1754" s="27" t="s">
        <v>5851</v>
      </c>
      <c r="F1754" s="27" t="s">
        <v>5852</v>
      </c>
      <c r="G1754" s="27" t="str">
        <f>"C"&amp;Table228910[[#This Row],[Direct
Funded
Charter School
Number]]</f>
        <v>C1606</v>
      </c>
      <c r="H1754" s="52" t="s">
        <v>5853</v>
      </c>
      <c r="I1754" s="29" t="s">
        <v>6701</v>
      </c>
      <c r="J1754" s="30">
        <v>12189</v>
      </c>
      <c r="K1754" s="29" t="s">
        <v>6701</v>
      </c>
      <c r="L1754" s="28">
        <v>0</v>
      </c>
      <c r="M1754" s="28">
        <v>0</v>
      </c>
      <c r="N1754" s="28">
        <v>0</v>
      </c>
      <c r="O1754" s="28">
        <v>3047</v>
      </c>
      <c r="P1754" s="28">
        <v>3047</v>
      </c>
      <c r="Q1754" s="28">
        <v>3047</v>
      </c>
      <c r="R1754" s="28">
        <v>0</v>
      </c>
      <c r="S1754" s="28">
        <v>3048</v>
      </c>
      <c r="T1754" s="28">
        <v>0</v>
      </c>
      <c r="U1754" s="28">
        <v>0</v>
      </c>
      <c r="V1754" s="28">
        <v>0</v>
      </c>
      <c r="W1754" s="28">
        <v>0</v>
      </c>
      <c r="X1754" s="28">
        <v>0</v>
      </c>
      <c r="Y1754" s="28">
        <v>0</v>
      </c>
      <c r="Z1754" s="28">
        <v>0</v>
      </c>
      <c r="AA1754" s="31">
        <f t="shared" si="55"/>
        <v>12189</v>
      </c>
      <c r="AB1754" s="31">
        <f t="shared" si="54"/>
        <v>0</v>
      </c>
    </row>
    <row r="1755" spans="1:28" s="36" customFormat="1" x14ac:dyDescent="0.35">
      <c r="A1755" s="25" t="s">
        <v>284</v>
      </c>
      <c r="B1755" s="26" t="s">
        <v>6249</v>
      </c>
      <c r="C1755" s="27" t="s">
        <v>286</v>
      </c>
      <c r="D1755" s="27" t="s">
        <v>2487</v>
      </c>
      <c r="E1755" s="27" t="s">
        <v>6250</v>
      </c>
      <c r="F1755" s="27" t="s">
        <v>6251</v>
      </c>
      <c r="G1755" s="27" t="str">
        <f>"C"&amp;Table228910[[#This Row],[Direct
Funded
Charter School
Number]]</f>
        <v>C1755</v>
      </c>
      <c r="H1755" s="52" t="s">
        <v>6252</v>
      </c>
      <c r="I1755" s="29" t="s">
        <v>6701</v>
      </c>
      <c r="J1755" s="30">
        <v>10000</v>
      </c>
      <c r="K1755" s="29" t="s">
        <v>6708</v>
      </c>
      <c r="L1755" s="28">
        <v>2500</v>
      </c>
      <c r="M1755" s="28">
        <v>2500</v>
      </c>
      <c r="N1755" s="28">
        <v>2500</v>
      </c>
      <c r="O1755" s="28">
        <v>0</v>
      </c>
      <c r="P1755" s="28">
        <v>0</v>
      </c>
      <c r="Q1755" s="28">
        <v>0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31">
        <f t="shared" si="55"/>
        <v>7500</v>
      </c>
      <c r="AB1755" s="31">
        <f t="shared" si="54"/>
        <v>2500</v>
      </c>
    </row>
    <row r="1756" spans="1:28" s="36" customFormat="1" x14ac:dyDescent="0.35">
      <c r="A1756" s="25" t="s">
        <v>284</v>
      </c>
      <c r="B1756" s="26" t="s">
        <v>6253</v>
      </c>
      <c r="C1756" s="27" t="s">
        <v>286</v>
      </c>
      <c r="D1756" s="27" t="s">
        <v>2487</v>
      </c>
      <c r="E1756" s="27" t="s">
        <v>6254</v>
      </c>
      <c r="F1756" s="27" t="s">
        <v>6255</v>
      </c>
      <c r="G1756" s="27" t="str">
        <f>"C"&amp;Table228910[[#This Row],[Direct
Funded
Charter School
Number]]</f>
        <v>C1756</v>
      </c>
      <c r="H1756" s="52" t="s">
        <v>6256</v>
      </c>
      <c r="I1756" s="29" t="s">
        <v>6700</v>
      </c>
      <c r="J1756" s="30">
        <v>0</v>
      </c>
      <c r="K1756" s="29" t="s">
        <v>6708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0</v>
      </c>
      <c r="R1756" s="28">
        <v>0</v>
      </c>
      <c r="S1756" s="28">
        <v>0</v>
      </c>
      <c r="T1756" s="28">
        <v>0</v>
      </c>
      <c r="U1756" s="28">
        <v>0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31">
        <f t="shared" si="55"/>
        <v>0</v>
      </c>
      <c r="AB1756" s="31">
        <f t="shared" si="54"/>
        <v>0</v>
      </c>
    </row>
    <row r="1757" spans="1:28" s="36" customFormat="1" x14ac:dyDescent="0.35">
      <c r="A1757" s="25" t="s">
        <v>284</v>
      </c>
      <c r="B1757" s="26" t="s">
        <v>6270</v>
      </c>
      <c r="C1757" s="27" t="s">
        <v>286</v>
      </c>
      <c r="D1757" s="27" t="s">
        <v>2490</v>
      </c>
      <c r="E1757" s="27" t="s">
        <v>6271</v>
      </c>
      <c r="F1757" s="27" t="s">
        <v>6272</v>
      </c>
      <c r="G1757" s="27" t="str">
        <f>"C"&amp;Table228910[[#This Row],[Direct
Funded
Charter School
Number]]</f>
        <v>C1764</v>
      </c>
      <c r="H1757" s="52" t="s">
        <v>6273</v>
      </c>
      <c r="I1757" s="29" t="s">
        <v>6700</v>
      </c>
      <c r="J1757" s="30">
        <v>0</v>
      </c>
      <c r="K1757" s="29" t="s">
        <v>6708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0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31">
        <f t="shared" si="55"/>
        <v>0</v>
      </c>
      <c r="AB1757" s="31">
        <f t="shared" si="54"/>
        <v>0</v>
      </c>
    </row>
    <row r="1758" spans="1:28" s="36" customFormat="1" x14ac:dyDescent="0.35">
      <c r="A1758" s="25" t="s">
        <v>284</v>
      </c>
      <c r="B1758" s="26" t="s">
        <v>6385</v>
      </c>
      <c r="C1758" s="27" t="s">
        <v>286</v>
      </c>
      <c r="D1758" s="27" t="s">
        <v>2499</v>
      </c>
      <c r="E1758" s="27" t="s">
        <v>6386</v>
      </c>
      <c r="F1758" s="27" t="s">
        <v>6387</v>
      </c>
      <c r="G1758" s="27" t="str">
        <f>"C"&amp;Table228910[[#This Row],[Direct
Funded
Charter School
Number]]</f>
        <v>C1801</v>
      </c>
      <c r="H1758" s="52" t="s">
        <v>6388</v>
      </c>
      <c r="I1758" s="29" t="s">
        <v>6700</v>
      </c>
      <c r="J1758" s="30">
        <v>0</v>
      </c>
      <c r="K1758" s="29" t="s">
        <v>6701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31">
        <f t="shared" si="55"/>
        <v>0</v>
      </c>
      <c r="AB1758" s="31">
        <f t="shared" si="54"/>
        <v>0</v>
      </c>
    </row>
    <row r="1759" spans="1:28" s="36" customFormat="1" x14ac:dyDescent="0.35">
      <c r="A1759" s="25" t="s">
        <v>284</v>
      </c>
      <c r="B1759" s="26" t="s">
        <v>3480</v>
      </c>
      <c r="C1759" s="27" t="s">
        <v>286</v>
      </c>
      <c r="D1759" s="27" t="s">
        <v>2502</v>
      </c>
      <c r="E1759" s="27" t="s">
        <v>3481</v>
      </c>
      <c r="F1759" s="27" t="s">
        <v>3482</v>
      </c>
      <c r="G1759" s="27" t="str">
        <f>"C"&amp;Table228910[[#This Row],[Direct
Funded
Charter School
Number]]</f>
        <v>C0289</v>
      </c>
      <c r="H1759" s="52" t="s">
        <v>3483</v>
      </c>
      <c r="I1759" s="29" t="s">
        <v>6701</v>
      </c>
      <c r="J1759" s="30">
        <v>10000</v>
      </c>
      <c r="K1759" s="29" t="s">
        <v>6701</v>
      </c>
      <c r="L1759" s="28">
        <v>2500</v>
      </c>
      <c r="M1759" s="28">
        <v>2500</v>
      </c>
      <c r="N1759" s="28">
        <v>4507</v>
      </c>
      <c r="O1759" s="28">
        <v>493</v>
      </c>
      <c r="P1759" s="28">
        <v>0</v>
      </c>
      <c r="Q1759" s="28">
        <v>0</v>
      </c>
      <c r="R1759" s="28">
        <v>0</v>
      </c>
      <c r="S1759" s="28">
        <v>0</v>
      </c>
      <c r="T1759" s="28">
        <v>0</v>
      </c>
      <c r="U1759" s="28">
        <v>0</v>
      </c>
      <c r="V1759" s="28">
        <v>0</v>
      </c>
      <c r="W1759" s="28">
        <v>0</v>
      </c>
      <c r="X1759" s="28">
        <v>0</v>
      </c>
      <c r="Y1759" s="28">
        <v>0</v>
      </c>
      <c r="Z1759" s="28">
        <v>0</v>
      </c>
      <c r="AA1759" s="31">
        <f t="shared" si="55"/>
        <v>10000</v>
      </c>
      <c r="AB1759" s="31">
        <f t="shared" si="54"/>
        <v>0</v>
      </c>
    </row>
    <row r="1760" spans="1:28" s="36" customFormat="1" x14ac:dyDescent="0.35">
      <c r="A1760" s="25" t="s">
        <v>284</v>
      </c>
      <c r="B1760" s="26" t="s">
        <v>6445</v>
      </c>
      <c r="C1760" s="27" t="s">
        <v>286</v>
      </c>
      <c r="D1760" s="27" t="s">
        <v>2499</v>
      </c>
      <c r="E1760" s="27" t="s">
        <v>6446</v>
      </c>
      <c r="F1760" s="27" t="s">
        <v>6447</v>
      </c>
      <c r="G1760" s="27" t="str">
        <f>"C"&amp;Table228910[[#This Row],[Direct
Funded
Charter School
Number]]</f>
        <v>C1826</v>
      </c>
      <c r="H1760" s="52" t="s">
        <v>6448</v>
      </c>
      <c r="I1760" s="29" t="s">
        <v>6700</v>
      </c>
      <c r="J1760" s="30">
        <v>0</v>
      </c>
      <c r="K1760" s="29" t="s">
        <v>6701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31">
        <f t="shared" si="55"/>
        <v>0</v>
      </c>
      <c r="AB1760" s="31">
        <f t="shared" si="54"/>
        <v>0</v>
      </c>
    </row>
    <row r="1761" spans="1:28" s="36" customFormat="1" x14ac:dyDescent="0.35">
      <c r="A1761" s="25" t="s">
        <v>289</v>
      </c>
      <c r="B1761" s="26" t="s">
        <v>290</v>
      </c>
      <c r="C1761" s="27" t="s">
        <v>291</v>
      </c>
      <c r="D1761" s="27" t="s">
        <v>292</v>
      </c>
      <c r="E1761" s="27" t="s">
        <v>36</v>
      </c>
      <c r="F1761" s="27" t="s">
        <v>37</v>
      </c>
      <c r="G1761" s="27" t="str">
        <f>Table228910[[#This Row],[District
Code]]</f>
        <v>10520</v>
      </c>
      <c r="H1761" s="52" t="s">
        <v>293</v>
      </c>
      <c r="I1761" s="29" t="s">
        <v>6701</v>
      </c>
      <c r="J1761" s="30">
        <v>10000</v>
      </c>
      <c r="K1761" s="29" t="s">
        <v>6701</v>
      </c>
      <c r="L1761" s="28">
        <v>2500</v>
      </c>
      <c r="M1761" s="28">
        <v>2500</v>
      </c>
      <c r="N1761" s="28">
        <v>5000</v>
      </c>
      <c r="O1761" s="28">
        <v>0</v>
      </c>
      <c r="P1761" s="28">
        <v>0</v>
      </c>
      <c r="Q1761" s="28">
        <v>0</v>
      </c>
      <c r="R1761" s="28">
        <v>0</v>
      </c>
      <c r="S1761" s="28">
        <v>0</v>
      </c>
      <c r="T1761" s="28">
        <v>0</v>
      </c>
      <c r="U1761" s="28">
        <v>0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31">
        <f t="shared" si="55"/>
        <v>10000</v>
      </c>
      <c r="AB1761" s="31">
        <f t="shared" si="54"/>
        <v>0</v>
      </c>
    </row>
    <row r="1762" spans="1:28" s="36" customFormat="1" x14ac:dyDescent="0.35">
      <c r="A1762" s="25" t="s">
        <v>289</v>
      </c>
      <c r="B1762" s="26" t="s">
        <v>2504</v>
      </c>
      <c r="C1762" s="27" t="s">
        <v>291</v>
      </c>
      <c r="D1762" s="27" t="s">
        <v>2505</v>
      </c>
      <c r="E1762" s="27" t="s">
        <v>36</v>
      </c>
      <c r="F1762" s="27" t="s">
        <v>37</v>
      </c>
      <c r="G1762" s="27" t="str">
        <f>Table228910[[#This Row],[District
Code]]</f>
        <v>71472</v>
      </c>
      <c r="H1762" s="52" t="s">
        <v>2506</v>
      </c>
      <c r="I1762" s="29" t="s">
        <v>6701</v>
      </c>
      <c r="J1762" s="30">
        <v>13408</v>
      </c>
      <c r="K1762" s="29" t="s">
        <v>6701</v>
      </c>
      <c r="L1762" s="28">
        <v>3264</v>
      </c>
      <c r="M1762" s="28">
        <v>3264</v>
      </c>
      <c r="N1762" s="28">
        <v>0</v>
      </c>
      <c r="O1762" s="28">
        <v>0</v>
      </c>
      <c r="P1762" s="28">
        <v>0</v>
      </c>
      <c r="Q1762" s="28">
        <v>6880</v>
      </c>
      <c r="R1762" s="28">
        <v>0</v>
      </c>
      <c r="S1762" s="28">
        <v>0</v>
      </c>
      <c r="T1762" s="28">
        <v>0</v>
      </c>
      <c r="U1762" s="28">
        <v>0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31">
        <f t="shared" si="55"/>
        <v>13408</v>
      </c>
      <c r="AB1762" s="31">
        <f t="shared" si="54"/>
        <v>0</v>
      </c>
    </row>
    <row r="1763" spans="1:28" s="36" customFormat="1" x14ac:dyDescent="0.35">
      <c r="A1763" s="25" t="s">
        <v>289</v>
      </c>
      <c r="B1763" s="26" t="s">
        <v>2507</v>
      </c>
      <c r="C1763" s="27" t="s">
        <v>291</v>
      </c>
      <c r="D1763" s="27" t="s">
        <v>2508</v>
      </c>
      <c r="E1763" s="27" t="s">
        <v>36</v>
      </c>
      <c r="F1763" s="27" t="s">
        <v>37</v>
      </c>
      <c r="G1763" s="27" t="str">
        <f>Table228910[[#This Row],[District
Code]]</f>
        <v>71498</v>
      </c>
      <c r="H1763" s="52" t="s">
        <v>2509</v>
      </c>
      <c r="I1763" s="29" t="s">
        <v>6701</v>
      </c>
      <c r="J1763" s="30">
        <v>68787</v>
      </c>
      <c r="K1763" s="29" t="s">
        <v>6701</v>
      </c>
      <c r="L1763" s="28">
        <v>16743</v>
      </c>
      <c r="M1763" s="28">
        <v>16743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35301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31">
        <f t="shared" si="55"/>
        <v>68787</v>
      </c>
      <c r="AB1763" s="31">
        <f t="shared" si="54"/>
        <v>0</v>
      </c>
    </row>
    <row r="1764" spans="1:28" s="36" customFormat="1" x14ac:dyDescent="0.35">
      <c r="A1764" s="25" t="s">
        <v>289</v>
      </c>
      <c r="B1764" s="26" t="s">
        <v>2510</v>
      </c>
      <c r="C1764" s="27" t="s">
        <v>291</v>
      </c>
      <c r="D1764" s="27" t="s">
        <v>2511</v>
      </c>
      <c r="E1764" s="27" t="s">
        <v>36</v>
      </c>
      <c r="F1764" s="27" t="s">
        <v>37</v>
      </c>
      <c r="G1764" s="27" t="str">
        <f>Table228910[[#This Row],[District
Code]]</f>
        <v>71506</v>
      </c>
      <c r="H1764" s="52" t="s">
        <v>2512</v>
      </c>
      <c r="I1764" s="29" t="s">
        <v>6701</v>
      </c>
      <c r="J1764" s="30">
        <v>21679</v>
      </c>
      <c r="K1764" s="29" t="s">
        <v>6701</v>
      </c>
      <c r="L1764" s="28">
        <v>5277</v>
      </c>
      <c r="M1764" s="28">
        <v>5277</v>
      </c>
      <c r="N1764" s="28">
        <v>7342</v>
      </c>
      <c r="O1764" s="28">
        <v>3783</v>
      </c>
      <c r="P1764" s="28">
        <v>0</v>
      </c>
      <c r="Q1764" s="28">
        <v>0</v>
      </c>
      <c r="R1764" s="28">
        <v>0</v>
      </c>
      <c r="S1764" s="28">
        <v>0</v>
      </c>
      <c r="T1764" s="28">
        <v>0</v>
      </c>
      <c r="U1764" s="28">
        <v>0</v>
      </c>
      <c r="V1764" s="28">
        <v>0</v>
      </c>
      <c r="W1764" s="28">
        <v>0</v>
      </c>
      <c r="X1764" s="28">
        <v>0</v>
      </c>
      <c r="Y1764" s="28">
        <v>0</v>
      </c>
      <c r="Z1764" s="28">
        <v>0</v>
      </c>
      <c r="AA1764" s="31">
        <f t="shared" si="55"/>
        <v>21679</v>
      </c>
      <c r="AB1764" s="31">
        <f t="shared" si="54"/>
        <v>0</v>
      </c>
    </row>
    <row r="1765" spans="1:28" s="36" customFormat="1" x14ac:dyDescent="0.35">
      <c r="A1765" s="25" t="s">
        <v>289</v>
      </c>
      <c r="B1765" s="26" t="s">
        <v>2513</v>
      </c>
      <c r="C1765" s="27" t="s">
        <v>291</v>
      </c>
      <c r="D1765" s="27" t="s">
        <v>2514</v>
      </c>
      <c r="E1765" s="27" t="s">
        <v>36</v>
      </c>
      <c r="F1765" s="27" t="s">
        <v>37</v>
      </c>
      <c r="G1765" s="27" t="str">
        <f>Table228910[[#This Row],[District
Code]]</f>
        <v>71514</v>
      </c>
      <c r="H1765" s="52" t="s">
        <v>2515</v>
      </c>
      <c r="I1765" s="29" t="s">
        <v>6701</v>
      </c>
      <c r="J1765" s="30">
        <v>0</v>
      </c>
      <c r="K1765" s="29" t="s">
        <v>6708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31">
        <f t="shared" si="55"/>
        <v>0</v>
      </c>
      <c r="AB1765" s="31">
        <f t="shared" si="54"/>
        <v>0</v>
      </c>
    </row>
    <row r="1766" spans="1:28" s="36" customFormat="1" x14ac:dyDescent="0.35">
      <c r="A1766" s="25" t="s">
        <v>289</v>
      </c>
      <c r="B1766" s="26" t="s">
        <v>2516</v>
      </c>
      <c r="C1766" s="27" t="s">
        <v>291</v>
      </c>
      <c r="D1766" s="27" t="s">
        <v>2517</v>
      </c>
      <c r="E1766" s="27" t="s">
        <v>36</v>
      </c>
      <c r="F1766" s="27" t="s">
        <v>37</v>
      </c>
      <c r="G1766" s="27" t="str">
        <f>Table228910[[#This Row],[District
Code]]</f>
        <v>71522</v>
      </c>
      <c r="H1766" s="52" t="s">
        <v>2518</v>
      </c>
      <c r="I1766" s="29" t="s">
        <v>6701</v>
      </c>
      <c r="J1766" s="30">
        <v>22860</v>
      </c>
      <c r="K1766" s="29" t="s">
        <v>6701</v>
      </c>
      <c r="L1766" s="28">
        <v>5564</v>
      </c>
      <c r="M1766" s="28">
        <v>5564</v>
      </c>
      <c r="N1766" s="28">
        <v>0</v>
      </c>
      <c r="O1766" s="28">
        <v>4813</v>
      </c>
      <c r="P1766" s="28">
        <v>6919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31">
        <f t="shared" si="55"/>
        <v>22860</v>
      </c>
      <c r="AB1766" s="31">
        <f t="shared" si="54"/>
        <v>0</v>
      </c>
    </row>
    <row r="1767" spans="1:28" s="36" customFormat="1" x14ac:dyDescent="0.35">
      <c r="A1767" s="25" t="s">
        <v>289</v>
      </c>
      <c r="B1767" s="26" t="s">
        <v>2519</v>
      </c>
      <c r="C1767" s="27" t="s">
        <v>291</v>
      </c>
      <c r="D1767" s="27" t="s">
        <v>2520</v>
      </c>
      <c r="E1767" s="27" t="s">
        <v>36</v>
      </c>
      <c r="F1767" s="27" t="s">
        <v>37</v>
      </c>
      <c r="G1767" s="27" t="str">
        <f>Table228910[[#This Row],[District
Code]]</f>
        <v>71530</v>
      </c>
      <c r="H1767" s="52" t="s">
        <v>2521</v>
      </c>
      <c r="I1767" s="29" t="s">
        <v>6701</v>
      </c>
      <c r="J1767" s="30">
        <v>0</v>
      </c>
      <c r="K1767" s="29" t="s">
        <v>6701</v>
      </c>
      <c r="L1767" s="28">
        <v>0</v>
      </c>
      <c r="M1767" s="28">
        <v>0</v>
      </c>
      <c r="N1767" s="28">
        <v>0</v>
      </c>
      <c r="O1767" s="28">
        <v>0</v>
      </c>
      <c r="P1767" s="28">
        <v>0</v>
      </c>
      <c r="Q1767" s="28">
        <v>0</v>
      </c>
      <c r="R1767" s="28">
        <v>0</v>
      </c>
      <c r="S1767" s="28">
        <v>0</v>
      </c>
      <c r="T1767" s="28">
        <v>0</v>
      </c>
      <c r="U1767" s="28">
        <v>0</v>
      </c>
      <c r="V1767" s="28">
        <v>0</v>
      </c>
      <c r="W1767" s="28">
        <v>0</v>
      </c>
      <c r="X1767" s="28">
        <v>0</v>
      </c>
      <c r="Y1767" s="28">
        <v>0</v>
      </c>
      <c r="Z1767" s="28">
        <v>0</v>
      </c>
      <c r="AA1767" s="31">
        <f t="shared" si="55"/>
        <v>0</v>
      </c>
      <c r="AB1767" s="31">
        <f t="shared" si="54"/>
        <v>0</v>
      </c>
    </row>
    <row r="1768" spans="1:28" s="36" customFormat="1" x14ac:dyDescent="0.35">
      <c r="A1768" s="25" t="s">
        <v>289</v>
      </c>
      <c r="B1768" s="26" t="s">
        <v>2522</v>
      </c>
      <c r="C1768" s="27" t="s">
        <v>291</v>
      </c>
      <c r="D1768" s="27" t="s">
        <v>2523</v>
      </c>
      <c r="E1768" s="27" t="s">
        <v>36</v>
      </c>
      <c r="F1768" s="27" t="s">
        <v>37</v>
      </c>
      <c r="G1768" s="27" t="str">
        <f>Table228910[[#This Row],[District
Code]]</f>
        <v>71548</v>
      </c>
      <c r="H1768" s="52" t="s">
        <v>2524</v>
      </c>
      <c r="I1768" s="29" t="s">
        <v>6701</v>
      </c>
      <c r="J1768" s="30">
        <v>10848</v>
      </c>
      <c r="K1768" s="29" t="s">
        <v>6701</v>
      </c>
      <c r="L1768" s="28">
        <v>2640</v>
      </c>
      <c r="M1768" s="28">
        <v>2640</v>
      </c>
      <c r="N1768" s="28">
        <v>0</v>
      </c>
      <c r="O1768" s="28">
        <v>0</v>
      </c>
      <c r="P1768" s="28">
        <v>2712</v>
      </c>
      <c r="Q1768" s="28">
        <v>2856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0</v>
      </c>
      <c r="X1768" s="28">
        <v>0</v>
      </c>
      <c r="Y1768" s="28">
        <v>0</v>
      </c>
      <c r="Z1768" s="28">
        <v>0</v>
      </c>
      <c r="AA1768" s="31">
        <f t="shared" si="55"/>
        <v>10848</v>
      </c>
      <c r="AB1768" s="31">
        <f t="shared" si="54"/>
        <v>0</v>
      </c>
    </row>
    <row r="1769" spans="1:28" s="36" customFormat="1" x14ac:dyDescent="0.35">
      <c r="A1769" s="25" t="s">
        <v>289</v>
      </c>
      <c r="B1769" s="26" t="s">
        <v>2525</v>
      </c>
      <c r="C1769" s="33" t="s">
        <v>291</v>
      </c>
      <c r="D1769" s="33" t="s">
        <v>2526</v>
      </c>
      <c r="E1769" s="33" t="s">
        <v>36</v>
      </c>
      <c r="F1769" s="3" t="s">
        <v>37</v>
      </c>
      <c r="G1769" s="27" t="str">
        <f>Table228910[[#This Row],[District
Code]]</f>
        <v>71555</v>
      </c>
      <c r="H1769" s="53" t="s">
        <v>2527</v>
      </c>
      <c r="I1769" s="29" t="s">
        <v>6701</v>
      </c>
      <c r="J1769" s="30">
        <v>10000</v>
      </c>
      <c r="K1769" s="29" t="s">
        <v>6701</v>
      </c>
      <c r="L1769" s="28">
        <v>2500</v>
      </c>
      <c r="M1769" s="28">
        <v>2500</v>
      </c>
      <c r="N1769" s="28">
        <v>300</v>
      </c>
      <c r="O1769" s="28">
        <v>2500</v>
      </c>
      <c r="P1769" s="28">
        <v>0</v>
      </c>
      <c r="Q1769" s="28">
        <v>2200</v>
      </c>
      <c r="R1769" s="28">
        <v>0</v>
      </c>
      <c r="S1769" s="28">
        <v>0</v>
      </c>
      <c r="T1769" s="28">
        <v>0</v>
      </c>
      <c r="U1769" s="28">
        <v>0</v>
      </c>
      <c r="V1769" s="28">
        <v>0</v>
      </c>
      <c r="W1769" s="28">
        <v>0</v>
      </c>
      <c r="X1769" s="28">
        <v>0</v>
      </c>
      <c r="Y1769" s="28">
        <v>0</v>
      </c>
      <c r="Z1769" s="28">
        <v>0</v>
      </c>
      <c r="AA1769" s="31">
        <f t="shared" si="55"/>
        <v>10000</v>
      </c>
      <c r="AB1769" s="31">
        <f t="shared" si="54"/>
        <v>0</v>
      </c>
    </row>
    <row r="1770" spans="1:28" s="36" customFormat="1" x14ac:dyDescent="0.35">
      <c r="A1770" s="25" t="s">
        <v>289</v>
      </c>
      <c r="B1770" s="26" t="s">
        <v>2528</v>
      </c>
      <c r="C1770" s="27" t="s">
        <v>291</v>
      </c>
      <c r="D1770" s="27" t="s">
        <v>2529</v>
      </c>
      <c r="E1770" s="27" t="s">
        <v>36</v>
      </c>
      <c r="F1770" s="27" t="s">
        <v>37</v>
      </c>
      <c r="G1770" s="27" t="str">
        <f>Table228910[[#This Row],[District
Code]]</f>
        <v>71563</v>
      </c>
      <c r="H1770" s="52" t="s">
        <v>2530</v>
      </c>
      <c r="I1770" s="29" t="s">
        <v>6701</v>
      </c>
      <c r="J1770" s="30">
        <v>10000</v>
      </c>
      <c r="K1770" s="29" t="s">
        <v>6701</v>
      </c>
      <c r="L1770" s="28">
        <v>2500</v>
      </c>
      <c r="M1770" s="28">
        <v>2500</v>
      </c>
      <c r="N1770" s="28">
        <v>0</v>
      </c>
      <c r="O1770" s="28">
        <v>0</v>
      </c>
      <c r="P1770" s="28">
        <v>0</v>
      </c>
      <c r="Q1770" s="28">
        <v>5000</v>
      </c>
      <c r="R1770" s="28">
        <v>0</v>
      </c>
      <c r="S1770" s="28">
        <v>0</v>
      </c>
      <c r="T1770" s="28">
        <v>0</v>
      </c>
      <c r="U1770" s="28">
        <v>0</v>
      </c>
      <c r="V1770" s="28">
        <v>0</v>
      </c>
      <c r="W1770" s="28">
        <v>0</v>
      </c>
      <c r="X1770" s="28">
        <v>0</v>
      </c>
      <c r="Y1770" s="28">
        <v>0</v>
      </c>
      <c r="Z1770" s="28">
        <v>0</v>
      </c>
      <c r="AA1770" s="31">
        <f t="shared" si="55"/>
        <v>10000</v>
      </c>
      <c r="AB1770" s="31">
        <f t="shared" si="54"/>
        <v>0</v>
      </c>
    </row>
    <row r="1771" spans="1:28" s="36" customFormat="1" x14ac:dyDescent="0.35">
      <c r="A1771" s="25" t="s">
        <v>289</v>
      </c>
      <c r="B1771" s="26" t="s">
        <v>2531</v>
      </c>
      <c r="C1771" s="27" t="s">
        <v>291</v>
      </c>
      <c r="D1771" s="27" t="s">
        <v>2532</v>
      </c>
      <c r="E1771" s="27" t="s">
        <v>36</v>
      </c>
      <c r="F1771" s="27" t="s">
        <v>37</v>
      </c>
      <c r="G1771" s="27" t="str">
        <f>Table228910[[#This Row],[District
Code]]</f>
        <v>71571</v>
      </c>
      <c r="H1771" s="52" t="s">
        <v>2533</v>
      </c>
      <c r="I1771" s="29" t="s">
        <v>6701</v>
      </c>
      <c r="J1771" s="30">
        <v>11841</v>
      </c>
      <c r="K1771" s="29" t="s">
        <v>6701</v>
      </c>
      <c r="L1771" s="28">
        <v>2882</v>
      </c>
      <c r="M1771" s="28">
        <v>2882</v>
      </c>
      <c r="N1771" s="28">
        <v>0</v>
      </c>
      <c r="O1771" s="28">
        <v>0</v>
      </c>
      <c r="P1771" s="28">
        <v>0</v>
      </c>
      <c r="Q1771" s="28">
        <v>6077</v>
      </c>
      <c r="R1771" s="28">
        <v>0</v>
      </c>
      <c r="S1771" s="28">
        <v>0</v>
      </c>
      <c r="T1771" s="28">
        <v>0</v>
      </c>
      <c r="U1771" s="28">
        <v>0</v>
      </c>
      <c r="V1771" s="28">
        <v>0</v>
      </c>
      <c r="W1771" s="28">
        <v>0</v>
      </c>
      <c r="X1771" s="28">
        <v>0</v>
      </c>
      <c r="Y1771" s="28">
        <v>0</v>
      </c>
      <c r="Z1771" s="28">
        <v>0</v>
      </c>
      <c r="AA1771" s="31">
        <f t="shared" si="55"/>
        <v>11841</v>
      </c>
      <c r="AB1771" s="31">
        <f t="shared" si="54"/>
        <v>0</v>
      </c>
    </row>
    <row r="1772" spans="1:28" s="36" customFormat="1" x14ac:dyDescent="0.35">
      <c r="A1772" s="25" t="s">
        <v>289</v>
      </c>
      <c r="B1772" s="26" t="s">
        <v>2534</v>
      </c>
      <c r="C1772" s="27" t="s">
        <v>291</v>
      </c>
      <c r="D1772" s="27" t="s">
        <v>2535</v>
      </c>
      <c r="E1772" s="27" t="s">
        <v>36</v>
      </c>
      <c r="F1772" s="27" t="s">
        <v>37</v>
      </c>
      <c r="G1772" s="27" t="str">
        <f>Table228910[[#This Row],[District
Code]]</f>
        <v>71621</v>
      </c>
      <c r="H1772" s="52" t="s">
        <v>2536</v>
      </c>
      <c r="I1772" s="29" t="s">
        <v>6701</v>
      </c>
      <c r="J1772" s="30">
        <v>61530</v>
      </c>
      <c r="K1772" s="29" t="s">
        <v>6701</v>
      </c>
      <c r="L1772" s="28">
        <v>14976</v>
      </c>
      <c r="M1772" s="28">
        <v>14976</v>
      </c>
      <c r="N1772" s="28">
        <v>0</v>
      </c>
      <c r="O1772" s="28">
        <v>0</v>
      </c>
      <c r="P1772" s="28">
        <v>0</v>
      </c>
      <c r="Q1772" s="28">
        <v>31578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31">
        <f t="shared" si="55"/>
        <v>61530</v>
      </c>
      <c r="AB1772" s="31">
        <f t="shared" si="54"/>
        <v>0</v>
      </c>
    </row>
    <row r="1773" spans="1:28" s="36" customFormat="1" x14ac:dyDescent="0.35">
      <c r="A1773" s="25" t="s">
        <v>289</v>
      </c>
      <c r="B1773" s="26" t="s">
        <v>2537</v>
      </c>
      <c r="C1773" s="27" t="s">
        <v>291</v>
      </c>
      <c r="D1773" s="27" t="s">
        <v>2538</v>
      </c>
      <c r="E1773" s="27" t="s">
        <v>36</v>
      </c>
      <c r="F1773" s="27" t="s">
        <v>37</v>
      </c>
      <c r="G1773" s="27" t="str">
        <f>Table228910[[#This Row],[District
Code]]</f>
        <v>71639</v>
      </c>
      <c r="H1773" s="52" t="s">
        <v>2539</v>
      </c>
      <c r="I1773" s="29" t="s">
        <v>6701</v>
      </c>
      <c r="J1773" s="30">
        <v>34347</v>
      </c>
      <c r="K1773" s="29" t="s">
        <v>6701</v>
      </c>
      <c r="L1773" s="28">
        <v>8360</v>
      </c>
      <c r="M1773" s="28">
        <v>8360</v>
      </c>
      <c r="N1773" s="28">
        <v>0</v>
      </c>
      <c r="O1773" s="28">
        <v>0</v>
      </c>
      <c r="P1773" s="28">
        <v>17627</v>
      </c>
      <c r="Q1773" s="28">
        <v>0</v>
      </c>
      <c r="R1773" s="28">
        <v>0</v>
      </c>
      <c r="S1773" s="28">
        <v>0</v>
      </c>
      <c r="T1773" s="28">
        <v>0</v>
      </c>
      <c r="U1773" s="28">
        <v>0</v>
      </c>
      <c r="V1773" s="28">
        <v>0</v>
      </c>
      <c r="W1773" s="28">
        <v>0</v>
      </c>
      <c r="X1773" s="28">
        <v>0</v>
      </c>
      <c r="Y1773" s="28">
        <v>0</v>
      </c>
      <c r="Z1773" s="28">
        <v>0</v>
      </c>
      <c r="AA1773" s="31">
        <f t="shared" si="55"/>
        <v>34347</v>
      </c>
      <c r="AB1773" s="31">
        <f t="shared" si="54"/>
        <v>0</v>
      </c>
    </row>
    <row r="1774" spans="1:28" s="36" customFormat="1" x14ac:dyDescent="0.35">
      <c r="A1774" s="25" t="s">
        <v>289</v>
      </c>
      <c r="B1774" s="26" t="s">
        <v>2540</v>
      </c>
      <c r="C1774" s="27" t="s">
        <v>291</v>
      </c>
      <c r="D1774" s="27" t="s">
        <v>2541</v>
      </c>
      <c r="E1774" s="27" t="s">
        <v>36</v>
      </c>
      <c r="F1774" s="27" t="s">
        <v>37</v>
      </c>
      <c r="G1774" s="27" t="str">
        <f>Table228910[[#This Row],[District
Code]]</f>
        <v>71647</v>
      </c>
      <c r="H1774" s="52" t="s">
        <v>2542</v>
      </c>
      <c r="I1774" s="29" t="s">
        <v>6701</v>
      </c>
      <c r="J1774" s="30">
        <v>10000</v>
      </c>
      <c r="K1774" s="29" t="s">
        <v>6701</v>
      </c>
      <c r="L1774" s="28">
        <v>2500</v>
      </c>
      <c r="M1774" s="28">
        <v>2500</v>
      </c>
      <c r="N1774" s="28">
        <v>0</v>
      </c>
      <c r="O1774" s="28">
        <v>5000</v>
      </c>
      <c r="P1774" s="28">
        <v>0</v>
      </c>
      <c r="Q1774" s="28">
        <v>0</v>
      </c>
      <c r="R1774" s="28">
        <v>0</v>
      </c>
      <c r="S1774" s="28">
        <v>0</v>
      </c>
      <c r="T1774" s="28">
        <v>0</v>
      </c>
      <c r="U1774" s="28">
        <v>0</v>
      </c>
      <c r="V1774" s="28">
        <v>0</v>
      </c>
      <c r="W1774" s="28">
        <v>0</v>
      </c>
      <c r="X1774" s="28">
        <v>0</v>
      </c>
      <c r="Y1774" s="28">
        <v>0</v>
      </c>
      <c r="Z1774" s="28">
        <v>0</v>
      </c>
      <c r="AA1774" s="31">
        <f t="shared" si="55"/>
        <v>10000</v>
      </c>
      <c r="AB1774" s="31">
        <f t="shared" si="54"/>
        <v>0</v>
      </c>
    </row>
    <row r="1775" spans="1:28" s="36" customFormat="1" x14ac:dyDescent="0.35">
      <c r="A1775" s="25" t="s">
        <v>289</v>
      </c>
      <c r="B1775" s="26" t="s">
        <v>2543</v>
      </c>
      <c r="C1775" s="27" t="s">
        <v>291</v>
      </c>
      <c r="D1775" s="27" t="s">
        <v>2544</v>
      </c>
      <c r="E1775" s="27" t="s">
        <v>36</v>
      </c>
      <c r="F1775" s="27" t="s">
        <v>37</v>
      </c>
      <c r="G1775" s="27" t="str">
        <f>Table228910[[#This Row],[District
Code]]</f>
        <v>71654</v>
      </c>
      <c r="H1775" s="52" t="s">
        <v>2545</v>
      </c>
      <c r="I1775" s="29" t="s">
        <v>6701</v>
      </c>
      <c r="J1775" s="30">
        <v>10000</v>
      </c>
      <c r="K1775" s="29" t="s">
        <v>6701</v>
      </c>
      <c r="L1775" s="28">
        <v>2500</v>
      </c>
      <c r="M1775" s="28">
        <v>2500</v>
      </c>
      <c r="N1775" s="28">
        <v>0</v>
      </c>
      <c r="O1775" s="28">
        <v>5000</v>
      </c>
      <c r="P1775" s="28">
        <v>0</v>
      </c>
      <c r="Q1775" s="28">
        <v>0</v>
      </c>
      <c r="R1775" s="28">
        <v>0</v>
      </c>
      <c r="S1775" s="28">
        <v>0</v>
      </c>
      <c r="T1775" s="28">
        <v>0</v>
      </c>
      <c r="U1775" s="28">
        <v>0</v>
      </c>
      <c r="V1775" s="28">
        <v>0</v>
      </c>
      <c r="W1775" s="28">
        <v>0</v>
      </c>
      <c r="X1775" s="28">
        <v>0</v>
      </c>
      <c r="Y1775" s="28">
        <v>0</v>
      </c>
      <c r="Z1775" s="28">
        <v>0</v>
      </c>
      <c r="AA1775" s="31">
        <f t="shared" si="55"/>
        <v>10000</v>
      </c>
      <c r="AB1775" s="31">
        <f t="shared" si="54"/>
        <v>0</v>
      </c>
    </row>
    <row r="1776" spans="1:28" s="36" customFormat="1" x14ac:dyDescent="0.35">
      <c r="A1776" s="25" t="s">
        <v>294</v>
      </c>
      <c r="B1776" s="26" t="s">
        <v>295</v>
      </c>
      <c r="C1776" s="27" t="s">
        <v>296</v>
      </c>
      <c r="D1776" s="27" t="s">
        <v>297</v>
      </c>
      <c r="E1776" s="27" t="s">
        <v>36</v>
      </c>
      <c r="F1776" s="27" t="s">
        <v>37</v>
      </c>
      <c r="G1776" s="27" t="str">
        <f>Table228910[[#This Row],[District
Code]]</f>
        <v>10538</v>
      </c>
      <c r="H1776" s="52" t="s">
        <v>298</v>
      </c>
      <c r="I1776" s="29" t="s">
        <v>6701</v>
      </c>
      <c r="J1776" s="30">
        <v>0</v>
      </c>
      <c r="K1776" s="29" t="s">
        <v>6701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0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0</v>
      </c>
      <c r="X1776" s="28">
        <v>0</v>
      </c>
      <c r="Y1776" s="28">
        <v>0</v>
      </c>
      <c r="Z1776" s="28">
        <v>0</v>
      </c>
      <c r="AA1776" s="31">
        <f t="shared" si="55"/>
        <v>0</v>
      </c>
      <c r="AB1776" s="31">
        <f t="shared" si="54"/>
        <v>0</v>
      </c>
    </row>
    <row r="1777" spans="1:28" s="36" customFormat="1" x14ac:dyDescent="0.35">
      <c r="A1777" s="25" t="s">
        <v>294</v>
      </c>
      <c r="B1777" s="26" t="s">
        <v>2546</v>
      </c>
      <c r="C1777" s="27" t="s">
        <v>296</v>
      </c>
      <c r="D1777" s="27" t="s">
        <v>2547</v>
      </c>
      <c r="E1777" s="27" t="s">
        <v>36</v>
      </c>
      <c r="F1777" s="27" t="s">
        <v>37</v>
      </c>
      <c r="G1777" s="27" t="str">
        <f>Table228910[[#This Row],[District
Code]]</f>
        <v>71662</v>
      </c>
      <c r="H1777" s="52" t="s">
        <v>2548</v>
      </c>
      <c r="I1777" s="29" t="s">
        <v>6701</v>
      </c>
      <c r="J1777" s="30">
        <v>10000</v>
      </c>
      <c r="K1777" s="29" t="s">
        <v>6701</v>
      </c>
      <c r="L1777" s="28">
        <v>2500</v>
      </c>
      <c r="M1777" s="28">
        <v>2734</v>
      </c>
      <c r="N1777" s="28">
        <v>993</v>
      </c>
      <c r="O1777" s="28">
        <v>0</v>
      </c>
      <c r="P1777" s="28">
        <v>3773</v>
      </c>
      <c r="Q1777" s="28">
        <v>0</v>
      </c>
      <c r="R1777" s="28">
        <v>0</v>
      </c>
      <c r="S1777" s="28">
        <v>0</v>
      </c>
      <c r="T1777" s="28">
        <v>0</v>
      </c>
      <c r="U1777" s="28">
        <v>0</v>
      </c>
      <c r="V1777" s="28">
        <v>0</v>
      </c>
      <c r="W1777" s="28">
        <v>0</v>
      </c>
      <c r="X1777" s="28">
        <v>0</v>
      </c>
      <c r="Y1777" s="28">
        <v>0</v>
      </c>
      <c r="Z1777" s="28">
        <v>0</v>
      </c>
      <c r="AA1777" s="31">
        <f t="shared" si="55"/>
        <v>10000</v>
      </c>
      <c r="AB1777" s="31">
        <f t="shared" si="54"/>
        <v>0</v>
      </c>
    </row>
    <row r="1778" spans="1:28" s="36" customFormat="1" x14ac:dyDescent="0.35">
      <c r="A1778" s="25" t="s">
        <v>294</v>
      </c>
      <c r="B1778" s="26" t="s">
        <v>2549</v>
      </c>
      <c r="C1778" s="27" t="s">
        <v>296</v>
      </c>
      <c r="D1778" s="27" t="s">
        <v>2550</v>
      </c>
      <c r="E1778" s="27" t="s">
        <v>36</v>
      </c>
      <c r="F1778" s="27" t="s">
        <v>37</v>
      </c>
      <c r="G1778" s="27" t="str">
        <f>Table228910[[#This Row],[District
Code]]</f>
        <v>71670</v>
      </c>
      <c r="H1778" s="52" t="s">
        <v>2551</v>
      </c>
      <c r="I1778" s="29" t="s">
        <v>6701</v>
      </c>
      <c r="J1778" s="30">
        <v>0</v>
      </c>
      <c r="K1778" s="29" t="s">
        <v>6701</v>
      </c>
      <c r="L1778" s="28">
        <v>0</v>
      </c>
      <c r="M1778" s="28">
        <v>0</v>
      </c>
      <c r="N1778" s="28">
        <v>0</v>
      </c>
      <c r="O1778" s="28">
        <v>0</v>
      </c>
      <c r="P1778" s="28">
        <v>0</v>
      </c>
      <c r="Q1778" s="28">
        <v>0</v>
      </c>
      <c r="R1778" s="28">
        <v>0</v>
      </c>
      <c r="S1778" s="28">
        <v>0</v>
      </c>
      <c r="T1778" s="28">
        <v>0</v>
      </c>
      <c r="U1778" s="28">
        <v>0</v>
      </c>
      <c r="V1778" s="28">
        <v>0</v>
      </c>
      <c r="W1778" s="28">
        <v>0</v>
      </c>
      <c r="X1778" s="28">
        <v>0</v>
      </c>
      <c r="Y1778" s="28">
        <v>0</v>
      </c>
      <c r="Z1778" s="28">
        <v>0</v>
      </c>
      <c r="AA1778" s="31">
        <f t="shared" si="55"/>
        <v>0</v>
      </c>
      <c r="AB1778" s="31">
        <f t="shared" si="54"/>
        <v>0</v>
      </c>
    </row>
    <row r="1779" spans="1:28" s="36" customFormat="1" x14ac:dyDescent="0.35">
      <c r="A1779" s="25" t="s">
        <v>294</v>
      </c>
      <c r="B1779" s="26" t="s">
        <v>2552</v>
      </c>
      <c r="C1779" s="27" t="s">
        <v>296</v>
      </c>
      <c r="D1779" s="27" t="s">
        <v>2553</v>
      </c>
      <c r="E1779" s="27" t="s">
        <v>36</v>
      </c>
      <c r="F1779" s="27" t="s">
        <v>37</v>
      </c>
      <c r="G1779" s="27" t="str">
        <f>Table228910[[#This Row],[District
Code]]</f>
        <v>71696</v>
      </c>
      <c r="H1779" s="52" t="s">
        <v>2554</v>
      </c>
      <c r="I1779" s="29" t="s">
        <v>6701</v>
      </c>
      <c r="J1779" s="30">
        <v>10000</v>
      </c>
      <c r="K1779" s="29" t="s">
        <v>6701</v>
      </c>
      <c r="L1779" s="28">
        <v>0</v>
      </c>
      <c r="M1779" s="28">
        <v>0</v>
      </c>
      <c r="N1779" s="28">
        <v>5372</v>
      </c>
      <c r="O1779" s="28">
        <v>832</v>
      </c>
      <c r="P1779" s="28">
        <v>2704</v>
      </c>
      <c r="Q1779" s="28">
        <v>1092</v>
      </c>
      <c r="R1779" s="28">
        <v>0</v>
      </c>
      <c r="S1779" s="28">
        <v>0</v>
      </c>
      <c r="T1779" s="28">
        <v>0</v>
      </c>
      <c r="U1779" s="28">
        <v>0</v>
      </c>
      <c r="V1779" s="28">
        <v>0</v>
      </c>
      <c r="W1779" s="28">
        <v>0</v>
      </c>
      <c r="X1779" s="28">
        <v>0</v>
      </c>
      <c r="Y1779" s="28">
        <v>0</v>
      </c>
      <c r="Z1779" s="28">
        <v>0</v>
      </c>
      <c r="AA1779" s="31">
        <f t="shared" si="55"/>
        <v>10000</v>
      </c>
      <c r="AB1779" s="31">
        <f t="shared" si="54"/>
        <v>0</v>
      </c>
    </row>
    <row r="1780" spans="1:28" s="36" customFormat="1" x14ac:dyDescent="0.35">
      <c r="A1780" s="25" t="s">
        <v>294</v>
      </c>
      <c r="B1780" s="26" t="s">
        <v>2555</v>
      </c>
      <c r="C1780" s="27" t="s">
        <v>296</v>
      </c>
      <c r="D1780" s="27" t="s">
        <v>2556</v>
      </c>
      <c r="E1780" s="27" t="s">
        <v>36</v>
      </c>
      <c r="F1780" s="27" t="s">
        <v>37</v>
      </c>
      <c r="G1780" s="27" t="str">
        <f>Table228910[[#This Row],[District
Code]]</f>
        <v>71738</v>
      </c>
      <c r="H1780" s="52" t="s">
        <v>2557</v>
      </c>
      <c r="I1780" s="29" t="s">
        <v>6701</v>
      </c>
      <c r="J1780" s="30">
        <v>10000</v>
      </c>
      <c r="K1780" s="29" t="s">
        <v>6701</v>
      </c>
      <c r="L1780" s="28">
        <v>2500</v>
      </c>
      <c r="M1780" s="28">
        <v>2500</v>
      </c>
      <c r="N1780" s="28">
        <v>2934</v>
      </c>
      <c r="O1780" s="28">
        <v>2066</v>
      </c>
      <c r="P1780" s="28">
        <v>0</v>
      </c>
      <c r="Q1780" s="28">
        <v>0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31">
        <f t="shared" si="55"/>
        <v>10000</v>
      </c>
      <c r="AB1780" s="31">
        <f t="shared" si="54"/>
        <v>0</v>
      </c>
    </row>
    <row r="1781" spans="1:28" s="36" customFormat="1" x14ac:dyDescent="0.35">
      <c r="A1781" s="25" t="s">
        <v>294</v>
      </c>
      <c r="B1781" s="26" t="s">
        <v>2558</v>
      </c>
      <c r="C1781" s="27" t="s">
        <v>296</v>
      </c>
      <c r="D1781" s="27" t="s">
        <v>2559</v>
      </c>
      <c r="E1781" s="27" t="s">
        <v>36</v>
      </c>
      <c r="F1781" s="27" t="s">
        <v>37</v>
      </c>
      <c r="G1781" s="27" t="str">
        <f>Table228910[[#This Row],[District
Code]]</f>
        <v>71746</v>
      </c>
      <c r="H1781" s="52" t="s">
        <v>2560</v>
      </c>
      <c r="I1781" s="29" t="s">
        <v>6701</v>
      </c>
      <c r="J1781" s="30">
        <v>10000</v>
      </c>
      <c r="K1781" s="29" t="s">
        <v>6701</v>
      </c>
      <c r="L1781" s="28">
        <v>2500</v>
      </c>
      <c r="M1781" s="28">
        <v>0</v>
      </c>
      <c r="N1781" s="28">
        <v>746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1021</v>
      </c>
      <c r="U1781" s="28">
        <v>0</v>
      </c>
      <c r="V1781" s="28">
        <v>2500</v>
      </c>
      <c r="W1781" s="28">
        <v>3233</v>
      </c>
      <c r="X1781" s="28">
        <v>0</v>
      </c>
      <c r="Y1781" s="28">
        <v>0</v>
      </c>
      <c r="Z1781" s="28">
        <v>0</v>
      </c>
      <c r="AA1781" s="31">
        <f t="shared" si="55"/>
        <v>10000</v>
      </c>
      <c r="AB1781" s="31">
        <f t="shared" si="54"/>
        <v>0</v>
      </c>
    </row>
    <row r="1782" spans="1:28" s="36" customFormat="1" x14ac:dyDescent="0.35">
      <c r="A1782" s="25" t="s">
        <v>294</v>
      </c>
      <c r="B1782" s="26" t="s">
        <v>2561</v>
      </c>
      <c r="C1782" s="27" t="s">
        <v>296</v>
      </c>
      <c r="D1782" s="27" t="s">
        <v>2562</v>
      </c>
      <c r="E1782" s="27" t="s">
        <v>36</v>
      </c>
      <c r="F1782" s="27" t="s">
        <v>37</v>
      </c>
      <c r="G1782" s="27" t="str">
        <f>Table228910[[#This Row],[District
Code]]</f>
        <v>71761</v>
      </c>
      <c r="H1782" s="52" t="s">
        <v>2563</v>
      </c>
      <c r="I1782" s="29" t="s">
        <v>6701</v>
      </c>
      <c r="J1782" s="30">
        <v>10000</v>
      </c>
      <c r="K1782" s="29" t="s">
        <v>6708</v>
      </c>
      <c r="L1782" s="28">
        <v>2500</v>
      </c>
      <c r="M1782" s="28">
        <v>2500</v>
      </c>
      <c r="N1782" s="28">
        <v>0</v>
      </c>
      <c r="O1782" s="28">
        <v>0</v>
      </c>
      <c r="P1782" s="28">
        <v>0</v>
      </c>
      <c r="Q1782" s="28">
        <v>0</v>
      </c>
      <c r="R1782" s="28">
        <v>1100</v>
      </c>
      <c r="S1782" s="28">
        <v>33</v>
      </c>
      <c r="T1782" s="28">
        <v>0</v>
      </c>
      <c r="U1782" s="28">
        <v>0</v>
      </c>
      <c r="V1782" s="28">
        <v>0</v>
      </c>
      <c r="W1782" s="28">
        <v>3867</v>
      </c>
      <c r="X1782" s="28">
        <v>0</v>
      </c>
      <c r="Y1782" s="28">
        <v>0</v>
      </c>
      <c r="Z1782" s="28">
        <v>0</v>
      </c>
      <c r="AA1782" s="31">
        <f t="shared" si="55"/>
        <v>10000</v>
      </c>
      <c r="AB1782" s="31">
        <f t="shared" si="54"/>
        <v>0</v>
      </c>
    </row>
    <row r="1783" spans="1:28" s="36" customFormat="1" x14ac:dyDescent="0.35">
      <c r="A1783" s="25" t="s">
        <v>294</v>
      </c>
      <c r="B1783" s="26" t="s">
        <v>2866</v>
      </c>
      <c r="C1783" s="27" t="s">
        <v>296</v>
      </c>
      <c r="D1783" s="27" t="s">
        <v>2867</v>
      </c>
      <c r="E1783" s="27" t="s">
        <v>36</v>
      </c>
      <c r="F1783" s="27" t="s">
        <v>37</v>
      </c>
      <c r="G1783" s="27" t="str">
        <f>Table228910[[#This Row],[District
Code]]</f>
        <v>73833</v>
      </c>
      <c r="H1783" s="52" t="s">
        <v>2868</v>
      </c>
      <c r="I1783" s="29" t="s">
        <v>6701</v>
      </c>
      <c r="J1783" s="30">
        <v>10000</v>
      </c>
      <c r="K1783" s="29" t="s">
        <v>6701</v>
      </c>
      <c r="L1783" s="28">
        <v>2500</v>
      </c>
      <c r="M1783" s="28">
        <v>2500</v>
      </c>
      <c r="N1783" s="28">
        <v>0</v>
      </c>
      <c r="O1783" s="28">
        <v>3758</v>
      </c>
      <c r="P1783" s="28">
        <v>1242</v>
      </c>
      <c r="Q1783" s="28">
        <v>0</v>
      </c>
      <c r="R1783" s="28">
        <v>0</v>
      </c>
      <c r="S1783" s="28">
        <v>0</v>
      </c>
      <c r="T1783" s="28">
        <v>0</v>
      </c>
      <c r="U1783" s="28">
        <v>0</v>
      </c>
      <c r="V1783" s="28">
        <v>0</v>
      </c>
      <c r="W1783" s="28">
        <v>0</v>
      </c>
      <c r="X1783" s="28">
        <v>0</v>
      </c>
      <c r="Y1783" s="28">
        <v>0</v>
      </c>
      <c r="Z1783" s="28">
        <v>0</v>
      </c>
      <c r="AA1783" s="31">
        <f t="shared" si="55"/>
        <v>10000</v>
      </c>
      <c r="AB1783" s="31">
        <f t="shared" si="54"/>
        <v>0</v>
      </c>
    </row>
    <row r="1784" spans="1:28" s="36" customFormat="1" x14ac:dyDescent="0.35">
      <c r="A1784" s="25" t="s">
        <v>294</v>
      </c>
      <c r="B1784" s="26" t="s">
        <v>2920</v>
      </c>
      <c r="C1784" s="27" t="s">
        <v>296</v>
      </c>
      <c r="D1784" s="27" t="s">
        <v>2921</v>
      </c>
      <c r="E1784" s="27" t="s">
        <v>36</v>
      </c>
      <c r="F1784" s="27" t="s">
        <v>37</v>
      </c>
      <c r="G1784" s="27" t="str">
        <f>Table228910[[#This Row],[District
Code]]</f>
        <v>75028</v>
      </c>
      <c r="H1784" s="52" t="s">
        <v>2922</v>
      </c>
      <c r="I1784" s="29" t="s">
        <v>6701</v>
      </c>
      <c r="J1784" s="30">
        <v>11826</v>
      </c>
      <c r="K1784" s="29" t="s">
        <v>6701</v>
      </c>
      <c r="L1784" s="28">
        <v>2879</v>
      </c>
      <c r="M1784" s="28">
        <v>2879</v>
      </c>
      <c r="N1784" s="28">
        <v>0</v>
      </c>
      <c r="O1784" s="28">
        <v>2957</v>
      </c>
      <c r="P1784" s="28">
        <v>3111</v>
      </c>
      <c r="Q1784" s="28">
        <v>0</v>
      </c>
      <c r="R1784" s="28">
        <v>0</v>
      </c>
      <c r="S1784" s="28">
        <v>0</v>
      </c>
      <c r="T1784" s="28">
        <v>0</v>
      </c>
      <c r="U1784" s="28">
        <v>0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31">
        <f t="shared" si="55"/>
        <v>11826</v>
      </c>
      <c r="AB1784" s="31">
        <f t="shared" si="54"/>
        <v>0</v>
      </c>
    </row>
    <row r="1785" spans="1:28" s="36" customFormat="1" x14ac:dyDescent="0.35">
      <c r="A1785" s="25" t="s">
        <v>294</v>
      </c>
      <c r="B1785" s="32" t="s">
        <v>3103</v>
      </c>
      <c r="C1785" s="33" t="s">
        <v>296</v>
      </c>
      <c r="D1785" s="33" t="s">
        <v>3104</v>
      </c>
      <c r="E1785" s="33" t="s">
        <v>36</v>
      </c>
      <c r="F1785" s="3" t="s">
        <v>37</v>
      </c>
      <c r="G1785" s="27" t="str">
        <f>Table228910[[#This Row],[District
Code]]</f>
        <v>76513</v>
      </c>
      <c r="H1785" s="53" t="s">
        <v>3105</v>
      </c>
      <c r="I1785" s="29" t="s">
        <v>6701</v>
      </c>
      <c r="J1785" s="30">
        <v>13491</v>
      </c>
      <c r="K1785" s="29" t="s">
        <v>6708</v>
      </c>
      <c r="L1785" s="34">
        <v>3284</v>
      </c>
      <c r="M1785" s="28">
        <v>3284</v>
      </c>
      <c r="N1785" s="28">
        <v>0</v>
      </c>
      <c r="O1785" s="28">
        <v>0</v>
      </c>
      <c r="P1785" s="28">
        <v>0</v>
      </c>
      <c r="Q1785" s="28">
        <v>0</v>
      </c>
      <c r="R1785" s="28">
        <v>6923</v>
      </c>
      <c r="S1785" s="28">
        <v>0</v>
      </c>
      <c r="T1785" s="28">
        <v>0</v>
      </c>
      <c r="U1785" s="28">
        <v>0</v>
      </c>
      <c r="V1785" s="28">
        <v>0</v>
      </c>
      <c r="W1785" s="28">
        <v>0</v>
      </c>
      <c r="X1785" s="28">
        <v>0</v>
      </c>
      <c r="Y1785" s="28">
        <v>0</v>
      </c>
      <c r="Z1785" s="28">
        <v>0</v>
      </c>
      <c r="AA1785" s="31">
        <f t="shared" si="55"/>
        <v>13491</v>
      </c>
      <c r="AB1785" s="31">
        <f t="shared" si="54"/>
        <v>0</v>
      </c>
    </row>
    <row r="1786" spans="1:28" s="36" customFormat="1" x14ac:dyDescent="0.35">
      <c r="A1786" s="25" t="s">
        <v>294</v>
      </c>
      <c r="B1786" s="26" t="s">
        <v>6413</v>
      </c>
      <c r="C1786" s="27" t="s">
        <v>296</v>
      </c>
      <c r="D1786" s="27" t="s">
        <v>297</v>
      </c>
      <c r="E1786" s="27" t="s">
        <v>6414</v>
      </c>
      <c r="F1786" s="27" t="s">
        <v>6415</v>
      </c>
      <c r="G1786" s="27" t="str">
        <f>"C"&amp;Table228910[[#This Row],[Direct
Funded
Charter School
Number]]</f>
        <v>C1809</v>
      </c>
      <c r="H1786" s="52" t="s">
        <v>6416</v>
      </c>
      <c r="I1786" s="29" t="s">
        <v>6701</v>
      </c>
      <c r="J1786" s="30">
        <v>10000</v>
      </c>
      <c r="K1786" s="29" t="s">
        <v>6701</v>
      </c>
      <c r="L1786" s="28">
        <v>2500</v>
      </c>
      <c r="M1786" s="28">
        <v>2500</v>
      </c>
      <c r="N1786" s="28">
        <v>0</v>
      </c>
      <c r="O1786" s="28">
        <v>0</v>
      </c>
      <c r="P1786" s="28">
        <v>0</v>
      </c>
      <c r="Q1786" s="28">
        <v>0</v>
      </c>
      <c r="R1786" s="28">
        <v>0</v>
      </c>
      <c r="S1786" s="28">
        <v>0</v>
      </c>
      <c r="T1786" s="28">
        <v>1333</v>
      </c>
      <c r="U1786" s="28">
        <v>0</v>
      </c>
      <c r="V1786" s="28">
        <v>2998</v>
      </c>
      <c r="W1786" s="28">
        <v>0</v>
      </c>
      <c r="X1786" s="28">
        <v>669</v>
      </c>
      <c r="Y1786" s="28">
        <v>0</v>
      </c>
      <c r="Z1786" s="28">
        <v>0</v>
      </c>
      <c r="AA1786" s="31">
        <f t="shared" si="55"/>
        <v>10000</v>
      </c>
      <c r="AB1786" s="31">
        <f t="shared" si="54"/>
        <v>0</v>
      </c>
    </row>
    <row r="1787" spans="1:28" s="36" customFormat="1" x14ac:dyDescent="0.35">
      <c r="A1787" s="25" t="s">
        <v>299</v>
      </c>
      <c r="B1787" s="26" t="s">
        <v>300</v>
      </c>
      <c r="C1787" s="27" t="s">
        <v>301</v>
      </c>
      <c r="D1787" s="27" t="s">
        <v>302</v>
      </c>
      <c r="E1787" s="27" t="s">
        <v>36</v>
      </c>
      <c r="F1787" s="27" t="s">
        <v>37</v>
      </c>
      <c r="G1787" s="27" t="str">
        <f>Table228910[[#This Row],[District
Code]]</f>
        <v>10546</v>
      </c>
      <c r="H1787" s="52" t="s">
        <v>303</v>
      </c>
      <c r="I1787" s="29" t="s">
        <v>6701</v>
      </c>
      <c r="J1787" s="30">
        <v>37068</v>
      </c>
      <c r="K1787" s="29" t="s">
        <v>6701</v>
      </c>
      <c r="L1787" s="28">
        <v>9022</v>
      </c>
      <c r="M1787" s="28">
        <v>9022</v>
      </c>
      <c r="N1787" s="28">
        <v>0</v>
      </c>
      <c r="O1787" s="28">
        <v>0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</v>
      </c>
      <c r="V1787" s="28">
        <v>0</v>
      </c>
      <c r="W1787" s="28">
        <v>0</v>
      </c>
      <c r="X1787" s="28">
        <v>0</v>
      </c>
      <c r="Y1787" s="28">
        <v>12743</v>
      </c>
      <c r="Z1787" s="28">
        <v>0</v>
      </c>
      <c r="AA1787" s="31">
        <f t="shared" si="55"/>
        <v>30787</v>
      </c>
      <c r="AB1787" s="31">
        <f t="shared" si="54"/>
        <v>6281</v>
      </c>
    </row>
    <row r="1788" spans="1:28" s="36" customFormat="1" x14ac:dyDescent="0.35">
      <c r="A1788" s="25" t="s">
        <v>299</v>
      </c>
      <c r="B1788" s="26" t="s">
        <v>2564</v>
      </c>
      <c r="C1788" s="27" t="s">
        <v>301</v>
      </c>
      <c r="D1788" s="27" t="s">
        <v>2565</v>
      </c>
      <c r="E1788" s="27" t="s">
        <v>36</v>
      </c>
      <c r="F1788" s="27" t="s">
        <v>37</v>
      </c>
      <c r="G1788" s="27" t="str">
        <f>Table228910[[#This Row],[District
Code]]</f>
        <v>71795</v>
      </c>
      <c r="H1788" s="52" t="s">
        <v>2566</v>
      </c>
      <c r="I1788" s="29" t="s">
        <v>6701</v>
      </c>
      <c r="J1788" s="30">
        <v>10000</v>
      </c>
      <c r="K1788" s="29" t="s">
        <v>6701</v>
      </c>
      <c r="L1788" s="28">
        <v>2500</v>
      </c>
      <c r="M1788" s="28">
        <v>2500</v>
      </c>
      <c r="N1788" s="28">
        <v>0</v>
      </c>
      <c r="O1788" s="28">
        <v>0</v>
      </c>
      <c r="P1788" s="28">
        <v>0</v>
      </c>
      <c r="Q1788" s="28">
        <v>0</v>
      </c>
      <c r="R1788" s="28">
        <v>0</v>
      </c>
      <c r="S1788" s="28">
        <v>0</v>
      </c>
      <c r="T1788" s="28">
        <v>0</v>
      </c>
      <c r="U1788" s="28">
        <v>0</v>
      </c>
      <c r="V1788" s="28">
        <v>0</v>
      </c>
      <c r="W1788" s="28">
        <v>0</v>
      </c>
      <c r="X1788" s="28">
        <v>0</v>
      </c>
      <c r="Y1788" s="28">
        <v>0</v>
      </c>
      <c r="Z1788" s="28">
        <v>0</v>
      </c>
      <c r="AA1788" s="31">
        <f t="shared" si="55"/>
        <v>5000</v>
      </c>
      <c r="AB1788" s="31">
        <f t="shared" si="54"/>
        <v>5000</v>
      </c>
    </row>
    <row r="1789" spans="1:28" s="36" customFormat="1" x14ac:dyDescent="0.35">
      <c r="A1789" s="25" t="s">
        <v>299</v>
      </c>
      <c r="B1789" s="26" t="s">
        <v>2567</v>
      </c>
      <c r="C1789" s="27" t="s">
        <v>301</v>
      </c>
      <c r="D1789" s="27" t="s">
        <v>2568</v>
      </c>
      <c r="E1789" s="27" t="s">
        <v>36</v>
      </c>
      <c r="F1789" s="27" t="s">
        <v>37</v>
      </c>
      <c r="G1789" s="27" t="str">
        <f>Table228910[[#This Row],[District
Code]]</f>
        <v>71803</v>
      </c>
      <c r="H1789" s="52" t="s">
        <v>2569</v>
      </c>
      <c r="I1789" s="29" t="s">
        <v>6701</v>
      </c>
      <c r="J1789" s="30">
        <v>15229</v>
      </c>
      <c r="K1789" s="29" t="s">
        <v>6701</v>
      </c>
      <c r="L1789" s="28">
        <v>3707</v>
      </c>
      <c r="M1789" s="28">
        <v>3707</v>
      </c>
      <c r="N1789" s="28">
        <v>0</v>
      </c>
      <c r="O1789" s="28">
        <v>0</v>
      </c>
      <c r="P1789" s="28">
        <v>0</v>
      </c>
      <c r="Q1789" s="28">
        <v>0</v>
      </c>
      <c r="R1789" s="28">
        <v>0</v>
      </c>
      <c r="S1789" s="28">
        <v>0</v>
      </c>
      <c r="T1789" s="28">
        <v>7815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31">
        <f t="shared" si="55"/>
        <v>15229</v>
      </c>
      <c r="AB1789" s="31">
        <f t="shared" si="54"/>
        <v>0</v>
      </c>
    </row>
    <row r="1790" spans="1:28" s="36" customFormat="1" x14ac:dyDescent="0.35">
      <c r="A1790" s="25" t="s">
        <v>299</v>
      </c>
      <c r="B1790" s="26" t="s">
        <v>2570</v>
      </c>
      <c r="C1790" s="27" t="s">
        <v>301</v>
      </c>
      <c r="D1790" s="27" t="s">
        <v>2571</v>
      </c>
      <c r="E1790" s="27" t="s">
        <v>36</v>
      </c>
      <c r="F1790" s="27" t="s">
        <v>37</v>
      </c>
      <c r="G1790" s="27" t="str">
        <f>Table228910[[#This Row],[District
Code]]</f>
        <v>71811</v>
      </c>
      <c r="H1790" s="52" t="s">
        <v>2572</v>
      </c>
      <c r="I1790" s="29" t="s">
        <v>6701</v>
      </c>
      <c r="J1790" s="30">
        <v>26543</v>
      </c>
      <c r="K1790" s="29" t="s">
        <v>6701</v>
      </c>
      <c r="L1790" s="28">
        <v>6460</v>
      </c>
      <c r="M1790" s="28">
        <v>6460</v>
      </c>
      <c r="N1790" s="28">
        <v>6460</v>
      </c>
      <c r="O1790" s="28">
        <v>0</v>
      </c>
      <c r="P1790" s="28">
        <v>0</v>
      </c>
      <c r="Q1790" s="28">
        <v>6636</v>
      </c>
      <c r="R1790" s="28">
        <v>0</v>
      </c>
      <c r="S1790" s="28">
        <v>0</v>
      </c>
      <c r="T1790" s="28">
        <v>0</v>
      </c>
      <c r="U1790" s="28">
        <v>0</v>
      </c>
      <c r="V1790" s="28">
        <v>527</v>
      </c>
      <c r="W1790" s="28">
        <v>0</v>
      </c>
      <c r="X1790" s="28">
        <v>0</v>
      </c>
      <c r="Y1790" s="28">
        <v>0</v>
      </c>
      <c r="Z1790" s="28">
        <v>0</v>
      </c>
      <c r="AA1790" s="31">
        <f t="shared" si="55"/>
        <v>26543</v>
      </c>
      <c r="AB1790" s="31">
        <f t="shared" si="54"/>
        <v>0</v>
      </c>
    </row>
    <row r="1791" spans="1:28" s="36" customFormat="1" x14ac:dyDescent="0.35">
      <c r="A1791" s="25" t="s">
        <v>299</v>
      </c>
      <c r="B1791" s="26" t="s">
        <v>2573</v>
      </c>
      <c r="C1791" s="27" t="s">
        <v>301</v>
      </c>
      <c r="D1791" s="27" t="s">
        <v>2574</v>
      </c>
      <c r="E1791" s="27" t="s">
        <v>36</v>
      </c>
      <c r="F1791" s="27" t="s">
        <v>37</v>
      </c>
      <c r="G1791" s="27" t="str">
        <f>Table228910[[#This Row],[District
Code]]</f>
        <v>71829</v>
      </c>
      <c r="H1791" s="52" t="s">
        <v>2575</v>
      </c>
      <c r="I1791" s="29" t="s">
        <v>6701</v>
      </c>
      <c r="J1791" s="30">
        <v>10000</v>
      </c>
      <c r="K1791" s="29" t="s">
        <v>6701</v>
      </c>
      <c r="L1791" s="28">
        <v>2500</v>
      </c>
      <c r="M1791" s="28">
        <v>2500</v>
      </c>
      <c r="N1791" s="28">
        <v>0</v>
      </c>
      <c r="O1791" s="28">
        <v>0</v>
      </c>
      <c r="P1791" s="28">
        <v>0</v>
      </c>
      <c r="Q1791" s="28">
        <v>0</v>
      </c>
      <c r="R1791" s="28">
        <v>0</v>
      </c>
      <c r="S1791" s="28">
        <v>5000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31">
        <f t="shared" si="55"/>
        <v>10000</v>
      </c>
      <c r="AB1791" s="31">
        <f t="shared" si="54"/>
        <v>0</v>
      </c>
    </row>
    <row r="1792" spans="1:28" s="36" customFormat="1" x14ac:dyDescent="0.35">
      <c r="A1792" s="25" t="s">
        <v>299</v>
      </c>
      <c r="B1792" s="26" t="s">
        <v>2576</v>
      </c>
      <c r="C1792" s="33" t="s">
        <v>301</v>
      </c>
      <c r="D1792" s="33" t="s">
        <v>2577</v>
      </c>
      <c r="E1792" s="33" t="s">
        <v>36</v>
      </c>
      <c r="F1792" s="27" t="s">
        <v>37</v>
      </c>
      <c r="G1792" s="27" t="str">
        <f>Table228910[[#This Row],[District
Code]]</f>
        <v>71837</v>
      </c>
      <c r="H1792" s="53" t="s">
        <v>2578</v>
      </c>
      <c r="I1792" s="29" t="s">
        <v>6701</v>
      </c>
      <c r="J1792" s="30">
        <v>61717</v>
      </c>
      <c r="K1792" s="29" t="s">
        <v>6701</v>
      </c>
      <c r="L1792" s="28">
        <v>15022</v>
      </c>
      <c r="M1792" s="28">
        <v>15022</v>
      </c>
      <c r="N1792" s="28">
        <v>0</v>
      </c>
      <c r="O1792" s="28">
        <v>0</v>
      </c>
      <c r="P1792" s="28">
        <v>31673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31">
        <f t="shared" si="55"/>
        <v>61717</v>
      </c>
      <c r="AB1792" s="31">
        <f t="shared" si="54"/>
        <v>0</v>
      </c>
    </row>
    <row r="1793" spans="1:28" s="36" customFormat="1" x14ac:dyDescent="0.35">
      <c r="A1793" s="25" t="s">
        <v>299</v>
      </c>
      <c r="B1793" s="26" t="s">
        <v>2579</v>
      </c>
      <c r="C1793" s="27" t="s">
        <v>301</v>
      </c>
      <c r="D1793" s="27" t="s">
        <v>2580</v>
      </c>
      <c r="E1793" s="27" t="s">
        <v>36</v>
      </c>
      <c r="F1793" s="27" t="s">
        <v>37</v>
      </c>
      <c r="G1793" s="27" t="str">
        <f>Table228910[[#This Row],[District
Code]]</f>
        <v>71852</v>
      </c>
      <c r="H1793" s="52" t="s">
        <v>2581</v>
      </c>
      <c r="I1793" s="29" t="s">
        <v>6701</v>
      </c>
      <c r="J1793" s="30">
        <v>10000</v>
      </c>
      <c r="K1793" s="29" t="s">
        <v>6708</v>
      </c>
      <c r="L1793" s="28">
        <v>2500</v>
      </c>
      <c r="M1793" s="28">
        <v>2500</v>
      </c>
      <c r="N1793" s="28">
        <v>0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0</v>
      </c>
      <c r="V1793" s="28">
        <v>0</v>
      </c>
      <c r="W1793" s="28">
        <v>4095</v>
      </c>
      <c r="X1793" s="28">
        <v>905</v>
      </c>
      <c r="Y1793" s="28">
        <v>0</v>
      </c>
      <c r="Z1793" s="28">
        <v>0</v>
      </c>
      <c r="AA1793" s="31">
        <f t="shared" si="55"/>
        <v>10000</v>
      </c>
      <c r="AB1793" s="31">
        <f t="shared" si="54"/>
        <v>0</v>
      </c>
    </row>
    <row r="1794" spans="1:28" s="36" customFormat="1" x14ac:dyDescent="0.35">
      <c r="A1794" s="25" t="s">
        <v>299</v>
      </c>
      <c r="B1794" s="26" t="s">
        <v>2582</v>
      </c>
      <c r="C1794" s="27" t="s">
        <v>301</v>
      </c>
      <c r="D1794" s="27" t="s">
        <v>2583</v>
      </c>
      <c r="E1794" s="27" t="s">
        <v>36</v>
      </c>
      <c r="F1794" s="27" t="s">
        <v>37</v>
      </c>
      <c r="G1794" s="27" t="str">
        <f>Table228910[[#This Row],[District
Code]]</f>
        <v>71860</v>
      </c>
      <c r="H1794" s="52" t="s">
        <v>2584</v>
      </c>
      <c r="I1794" s="29" t="s">
        <v>6701</v>
      </c>
      <c r="J1794" s="30">
        <v>191624</v>
      </c>
      <c r="K1794" s="29" t="s">
        <v>6701</v>
      </c>
      <c r="L1794" s="28">
        <v>46640</v>
      </c>
      <c r="M1794" s="28">
        <v>46640</v>
      </c>
      <c r="N1794" s="28">
        <v>46640</v>
      </c>
      <c r="O1794" s="28">
        <v>47906</v>
      </c>
      <c r="P1794" s="28">
        <v>3798</v>
      </c>
      <c r="Q1794" s="28">
        <v>0</v>
      </c>
      <c r="R1794" s="28">
        <v>0</v>
      </c>
      <c r="S1794" s="28">
        <v>0</v>
      </c>
      <c r="T1794" s="28">
        <v>0</v>
      </c>
      <c r="U1794" s="28">
        <v>0</v>
      </c>
      <c r="V1794" s="28">
        <v>0</v>
      </c>
      <c r="W1794" s="28">
        <v>0</v>
      </c>
      <c r="X1794" s="28">
        <v>0</v>
      </c>
      <c r="Y1794" s="28">
        <v>0</v>
      </c>
      <c r="Z1794" s="28">
        <v>0</v>
      </c>
      <c r="AA1794" s="31">
        <f t="shared" si="55"/>
        <v>191624</v>
      </c>
      <c r="AB1794" s="31">
        <f t="shared" si="54"/>
        <v>0</v>
      </c>
    </row>
    <row r="1795" spans="1:28" s="36" customFormat="1" x14ac:dyDescent="0.35">
      <c r="A1795" s="25" t="s">
        <v>299</v>
      </c>
      <c r="B1795" s="26" t="s">
        <v>2585</v>
      </c>
      <c r="C1795" s="27" t="s">
        <v>301</v>
      </c>
      <c r="D1795" s="27" t="s">
        <v>2586</v>
      </c>
      <c r="E1795" s="27" t="s">
        <v>36</v>
      </c>
      <c r="F1795" s="27" t="s">
        <v>37</v>
      </c>
      <c r="G1795" s="27" t="str">
        <f>Table228910[[#This Row],[District
Code]]</f>
        <v>71894</v>
      </c>
      <c r="H1795" s="52" t="s">
        <v>2587</v>
      </c>
      <c r="I1795" s="29" t="s">
        <v>6701</v>
      </c>
      <c r="J1795" s="30">
        <v>10000</v>
      </c>
      <c r="K1795" s="29" t="s">
        <v>6701</v>
      </c>
      <c r="L1795" s="28">
        <v>2500</v>
      </c>
      <c r="M1795" s="28">
        <v>2500</v>
      </c>
      <c r="N1795" s="28">
        <v>0</v>
      </c>
      <c r="O1795" s="28">
        <v>0</v>
      </c>
      <c r="P1795" s="28">
        <v>0</v>
      </c>
      <c r="Q1795" s="28">
        <v>0</v>
      </c>
      <c r="R1795" s="28">
        <v>0</v>
      </c>
      <c r="S1795" s="28">
        <v>5000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31">
        <f t="shared" si="55"/>
        <v>10000</v>
      </c>
      <c r="AB1795" s="31">
        <f t="shared" si="54"/>
        <v>0</v>
      </c>
    </row>
    <row r="1796" spans="1:28" s="36" customFormat="1" x14ac:dyDescent="0.35">
      <c r="A1796" s="25" t="s">
        <v>299</v>
      </c>
      <c r="B1796" s="26" t="s">
        <v>2588</v>
      </c>
      <c r="C1796" s="27" t="s">
        <v>301</v>
      </c>
      <c r="D1796" s="27" t="s">
        <v>2589</v>
      </c>
      <c r="E1796" s="27" t="s">
        <v>36</v>
      </c>
      <c r="F1796" s="27" t="s">
        <v>37</v>
      </c>
      <c r="G1796" s="27" t="str">
        <f>Table228910[[#This Row],[District
Code]]</f>
        <v>71902</v>
      </c>
      <c r="H1796" s="52" t="s">
        <v>2590</v>
      </c>
      <c r="I1796" s="29" t="s">
        <v>6701</v>
      </c>
      <c r="J1796" s="30">
        <v>120492</v>
      </c>
      <c r="K1796" s="29" t="s">
        <v>6701</v>
      </c>
      <c r="L1796" s="28">
        <v>0</v>
      </c>
      <c r="M1796" s="28">
        <v>0</v>
      </c>
      <c r="N1796" s="28">
        <v>0</v>
      </c>
      <c r="O1796" s="28">
        <v>30123</v>
      </c>
      <c r="P1796" s="28">
        <v>30123</v>
      </c>
      <c r="Q1796" s="28">
        <v>0</v>
      </c>
      <c r="R1796" s="28">
        <v>0</v>
      </c>
      <c r="S1796" s="28">
        <v>10109</v>
      </c>
      <c r="T1796" s="28">
        <v>4629</v>
      </c>
      <c r="U1796" s="28">
        <v>1525</v>
      </c>
      <c r="V1796" s="28">
        <v>1525</v>
      </c>
      <c r="W1796" s="28">
        <v>0</v>
      </c>
      <c r="X1796" s="28">
        <v>30123</v>
      </c>
      <c r="Y1796" s="28">
        <v>0</v>
      </c>
      <c r="Z1796" s="28">
        <v>0</v>
      </c>
      <c r="AA1796" s="31">
        <f t="shared" si="55"/>
        <v>108157</v>
      </c>
      <c r="AB1796" s="31">
        <f t="shared" si="54"/>
        <v>12335</v>
      </c>
    </row>
    <row r="1797" spans="1:28" s="36" customFormat="1" x14ac:dyDescent="0.35">
      <c r="A1797" s="25" t="s">
        <v>299</v>
      </c>
      <c r="B1797" s="26" t="s">
        <v>2591</v>
      </c>
      <c r="C1797" s="27" t="s">
        <v>301</v>
      </c>
      <c r="D1797" s="27" t="s">
        <v>2592</v>
      </c>
      <c r="E1797" s="27" t="s">
        <v>36</v>
      </c>
      <c r="F1797" s="27" t="s">
        <v>37</v>
      </c>
      <c r="G1797" s="27" t="str">
        <f>Table228910[[#This Row],[District
Code]]</f>
        <v>71944</v>
      </c>
      <c r="H1797" s="52" t="s">
        <v>1997</v>
      </c>
      <c r="I1797" s="29" t="s">
        <v>6701</v>
      </c>
      <c r="J1797" s="30">
        <v>10000</v>
      </c>
      <c r="K1797" s="29" t="s">
        <v>6701</v>
      </c>
      <c r="L1797" s="28">
        <v>2500</v>
      </c>
      <c r="M1797" s="28">
        <v>2500</v>
      </c>
      <c r="N1797" s="28">
        <v>2500</v>
      </c>
      <c r="O1797" s="28">
        <v>0</v>
      </c>
      <c r="P1797" s="28">
        <v>2500</v>
      </c>
      <c r="Q1797" s="28">
        <v>0</v>
      </c>
      <c r="R1797" s="28">
        <v>0</v>
      </c>
      <c r="S1797" s="28">
        <v>0</v>
      </c>
      <c r="T1797" s="28">
        <v>0</v>
      </c>
      <c r="U1797" s="28">
        <v>0</v>
      </c>
      <c r="V1797" s="28">
        <v>0</v>
      </c>
      <c r="W1797" s="28">
        <v>0</v>
      </c>
      <c r="X1797" s="28">
        <v>0</v>
      </c>
      <c r="Y1797" s="28">
        <v>0</v>
      </c>
      <c r="Z1797" s="28">
        <v>0</v>
      </c>
      <c r="AA1797" s="31">
        <f t="shared" si="55"/>
        <v>10000</v>
      </c>
      <c r="AB1797" s="31">
        <f t="shared" si="54"/>
        <v>0</v>
      </c>
    </row>
    <row r="1798" spans="1:28" s="36" customFormat="1" x14ac:dyDescent="0.35">
      <c r="A1798" s="25" t="s">
        <v>299</v>
      </c>
      <c r="B1798" s="26" t="s">
        <v>2593</v>
      </c>
      <c r="C1798" s="27" t="s">
        <v>301</v>
      </c>
      <c r="D1798" s="27" t="s">
        <v>2594</v>
      </c>
      <c r="E1798" s="27" t="s">
        <v>36</v>
      </c>
      <c r="F1798" s="27" t="s">
        <v>37</v>
      </c>
      <c r="G1798" s="27" t="str">
        <f>Table228910[[#This Row],[District
Code]]</f>
        <v>71951</v>
      </c>
      <c r="H1798" s="52" t="s">
        <v>2595</v>
      </c>
      <c r="I1798" s="29" t="s">
        <v>6701</v>
      </c>
      <c r="J1798" s="30">
        <v>8673</v>
      </c>
      <c r="K1798" s="29" t="s">
        <v>6701</v>
      </c>
      <c r="L1798" s="28">
        <v>2500</v>
      </c>
      <c r="M1798" s="28">
        <v>2168</v>
      </c>
      <c r="N1798" s="28">
        <v>0</v>
      </c>
      <c r="O1798" s="28">
        <v>0</v>
      </c>
      <c r="P1798" s="28">
        <v>2168</v>
      </c>
      <c r="Q1798" s="28">
        <v>1837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</v>
      </c>
      <c r="X1798" s="28">
        <v>0</v>
      </c>
      <c r="Y1798" s="28">
        <v>0</v>
      </c>
      <c r="Z1798" s="28">
        <v>0</v>
      </c>
      <c r="AA1798" s="31">
        <f t="shared" si="55"/>
        <v>8673</v>
      </c>
      <c r="AB1798" s="31">
        <f t="shared" si="54"/>
        <v>0</v>
      </c>
    </row>
    <row r="1799" spans="1:28" s="36" customFormat="1" x14ac:dyDescent="0.35">
      <c r="A1799" s="25" t="s">
        <v>299</v>
      </c>
      <c r="B1799" s="26" t="s">
        <v>2596</v>
      </c>
      <c r="C1799" s="27" t="s">
        <v>301</v>
      </c>
      <c r="D1799" s="27" t="s">
        <v>2597</v>
      </c>
      <c r="E1799" s="27" t="s">
        <v>36</v>
      </c>
      <c r="F1799" s="27" t="s">
        <v>37</v>
      </c>
      <c r="G1799" s="27" t="str">
        <f>Table228910[[#This Row],[District
Code]]</f>
        <v>71969</v>
      </c>
      <c r="H1799" s="52" t="s">
        <v>2598</v>
      </c>
      <c r="I1799" s="29" t="s">
        <v>6701</v>
      </c>
      <c r="J1799" s="30">
        <v>24159</v>
      </c>
      <c r="K1799" s="29" t="s">
        <v>6701</v>
      </c>
      <c r="L1799" s="28">
        <v>0</v>
      </c>
      <c r="M1799" s="28">
        <v>0</v>
      </c>
      <c r="N1799" s="28">
        <v>0</v>
      </c>
      <c r="O1799" s="28">
        <v>6040</v>
      </c>
      <c r="P1799" s="28">
        <v>0</v>
      </c>
      <c r="Q1799" s="28">
        <v>924</v>
      </c>
      <c r="R1799" s="28">
        <v>1388</v>
      </c>
      <c r="S1799" s="28">
        <v>474</v>
      </c>
      <c r="T1799" s="28">
        <v>1428</v>
      </c>
      <c r="U1799" s="28">
        <v>3095</v>
      </c>
      <c r="V1799" s="28">
        <v>6347</v>
      </c>
      <c r="W1799" s="28">
        <v>0</v>
      </c>
      <c r="X1799" s="28">
        <v>4463</v>
      </c>
      <c r="Y1799" s="28">
        <v>0</v>
      </c>
      <c r="Z1799" s="28">
        <v>0</v>
      </c>
      <c r="AA1799" s="31">
        <f t="shared" si="55"/>
        <v>24159</v>
      </c>
      <c r="AB1799" s="31">
        <f t="shared" si="54"/>
        <v>0</v>
      </c>
    </row>
    <row r="1800" spans="1:28" s="36" customFormat="1" x14ac:dyDescent="0.35">
      <c r="A1800" s="25" t="s">
        <v>299</v>
      </c>
      <c r="B1800" s="26" t="s">
        <v>2599</v>
      </c>
      <c r="C1800" s="27" t="s">
        <v>301</v>
      </c>
      <c r="D1800" s="27" t="s">
        <v>2600</v>
      </c>
      <c r="E1800" s="27" t="s">
        <v>36</v>
      </c>
      <c r="F1800" s="27" t="s">
        <v>37</v>
      </c>
      <c r="G1800" s="27" t="str">
        <f>Table228910[[#This Row],[District
Code]]</f>
        <v>71985</v>
      </c>
      <c r="H1800" s="52" t="s">
        <v>2347</v>
      </c>
      <c r="I1800" s="29" t="s">
        <v>6701</v>
      </c>
      <c r="J1800" s="30">
        <v>10000</v>
      </c>
      <c r="K1800" s="29" t="s">
        <v>6701</v>
      </c>
      <c r="L1800" s="28">
        <v>2500</v>
      </c>
      <c r="M1800" s="28">
        <v>2500</v>
      </c>
      <c r="N1800" s="28">
        <v>0</v>
      </c>
      <c r="O1800" s="28">
        <v>0</v>
      </c>
      <c r="P1800" s="28">
        <v>5000</v>
      </c>
      <c r="Q1800" s="28">
        <v>0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</v>
      </c>
      <c r="X1800" s="28">
        <v>0</v>
      </c>
      <c r="Y1800" s="28">
        <v>0</v>
      </c>
      <c r="Z1800" s="28">
        <v>0</v>
      </c>
      <c r="AA1800" s="31">
        <f t="shared" si="55"/>
        <v>10000</v>
      </c>
      <c r="AB1800" s="31">
        <f t="shared" si="54"/>
        <v>0</v>
      </c>
    </row>
    <row r="1801" spans="1:28" s="36" customFormat="1" x14ac:dyDescent="0.35">
      <c r="A1801" s="25" t="s">
        <v>299</v>
      </c>
      <c r="B1801" s="26" t="s">
        <v>2601</v>
      </c>
      <c r="C1801" s="27" t="s">
        <v>301</v>
      </c>
      <c r="D1801" s="27" t="s">
        <v>2602</v>
      </c>
      <c r="E1801" s="27" t="s">
        <v>36</v>
      </c>
      <c r="F1801" s="27" t="s">
        <v>37</v>
      </c>
      <c r="G1801" s="27" t="str">
        <f>Table228910[[#This Row],[District
Code]]</f>
        <v>71993</v>
      </c>
      <c r="H1801" s="52" t="s">
        <v>2603</v>
      </c>
      <c r="I1801" s="29" t="s">
        <v>6701</v>
      </c>
      <c r="J1801" s="30">
        <v>152650</v>
      </c>
      <c r="K1801" s="29" t="s">
        <v>6701</v>
      </c>
      <c r="L1801" s="28">
        <v>37154</v>
      </c>
      <c r="M1801" s="28">
        <v>37154</v>
      </c>
      <c r="N1801" s="28">
        <v>37154</v>
      </c>
      <c r="O1801" s="28">
        <v>1009</v>
      </c>
      <c r="P1801" s="28">
        <v>1009</v>
      </c>
      <c r="Q1801" s="28">
        <v>39170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31">
        <f t="shared" si="55"/>
        <v>152650</v>
      </c>
      <c r="AB1801" s="31">
        <f t="shared" si="54"/>
        <v>0</v>
      </c>
    </row>
    <row r="1802" spans="1:28" s="36" customFormat="1" x14ac:dyDescent="0.35">
      <c r="A1802" s="25" t="s">
        <v>299</v>
      </c>
      <c r="B1802" s="26" t="s">
        <v>2604</v>
      </c>
      <c r="C1802" s="27" t="s">
        <v>301</v>
      </c>
      <c r="D1802" s="27" t="s">
        <v>2605</v>
      </c>
      <c r="E1802" s="27" t="s">
        <v>36</v>
      </c>
      <c r="F1802" s="27" t="s">
        <v>37</v>
      </c>
      <c r="G1802" s="27" t="str">
        <f>Table228910[[#This Row],[District
Code]]</f>
        <v>72009</v>
      </c>
      <c r="H1802" s="52" t="s">
        <v>2606</v>
      </c>
      <c r="I1802" s="29" t="s">
        <v>6701</v>
      </c>
      <c r="J1802" s="30">
        <v>15824</v>
      </c>
      <c r="K1802" s="29" t="s">
        <v>6701</v>
      </c>
      <c r="L1802" s="28">
        <v>3852</v>
      </c>
      <c r="M1802" s="28">
        <v>3852</v>
      </c>
      <c r="N1802" s="28">
        <v>0</v>
      </c>
      <c r="O1802" s="28">
        <v>0</v>
      </c>
      <c r="P1802" s="28">
        <v>0</v>
      </c>
      <c r="Q1802" s="28">
        <v>0</v>
      </c>
      <c r="R1802" s="28">
        <v>0</v>
      </c>
      <c r="S1802" s="28">
        <v>0</v>
      </c>
      <c r="T1802" s="28">
        <v>0</v>
      </c>
      <c r="U1802" s="28">
        <v>0</v>
      </c>
      <c r="V1802" s="28">
        <v>0</v>
      </c>
      <c r="W1802" s="28">
        <v>0</v>
      </c>
      <c r="X1802" s="28">
        <v>8120</v>
      </c>
      <c r="Y1802" s="28">
        <v>0</v>
      </c>
      <c r="Z1802" s="28">
        <v>0</v>
      </c>
      <c r="AA1802" s="31">
        <f t="shared" si="55"/>
        <v>15824</v>
      </c>
      <c r="AB1802" s="31">
        <f t="shared" si="54"/>
        <v>0</v>
      </c>
    </row>
    <row r="1803" spans="1:28" s="36" customFormat="1" x14ac:dyDescent="0.35">
      <c r="A1803" s="25" t="s">
        <v>299</v>
      </c>
      <c r="B1803" s="26" t="s">
        <v>2607</v>
      </c>
      <c r="C1803" s="27" t="s">
        <v>301</v>
      </c>
      <c r="D1803" s="27" t="s">
        <v>2608</v>
      </c>
      <c r="E1803" s="27" t="s">
        <v>36</v>
      </c>
      <c r="F1803" s="27" t="s">
        <v>37</v>
      </c>
      <c r="G1803" s="27" t="str">
        <f>Table228910[[#This Row],[District
Code]]</f>
        <v>72017</v>
      </c>
      <c r="H1803" s="52" t="s">
        <v>2609</v>
      </c>
      <c r="I1803" s="29" t="s">
        <v>6701</v>
      </c>
      <c r="J1803" s="30">
        <v>10000</v>
      </c>
      <c r="K1803" s="29" t="s">
        <v>6701</v>
      </c>
      <c r="L1803" s="28">
        <v>2500</v>
      </c>
      <c r="M1803" s="28">
        <v>2500</v>
      </c>
      <c r="N1803" s="28">
        <v>0</v>
      </c>
      <c r="O1803" s="28">
        <v>0</v>
      </c>
      <c r="P1803" s="28">
        <v>2500</v>
      </c>
      <c r="Q1803" s="28">
        <v>0</v>
      </c>
      <c r="R1803" s="28">
        <v>0</v>
      </c>
      <c r="S1803" s="28">
        <v>0</v>
      </c>
      <c r="T1803" s="28">
        <v>2500</v>
      </c>
      <c r="U1803" s="28">
        <v>0</v>
      </c>
      <c r="V1803" s="28">
        <v>0</v>
      </c>
      <c r="W1803" s="28">
        <v>0</v>
      </c>
      <c r="X1803" s="28">
        <v>0</v>
      </c>
      <c r="Y1803" s="28">
        <v>0</v>
      </c>
      <c r="Z1803" s="28">
        <v>0</v>
      </c>
      <c r="AA1803" s="31">
        <f t="shared" si="55"/>
        <v>10000</v>
      </c>
      <c r="AB1803" s="31">
        <f t="shared" si="54"/>
        <v>0</v>
      </c>
    </row>
    <row r="1804" spans="1:28" s="36" customFormat="1" x14ac:dyDescent="0.35">
      <c r="A1804" s="25" t="s">
        <v>299</v>
      </c>
      <c r="B1804" s="26" t="s">
        <v>2610</v>
      </c>
      <c r="C1804" s="27" t="s">
        <v>301</v>
      </c>
      <c r="D1804" s="27" t="s">
        <v>2611</v>
      </c>
      <c r="E1804" s="27" t="s">
        <v>36</v>
      </c>
      <c r="F1804" s="27" t="s">
        <v>37</v>
      </c>
      <c r="G1804" s="27" t="str">
        <f>Table228910[[#This Row],[District
Code]]</f>
        <v>72025</v>
      </c>
      <c r="H1804" s="52" t="s">
        <v>2612</v>
      </c>
      <c r="I1804" s="29" t="s">
        <v>6701</v>
      </c>
      <c r="J1804" s="30">
        <v>10000</v>
      </c>
      <c r="K1804" s="29" t="s">
        <v>6701</v>
      </c>
      <c r="L1804" s="28">
        <v>2500</v>
      </c>
      <c r="M1804" s="28">
        <v>0</v>
      </c>
      <c r="N1804" s="28">
        <v>0</v>
      </c>
      <c r="O1804" s="28">
        <v>0</v>
      </c>
      <c r="P1804" s="28">
        <v>850</v>
      </c>
      <c r="Q1804" s="28">
        <v>0</v>
      </c>
      <c r="R1804" s="28">
        <v>0</v>
      </c>
      <c r="S1804" s="28">
        <v>0</v>
      </c>
      <c r="T1804" s="28">
        <v>2512</v>
      </c>
      <c r="U1804" s="28">
        <v>0</v>
      </c>
      <c r="V1804" s="28">
        <v>0</v>
      </c>
      <c r="W1804" s="28">
        <v>0</v>
      </c>
      <c r="X1804" s="28">
        <v>2500</v>
      </c>
      <c r="Y1804" s="28">
        <v>0</v>
      </c>
      <c r="Z1804" s="28">
        <v>0</v>
      </c>
      <c r="AA1804" s="31">
        <f t="shared" si="55"/>
        <v>8362</v>
      </c>
      <c r="AB1804" s="31">
        <f t="shared" ref="AB1804:AB1867" si="56">J1804-AA1804</f>
        <v>1638</v>
      </c>
    </row>
    <row r="1805" spans="1:28" s="36" customFormat="1" x14ac:dyDescent="0.35">
      <c r="A1805" s="25" t="s">
        <v>299</v>
      </c>
      <c r="B1805" s="26" t="s">
        <v>2613</v>
      </c>
      <c r="C1805" s="27" t="s">
        <v>301</v>
      </c>
      <c r="D1805" s="27" t="s">
        <v>2614</v>
      </c>
      <c r="E1805" s="27" t="s">
        <v>36</v>
      </c>
      <c r="F1805" s="27" t="s">
        <v>37</v>
      </c>
      <c r="G1805" s="27" t="str">
        <f>Table228910[[#This Row],[District
Code]]</f>
        <v>72033</v>
      </c>
      <c r="H1805" s="52" t="s">
        <v>2615</v>
      </c>
      <c r="I1805" s="29" t="s">
        <v>6701</v>
      </c>
      <c r="J1805" s="30">
        <v>16190</v>
      </c>
      <c r="K1805" s="29" t="s">
        <v>6701</v>
      </c>
      <c r="L1805" s="28">
        <v>3941</v>
      </c>
      <c r="M1805" s="28">
        <v>3941</v>
      </c>
      <c r="N1805" s="28">
        <v>0</v>
      </c>
      <c r="O1805" s="28">
        <v>0</v>
      </c>
      <c r="P1805" s="28">
        <v>0</v>
      </c>
      <c r="Q1805" s="28">
        <v>0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0</v>
      </c>
      <c r="X1805" s="28">
        <v>0</v>
      </c>
      <c r="Y1805" s="28">
        <v>0</v>
      </c>
      <c r="Z1805" s="28">
        <v>0</v>
      </c>
      <c r="AA1805" s="31">
        <f t="shared" ref="AA1805:AA1868" si="57">SUM(L1805:Z1805)</f>
        <v>7882</v>
      </c>
      <c r="AB1805" s="31">
        <f t="shared" si="56"/>
        <v>8308</v>
      </c>
    </row>
    <row r="1806" spans="1:28" s="36" customFormat="1" x14ac:dyDescent="0.35">
      <c r="A1806" s="25" t="s">
        <v>299</v>
      </c>
      <c r="B1806" s="35" t="s">
        <v>2616</v>
      </c>
      <c r="C1806" s="33" t="s">
        <v>301</v>
      </c>
      <c r="D1806" s="33" t="s">
        <v>2617</v>
      </c>
      <c r="E1806" s="33" t="s">
        <v>36</v>
      </c>
      <c r="F1806" s="3" t="s">
        <v>37</v>
      </c>
      <c r="G1806" s="27" t="str">
        <f>Table228910[[#This Row],[District
Code]]</f>
        <v>72041</v>
      </c>
      <c r="H1806" s="53" t="s">
        <v>2618</v>
      </c>
      <c r="I1806" s="29" t="s">
        <v>6701</v>
      </c>
      <c r="J1806" s="30">
        <v>45362</v>
      </c>
      <c r="K1806" s="29" t="s">
        <v>6701</v>
      </c>
      <c r="L1806" s="28">
        <v>11041</v>
      </c>
      <c r="M1806" s="28">
        <v>11041</v>
      </c>
      <c r="N1806" s="28">
        <v>0</v>
      </c>
      <c r="O1806" s="28">
        <v>0</v>
      </c>
      <c r="P1806" s="28">
        <v>11341</v>
      </c>
      <c r="Q1806" s="28">
        <v>11939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31">
        <f t="shared" si="57"/>
        <v>45362</v>
      </c>
      <c r="AB1806" s="31">
        <f t="shared" si="56"/>
        <v>0</v>
      </c>
    </row>
    <row r="1807" spans="1:28" s="36" customFormat="1" x14ac:dyDescent="0.35">
      <c r="A1807" s="25" t="s">
        <v>299</v>
      </c>
      <c r="B1807" s="26" t="s">
        <v>2619</v>
      </c>
      <c r="C1807" s="27" t="s">
        <v>301</v>
      </c>
      <c r="D1807" s="27" t="s">
        <v>2620</v>
      </c>
      <c r="E1807" s="27" t="s">
        <v>36</v>
      </c>
      <c r="F1807" s="27" t="s">
        <v>37</v>
      </c>
      <c r="G1807" s="27" t="str">
        <f>Table228910[[#This Row],[District
Code]]</f>
        <v>72058</v>
      </c>
      <c r="H1807" s="52" t="s">
        <v>2621</v>
      </c>
      <c r="I1807" s="29" t="s">
        <v>6701</v>
      </c>
      <c r="J1807" s="30">
        <v>23962</v>
      </c>
      <c r="K1807" s="29" t="s">
        <v>6701</v>
      </c>
      <c r="L1807" s="28">
        <v>5832</v>
      </c>
      <c r="M1807" s="28">
        <v>5832</v>
      </c>
      <c r="N1807" s="28">
        <v>0</v>
      </c>
      <c r="O1807" s="28">
        <v>0</v>
      </c>
      <c r="P1807" s="28">
        <v>0</v>
      </c>
      <c r="Q1807" s="28">
        <v>0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9545</v>
      </c>
      <c r="X1807" s="28">
        <v>2753</v>
      </c>
      <c r="Y1807" s="28">
        <v>0</v>
      </c>
      <c r="Z1807" s="28">
        <v>0</v>
      </c>
      <c r="AA1807" s="31">
        <f t="shared" si="57"/>
        <v>23962</v>
      </c>
      <c r="AB1807" s="31">
        <f t="shared" si="56"/>
        <v>0</v>
      </c>
    </row>
    <row r="1808" spans="1:28" s="36" customFormat="1" x14ac:dyDescent="0.35">
      <c r="A1808" s="25" t="s">
        <v>299</v>
      </c>
      <c r="B1808" s="26" t="s">
        <v>2622</v>
      </c>
      <c r="C1808" s="27" t="s">
        <v>301</v>
      </c>
      <c r="D1808" s="27" t="s">
        <v>2623</v>
      </c>
      <c r="E1808" s="27" t="s">
        <v>36</v>
      </c>
      <c r="F1808" s="27" t="s">
        <v>37</v>
      </c>
      <c r="G1808" s="27" t="str">
        <f>Table228910[[#This Row],[District
Code]]</f>
        <v>72082</v>
      </c>
      <c r="H1808" s="52" t="s">
        <v>2624</v>
      </c>
      <c r="I1808" s="29" t="s">
        <v>6701</v>
      </c>
      <c r="J1808" s="30">
        <v>37651</v>
      </c>
      <c r="K1808" s="29" t="s">
        <v>6701</v>
      </c>
      <c r="L1808" s="28">
        <v>9164</v>
      </c>
      <c r="M1808" s="28">
        <v>9164</v>
      </c>
      <c r="N1808" s="28">
        <v>0</v>
      </c>
      <c r="O1808" s="28">
        <v>0</v>
      </c>
      <c r="P1808" s="28">
        <v>14897</v>
      </c>
      <c r="Q1808" s="28">
        <v>0</v>
      </c>
      <c r="R1808" s="28">
        <v>0</v>
      </c>
      <c r="S1808" s="28">
        <v>2216</v>
      </c>
      <c r="T1808" s="28">
        <v>2210</v>
      </c>
      <c r="U1808" s="28">
        <v>0</v>
      </c>
      <c r="V1808" s="28">
        <v>0</v>
      </c>
      <c r="W1808" s="28">
        <v>0</v>
      </c>
      <c r="X1808" s="28">
        <v>0</v>
      </c>
      <c r="Y1808" s="28">
        <v>0</v>
      </c>
      <c r="Z1808" s="28">
        <v>0</v>
      </c>
      <c r="AA1808" s="31">
        <f t="shared" si="57"/>
        <v>37651</v>
      </c>
      <c r="AB1808" s="31">
        <f t="shared" si="56"/>
        <v>0</v>
      </c>
    </row>
    <row r="1809" spans="1:28" s="36" customFormat="1" x14ac:dyDescent="0.35">
      <c r="A1809" s="25" t="s">
        <v>299</v>
      </c>
      <c r="B1809" s="26" t="s">
        <v>2625</v>
      </c>
      <c r="C1809" s="27" t="s">
        <v>301</v>
      </c>
      <c r="D1809" s="27" t="s">
        <v>2626</v>
      </c>
      <c r="E1809" s="27" t="s">
        <v>36</v>
      </c>
      <c r="F1809" s="27" t="s">
        <v>37</v>
      </c>
      <c r="G1809" s="27" t="str">
        <f>Table228910[[#This Row],[District
Code]]</f>
        <v>72090</v>
      </c>
      <c r="H1809" s="52" t="s">
        <v>2627</v>
      </c>
      <c r="I1809" s="29" t="s">
        <v>6701</v>
      </c>
      <c r="J1809" s="30">
        <v>10000</v>
      </c>
      <c r="K1809" s="29" t="s">
        <v>6701</v>
      </c>
      <c r="L1809" s="28">
        <v>2500</v>
      </c>
      <c r="M1809" s="28">
        <v>2500</v>
      </c>
      <c r="N1809" s="28">
        <v>2500</v>
      </c>
      <c r="O1809" s="28">
        <v>2500</v>
      </c>
      <c r="P1809" s="28">
        <v>0</v>
      </c>
      <c r="Q1809" s="28">
        <v>0</v>
      </c>
      <c r="R1809" s="28">
        <v>0</v>
      </c>
      <c r="S1809" s="28">
        <v>0</v>
      </c>
      <c r="T1809" s="28">
        <v>0</v>
      </c>
      <c r="U1809" s="28">
        <v>0</v>
      </c>
      <c r="V1809" s="28">
        <v>0</v>
      </c>
      <c r="W1809" s="28">
        <v>0</v>
      </c>
      <c r="X1809" s="28">
        <v>0</v>
      </c>
      <c r="Y1809" s="28">
        <v>0</v>
      </c>
      <c r="Z1809" s="28">
        <v>0</v>
      </c>
      <c r="AA1809" s="31">
        <f t="shared" si="57"/>
        <v>10000</v>
      </c>
      <c r="AB1809" s="31">
        <f t="shared" si="56"/>
        <v>0</v>
      </c>
    </row>
    <row r="1810" spans="1:28" s="36" customFormat="1" x14ac:dyDescent="0.35">
      <c r="A1810" s="25" t="s">
        <v>299</v>
      </c>
      <c r="B1810" s="26" t="s">
        <v>2628</v>
      </c>
      <c r="C1810" s="27" t="s">
        <v>301</v>
      </c>
      <c r="D1810" s="27" t="s">
        <v>2629</v>
      </c>
      <c r="E1810" s="27" t="s">
        <v>36</v>
      </c>
      <c r="F1810" s="27" t="s">
        <v>37</v>
      </c>
      <c r="G1810" s="27" t="str">
        <f>Table228910[[#This Row],[District
Code]]</f>
        <v>72108</v>
      </c>
      <c r="H1810" s="52" t="s">
        <v>2630</v>
      </c>
      <c r="I1810" s="29" t="s">
        <v>6701</v>
      </c>
      <c r="J1810" s="30">
        <v>10000</v>
      </c>
      <c r="K1810" s="29" t="s">
        <v>6701</v>
      </c>
      <c r="L1810" s="28">
        <v>0</v>
      </c>
      <c r="M1810" s="28">
        <v>2500</v>
      </c>
      <c r="N1810" s="28">
        <v>2500</v>
      </c>
      <c r="O1810" s="28">
        <v>2500</v>
      </c>
      <c r="P1810" s="28">
        <v>0</v>
      </c>
      <c r="Q1810" s="28">
        <v>0</v>
      </c>
      <c r="R1810" s="28">
        <v>0</v>
      </c>
      <c r="S1810" s="28">
        <v>1341</v>
      </c>
      <c r="T1810" s="28">
        <v>0</v>
      </c>
      <c r="U1810" s="28">
        <v>1159</v>
      </c>
      <c r="V1810" s="28">
        <v>0</v>
      </c>
      <c r="W1810" s="28">
        <v>0</v>
      </c>
      <c r="X1810" s="28">
        <v>0</v>
      </c>
      <c r="Y1810" s="28">
        <v>0</v>
      </c>
      <c r="Z1810" s="28">
        <v>0</v>
      </c>
      <c r="AA1810" s="31">
        <f t="shared" si="57"/>
        <v>10000</v>
      </c>
      <c r="AB1810" s="31">
        <f t="shared" si="56"/>
        <v>0</v>
      </c>
    </row>
    <row r="1811" spans="1:28" s="36" customFormat="1" x14ac:dyDescent="0.35">
      <c r="A1811" s="25" t="s">
        <v>299</v>
      </c>
      <c r="B1811" s="26" t="s">
        <v>2631</v>
      </c>
      <c r="C1811" s="27" t="s">
        <v>301</v>
      </c>
      <c r="D1811" s="27" t="s">
        <v>2632</v>
      </c>
      <c r="E1811" s="27" t="s">
        <v>36</v>
      </c>
      <c r="F1811" s="27" t="s">
        <v>37</v>
      </c>
      <c r="G1811" s="27" t="str">
        <f>Table228910[[#This Row],[District
Code]]</f>
        <v>72116</v>
      </c>
      <c r="H1811" s="52" t="s">
        <v>2633</v>
      </c>
      <c r="I1811" s="29" t="s">
        <v>6700</v>
      </c>
      <c r="J1811" s="30">
        <v>0</v>
      </c>
      <c r="K1811" s="29" t="s">
        <v>6701</v>
      </c>
      <c r="L1811" s="28">
        <v>0</v>
      </c>
      <c r="M1811" s="28">
        <v>0</v>
      </c>
      <c r="N1811" s="28">
        <v>0</v>
      </c>
      <c r="O1811" s="28">
        <v>0</v>
      </c>
      <c r="P1811" s="28">
        <v>0</v>
      </c>
      <c r="Q1811" s="28">
        <v>0</v>
      </c>
      <c r="R1811" s="28">
        <v>0</v>
      </c>
      <c r="S1811" s="28">
        <v>0</v>
      </c>
      <c r="T1811" s="28">
        <v>0</v>
      </c>
      <c r="U1811" s="28">
        <v>0</v>
      </c>
      <c r="V1811" s="28">
        <v>0</v>
      </c>
      <c r="W1811" s="28">
        <v>0</v>
      </c>
      <c r="X1811" s="28">
        <v>0</v>
      </c>
      <c r="Y1811" s="28">
        <v>0</v>
      </c>
      <c r="Z1811" s="28">
        <v>0</v>
      </c>
      <c r="AA1811" s="31">
        <f t="shared" si="57"/>
        <v>0</v>
      </c>
      <c r="AB1811" s="31">
        <f t="shared" si="56"/>
        <v>0</v>
      </c>
    </row>
    <row r="1812" spans="1:28" s="36" customFormat="1" x14ac:dyDescent="0.35">
      <c r="A1812" s="25" t="s">
        <v>299</v>
      </c>
      <c r="B1812" s="26" t="s">
        <v>2634</v>
      </c>
      <c r="C1812" s="27" t="s">
        <v>301</v>
      </c>
      <c r="D1812" s="27" t="s">
        <v>2635</v>
      </c>
      <c r="E1812" s="27" t="s">
        <v>36</v>
      </c>
      <c r="F1812" s="27" t="s">
        <v>37</v>
      </c>
      <c r="G1812" s="27" t="str">
        <f>Table228910[[#This Row],[District
Code]]</f>
        <v>72132</v>
      </c>
      <c r="H1812" s="52" t="s">
        <v>2636</v>
      </c>
      <c r="I1812" s="29" t="s">
        <v>6701</v>
      </c>
      <c r="J1812" s="30">
        <v>10000</v>
      </c>
      <c r="K1812" s="29" t="s">
        <v>6701</v>
      </c>
      <c r="L1812" s="28">
        <v>2500</v>
      </c>
      <c r="M1812" s="28">
        <v>2500</v>
      </c>
      <c r="N1812" s="28">
        <v>0</v>
      </c>
      <c r="O1812" s="28">
        <v>0</v>
      </c>
      <c r="P1812" s="28">
        <v>2500</v>
      </c>
      <c r="Q1812" s="28">
        <v>0</v>
      </c>
      <c r="R1812" s="28">
        <v>0</v>
      </c>
      <c r="S1812" s="28">
        <v>0</v>
      </c>
      <c r="T1812" s="28">
        <v>2500</v>
      </c>
      <c r="U1812" s="28">
        <v>0</v>
      </c>
      <c r="V1812" s="28">
        <v>0</v>
      </c>
      <c r="W1812" s="28">
        <v>0</v>
      </c>
      <c r="X1812" s="28">
        <v>0</v>
      </c>
      <c r="Y1812" s="28">
        <v>0</v>
      </c>
      <c r="Z1812" s="28">
        <v>0</v>
      </c>
      <c r="AA1812" s="31">
        <f t="shared" si="57"/>
        <v>10000</v>
      </c>
      <c r="AB1812" s="31">
        <f t="shared" si="56"/>
        <v>0</v>
      </c>
    </row>
    <row r="1813" spans="1:28" s="36" customFormat="1" x14ac:dyDescent="0.35">
      <c r="A1813" s="25" t="s">
        <v>299</v>
      </c>
      <c r="B1813" s="26" t="s">
        <v>2637</v>
      </c>
      <c r="C1813" s="27" t="s">
        <v>301</v>
      </c>
      <c r="D1813" s="27" t="s">
        <v>2638</v>
      </c>
      <c r="E1813" s="27" t="s">
        <v>36</v>
      </c>
      <c r="F1813" s="27" t="s">
        <v>37</v>
      </c>
      <c r="G1813" s="27" t="str">
        <f>Table228910[[#This Row],[District
Code]]</f>
        <v>72140</v>
      </c>
      <c r="H1813" s="52" t="s">
        <v>2639</v>
      </c>
      <c r="I1813" s="29" t="s">
        <v>6701</v>
      </c>
      <c r="J1813" s="30">
        <v>10000</v>
      </c>
      <c r="K1813" s="29" t="s">
        <v>6701</v>
      </c>
      <c r="L1813" s="28">
        <v>2500</v>
      </c>
      <c r="M1813" s="28">
        <v>2500</v>
      </c>
      <c r="N1813" s="28">
        <v>0</v>
      </c>
      <c r="O1813" s="28">
        <v>0</v>
      </c>
      <c r="P1813" s="28">
        <v>0</v>
      </c>
      <c r="Q1813" s="28">
        <v>0</v>
      </c>
      <c r="R1813" s="28">
        <v>0</v>
      </c>
      <c r="S1813" s="28">
        <v>0</v>
      </c>
      <c r="T1813" s="28">
        <v>0</v>
      </c>
      <c r="U1813" s="28">
        <v>0</v>
      </c>
      <c r="V1813" s="28">
        <v>0</v>
      </c>
      <c r="W1813" s="28">
        <v>0</v>
      </c>
      <c r="X1813" s="28">
        <v>0</v>
      </c>
      <c r="Y1813" s="28">
        <v>5000</v>
      </c>
      <c r="Z1813" s="28">
        <v>0</v>
      </c>
      <c r="AA1813" s="31">
        <f t="shared" si="57"/>
        <v>10000</v>
      </c>
      <c r="AB1813" s="31">
        <f t="shared" si="56"/>
        <v>0</v>
      </c>
    </row>
    <row r="1814" spans="1:28" s="36" customFormat="1" x14ac:dyDescent="0.35">
      <c r="A1814" s="25" t="s">
        <v>299</v>
      </c>
      <c r="B1814" s="26" t="s">
        <v>2640</v>
      </c>
      <c r="C1814" s="27" t="s">
        <v>301</v>
      </c>
      <c r="D1814" s="27" t="s">
        <v>2641</v>
      </c>
      <c r="E1814" s="27" t="s">
        <v>36</v>
      </c>
      <c r="F1814" s="27" t="s">
        <v>37</v>
      </c>
      <c r="G1814" s="27" t="str">
        <f>Table228910[[#This Row],[District
Code]]</f>
        <v>72157</v>
      </c>
      <c r="H1814" s="52" t="s">
        <v>2642</v>
      </c>
      <c r="I1814" s="29" t="s">
        <v>6701</v>
      </c>
      <c r="J1814" s="30">
        <v>38723</v>
      </c>
      <c r="K1814" s="29" t="s">
        <v>6701</v>
      </c>
      <c r="L1814" s="28">
        <v>9425</v>
      </c>
      <c r="M1814" s="28">
        <v>9425</v>
      </c>
      <c r="N1814" s="28">
        <v>0</v>
      </c>
      <c r="O1814" s="28">
        <v>0</v>
      </c>
      <c r="P1814" s="28">
        <v>19873</v>
      </c>
      <c r="Q1814" s="28">
        <v>0</v>
      </c>
      <c r="R1814" s="28">
        <v>0</v>
      </c>
      <c r="S1814" s="28">
        <v>0</v>
      </c>
      <c r="T1814" s="28">
        <v>0</v>
      </c>
      <c r="U1814" s="28">
        <v>0</v>
      </c>
      <c r="V1814" s="28">
        <v>0</v>
      </c>
      <c r="W1814" s="28">
        <v>0</v>
      </c>
      <c r="X1814" s="28">
        <v>0</v>
      </c>
      <c r="Y1814" s="28">
        <v>0</v>
      </c>
      <c r="Z1814" s="28">
        <v>0</v>
      </c>
      <c r="AA1814" s="31">
        <f t="shared" si="57"/>
        <v>38723</v>
      </c>
      <c r="AB1814" s="31">
        <f t="shared" si="56"/>
        <v>0</v>
      </c>
    </row>
    <row r="1815" spans="1:28" s="36" customFormat="1" x14ac:dyDescent="0.35">
      <c r="A1815" s="25" t="s">
        <v>299</v>
      </c>
      <c r="B1815" s="26" t="s">
        <v>2643</v>
      </c>
      <c r="C1815" s="27" t="s">
        <v>301</v>
      </c>
      <c r="D1815" s="27" t="s">
        <v>2644</v>
      </c>
      <c r="E1815" s="27" t="s">
        <v>36</v>
      </c>
      <c r="F1815" s="27" t="s">
        <v>37</v>
      </c>
      <c r="G1815" s="27" t="str">
        <f>Table228910[[#This Row],[District
Code]]</f>
        <v>72173</v>
      </c>
      <c r="H1815" s="52" t="s">
        <v>2645</v>
      </c>
      <c r="I1815" s="29" t="s">
        <v>6701</v>
      </c>
      <c r="J1815" s="30">
        <v>11160</v>
      </c>
      <c r="K1815" s="29" t="s">
        <v>6701</v>
      </c>
      <c r="L1815" s="28">
        <v>2717</v>
      </c>
      <c r="M1815" s="28">
        <v>2717</v>
      </c>
      <c r="N1815" s="28">
        <v>0</v>
      </c>
      <c r="O1815" s="28">
        <v>1353</v>
      </c>
      <c r="P1815" s="28">
        <v>4373</v>
      </c>
      <c r="Q1815" s="28">
        <v>0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0</v>
      </c>
      <c r="X1815" s="28">
        <v>0</v>
      </c>
      <c r="Y1815" s="28">
        <v>0</v>
      </c>
      <c r="Z1815" s="28">
        <v>0</v>
      </c>
      <c r="AA1815" s="31">
        <f t="shared" si="57"/>
        <v>11160</v>
      </c>
      <c r="AB1815" s="31">
        <f t="shared" si="56"/>
        <v>0</v>
      </c>
    </row>
    <row r="1816" spans="1:28" s="36" customFormat="1" x14ac:dyDescent="0.35">
      <c r="A1816" s="25" t="s">
        <v>299</v>
      </c>
      <c r="B1816" s="26" t="s">
        <v>2646</v>
      </c>
      <c r="C1816" s="27" t="s">
        <v>301</v>
      </c>
      <c r="D1816" s="27" t="s">
        <v>2647</v>
      </c>
      <c r="E1816" s="27" t="s">
        <v>36</v>
      </c>
      <c r="F1816" s="27" t="s">
        <v>37</v>
      </c>
      <c r="G1816" s="27" t="str">
        <f>Table228910[[#This Row],[District
Code]]</f>
        <v>72181</v>
      </c>
      <c r="H1816" s="52" t="s">
        <v>2648</v>
      </c>
      <c r="I1816" s="29" t="s">
        <v>6701</v>
      </c>
      <c r="J1816" s="30">
        <v>20268</v>
      </c>
      <c r="K1816" s="29" t="s">
        <v>6701</v>
      </c>
      <c r="L1816" s="28">
        <v>4933</v>
      </c>
      <c r="M1816" s="28">
        <v>7418</v>
      </c>
      <c r="N1816" s="28">
        <v>7382</v>
      </c>
      <c r="O1816" s="28">
        <v>535</v>
      </c>
      <c r="P1816" s="28">
        <v>0</v>
      </c>
      <c r="Q1816" s="28">
        <v>0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0</v>
      </c>
      <c r="X1816" s="28">
        <v>0</v>
      </c>
      <c r="Y1816" s="28">
        <v>0</v>
      </c>
      <c r="Z1816" s="28">
        <v>0</v>
      </c>
      <c r="AA1816" s="31">
        <f t="shared" si="57"/>
        <v>20268</v>
      </c>
      <c r="AB1816" s="31">
        <f t="shared" si="56"/>
        <v>0</v>
      </c>
    </row>
    <row r="1817" spans="1:28" s="36" customFormat="1" x14ac:dyDescent="0.35">
      <c r="A1817" s="25" t="s">
        <v>299</v>
      </c>
      <c r="B1817" s="26" t="s">
        <v>2649</v>
      </c>
      <c r="C1817" s="27" t="s">
        <v>301</v>
      </c>
      <c r="D1817" s="27" t="s">
        <v>2650</v>
      </c>
      <c r="E1817" s="27" t="s">
        <v>36</v>
      </c>
      <c r="F1817" s="27" t="s">
        <v>37</v>
      </c>
      <c r="G1817" s="27" t="str">
        <f>Table228910[[#This Row],[District
Code]]</f>
        <v>72199</v>
      </c>
      <c r="H1817" s="52" t="s">
        <v>2651</v>
      </c>
      <c r="I1817" s="29" t="s">
        <v>6701</v>
      </c>
      <c r="J1817" s="30">
        <v>41400</v>
      </c>
      <c r="K1817" s="29" t="s">
        <v>6701</v>
      </c>
      <c r="L1817" s="28">
        <v>10077</v>
      </c>
      <c r="M1817" s="28">
        <v>10077</v>
      </c>
      <c r="N1817" s="28">
        <v>6414</v>
      </c>
      <c r="O1817" s="28">
        <v>273</v>
      </c>
      <c r="P1817" s="28">
        <v>10077</v>
      </c>
      <c r="Q1817" s="28">
        <v>0</v>
      </c>
      <c r="R1817" s="28">
        <v>4482</v>
      </c>
      <c r="S1817" s="28">
        <v>0</v>
      </c>
      <c r="T1817" s="28">
        <v>0</v>
      </c>
      <c r="U1817" s="28">
        <v>0</v>
      </c>
      <c r="V1817" s="28">
        <v>0</v>
      </c>
      <c r="W1817" s="28">
        <v>0</v>
      </c>
      <c r="X1817" s="28">
        <v>0</v>
      </c>
      <c r="Y1817" s="28">
        <v>0</v>
      </c>
      <c r="Z1817" s="28">
        <v>0</v>
      </c>
      <c r="AA1817" s="31">
        <f t="shared" si="57"/>
        <v>41400</v>
      </c>
      <c r="AB1817" s="31">
        <f t="shared" si="56"/>
        <v>0</v>
      </c>
    </row>
    <row r="1818" spans="1:28" s="36" customFormat="1" x14ac:dyDescent="0.35">
      <c r="A1818" s="25" t="s">
        <v>299</v>
      </c>
      <c r="B1818" s="32" t="s">
        <v>2652</v>
      </c>
      <c r="C1818" s="33" t="s">
        <v>301</v>
      </c>
      <c r="D1818" s="33" t="s">
        <v>2653</v>
      </c>
      <c r="E1818" s="33" t="s">
        <v>36</v>
      </c>
      <c r="F1818" s="3" t="s">
        <v>37</v>
      </c>
      <c r="G1818" s="27" t="str">
        <f>Table228910[[#This Row],[District
Code]]</f>
        <v>72207</v>
      </c>
      <c r="H1818" s="53" t="s">
        <v>2654</v>
      </c>
      <c r="I1818" s="29" t="s">
        <v>6701</v>
      </c>
      <c r="J1818" s="30">
        <v>10000</v>
      </c>
      <c r="K1818" s="29" t="s">
        <v>6701</v>
      </c>
      <c r="L1818" s="34">
        <v>2500</v>
      </c>
      <c r="M1818" s="28">
        <v>2500</v>
      </c>
      <c r="N1818" s="28">
        <v>0</v>
      </c>
      <c r="O1818" s="28">
        <v>0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34">
        <v>0</v>
      </c>
      <c r="AA1818" s="31">
        <f t="shared" si="57"/>
        <v>5000</v>
      </c>
      <c r="AB1818" s="31">
        <f t="shared" si="56"/>
        <v>5000</v>
      </c>
    </row>
    <row r="1819" spans="1:28" s="36" customFormat="1" x14ac:dyDescent="0.35">
      <c r="A1819" s="25" t="s">
        <v>299</v>
      </c>
      <c r="B1819" s="26" t="s">
        <v>2655</v>
      </c>
      <c r="C1819" s="27" t="s">
        <v>301</v>
      </c>
      <c r="D1819" s="27" t="s">
        <v>2656</v>
      </c>
      <c r="E1819" s="27" t="s">
        <v>36</v>
      </c>
      <c r="F1819" s="27" t="s">
        <v>37</v>
      </c>
      <c r="G1819" s="27" t="str">
        <f>Table228910[[#This Row],[District
Code]]</f>
        <v>72215</v>
      </c>
      <c r="H1819" s="52" t="s">
        <v>2657</v>
      </c>
      <c r="I1819" s="29" t="s">
        <v>6701</v>
      </c>
      <c r="J1819" s="30">
        <v>16336</v>
      </c>
      <c r="K1819" s="29" t="s">
        <v>6701</v>
      </c>
      <c r="L1819" s="28">
        <v>3976</v>
      </c>
      <c r="M1819" s="28">
        <v>3976</v>
      </c>
      <c r="N1819" s="28">
        <v>0</v>
      </c>
      <c r="O1819" s="28">
        <v>0</v>
      </c>
      <c r="P1819" s="28">
        <v>0</v>
      </c>
      <c r="Q1819" s="28">
        <v>0</v>
      </c>
      <c r="R1819" s="28">
        <v>0</v>
      </c>
      <c r="S1819" s="28">
        <v>0</v>
      </c>
      <c r="T1819" s="28">
        <v>5218</v>
      </c>
      <c r="U1819" s="28">
        <v>3166</v>
      </c>
      <c r="V1819" s="28">
        <v>0</v>
      </c>
      <c r="W1819" s="28">
        <v>0</v>
      </c>
      <c r="X1819" s="28">
        <v>0</v>
      </c>
      <c r="Y1819" s="28">
        <v>0</v>
      </c>
      <c r="Z1819" s="28">
        <v>0</v>
      </c>
      <c r="AA1819" s="31">
        <f t="shared" si="57"/>
        <v>16336</v>
      </c>
      <c r="AB1819" s="31">
        <f t="shared" si="56"/>
        <v>0</v>
      </c>
    </row>
    <row r="1820" spans="1:28" s="36" customFormat="1" x14ac:dyDescent="0.35">
      <c r="A1820" s="25" t="s">
        <v>299</v>
      </c>
      <c r="B1820" s="26" t="s">
        <v>2658</v>
      </c>
      <c r="C1820" s="27" t="s">
        <v>301</v>
      </c>
      <c r="D1820" s="27" t="s">
        <v>2659</v>
      </c>
      <c r="E1820" s="27" t="s">
        <v>36</v>
      </c>
      <c r="F1820" s="27" t="s">
        <v>37</v>
      </c>
      <c r="G1820" s="27" t="str">
        <f>Table228910[[#This Row],[District
Code]]</f>
        <v>72223</v>
      </c>
      <c r="H1820" s="52" t="s">
        <v>2660</v>
      </c>
      <c r="I1820" s="29" t="s">
        <v>6701</v>
      </c>
      <c r="J1820" s="30">
        <v>10000</v>
      </c>
      <c r="K1820" s="29" t="s">
        <v>6701</v>
      </c>
      <c r="L1820" s="28">
        <v>2500</v>
      </c>
      <c r="M1820" s="28">
        <v>2500</v>
      </c>
      <c r="N1820" s="28">
        <v>0</v>
      </c>
      <c r="O1820" s="28">
        <v>5000</v>
      </c>
      <c r="P1820" s="28">
        <v>0</v>
      </c>
      <c r="Q1820" s="28">
        <v>0</v>
      </c>
      <c r="R1820" s="28">
        <v>0</v>
      </c>
      <c r="S1820" s="28">
        <v>0</v>
      </c>
      <c r="T1820" s="28">
        <v>0</v>
      </c>
      <c r="U1820" s="28">
        <v>0</v>
      </c>
      <c r="V1820" s="28">
        <v>0</v>
      </c>
      <c r="W1820" s="28">
        <v>0</v>
      </c>
      <c r="X1820" s="28">
        <v>0</v>
      </c>
      <c r="Y1820" s="28">
        <v>0</v>
      </c>
      <c r="Z1820" s="28">
        <v>0</v>
      </c>
      <c r="AA1820" s="31">
        <f t="shared" si="57"/>
        <v>10000</v>
      </c>
      <c r="AB1820" s="31">
        <f t="shared" si="56"/>
        <v>0</v>
      </c>
    </row>
    <row r="1821" spans="1:28" s="36" customFormat="1" x14ac:dyDescent="0.35">
      <c r="A1821" s="25" t="s">
        <v>299</v>
      </c>
      <c r="B1821" s="26" t="s">
        <v>2661</v>
      </c>
      <c r="C1821" s="27" t="s">
        <v>301</v>
      </c>
      <c r="D1821" s="27" t="s">
        <v>2662</v>
      </c>
      <c r="E1821" s="27" t="s">
        <v>36</v>
      </c>
      <c r="F1821" s="27" t="s">
        <v>37</v>
      </c>
      <c r="G1821" s="27" t="str">
        <f>Table228910[[#This Row],[District
Code]]</f>
        <v>72231</v>
      </c>
      <c r="H1821" s="52" t="s">
        <v>2663</v>
      </c>
      <c r="I1821" s="29" t="s">
        <v>6701</v>
      </c>
      <c r="J1821" s="30">
        <v>231053</v>
      </c>
      <c r="K1821" s="29" t="s">
        <v>6701</v>
      </c>
      <c r="L1821" s="28">
        <v>0</v>
      </c>
      <c r="M1821" s="28">
        <v>0</v>
      </c>
      <c r="N1821" s="28">
        <v>66640</v>
      </c>
      <c r="O1821" s="28">
        <v>164413</v>
      </c>
      <c r="P1821" s="28">
        <v>0</v>
      </c>
      <c r="Q1821" s="28">
        <v>0</v>
      </c>
      <c r="R1821" s="28">
        <v>0</v>
      </c>
      <c r="S1821" s="28">
        <v>0</v>
      </c>
      <c r="T1821" s="28">
        <v>0</v>
      </c>
      <c r="U1821" s="28">
        <v>0</v>
      </c>
      <c r="V1821" s="28">
        <v>0</v>
      </c>
      <c r="W1821" s="28">
        <v>0</v>
      </c>
      <c r="X1821" s="28">
        <v>0</v>
      </c>
      <c r="Y1821" s="28">
        <v>0</v>
      </c>
      <c r="Z1821" s="28">
        <v>0</v>
      </c>
      <c r="AA1821" s="31">
        <f t="shared" si="57"/>
        <v>231053</v>
      </c>
      <c r="AB1821" s="31">
        <f t="shared" si="56"/>
        <v>0</v>
      </c>
    </row>
    <row r="1822" spans="1:28" s="36" customFormat="1" x14ac:dyDescent="0.35">
      <c r="A1822" s="25" t="s">
        <v>299</v>
      </c>
      <c r="B1822" s="26" t="s">
        <v>2664</v>
      </c>
      <c r="C1822" s="27" t="s">
        <v>301</v>
      </c>
      <c r="D1822" s="27" t="s">
        <v>2665</v>
      </c>
      <c r="E1822" s="27" t="s">
        <v>36</v>
      </c>
      <c r="F1822" s="27" t="s">
        <v>37</v>
      </c>
      <c r="G1822" s="27" t="str">
        <f>Table228910[[#This Row],[District
Code]]</f>
        <v>72249</v>
      </c>
      <c r="H1822" s="52" t="s">
        <v>2666</v>
      </c>
      <c r="I1822" s="29" t="s">
        <v>6701</v>
      </c>
      <c r="J1822" s="30">
        <v>117527</v>
      </c>
      <c r="K1822" s="29" t="s">
        <v>6701</v>
      </c>
      <c r="L1822" s="28">
        <v>0</v>
      </c>
      <c r="M1822" s="28">
        <v>0</v>
      </c>
      <c r="N1822" s="28">
        <v>0</v>
      </c>
      <c r="O1822" s="28">
        <v>67192</v>
      </c>
      <c r="P1822" s="28">
        <v>50335</v>
      </c>
      <c r="Q1822" s="28">
        <v>0</v>
      </c>
      <c r="R1822" s="28">
        <v>0</v>
      </c>
      <c r="S1822" s="28">
        <v>0</v>
      </c>
      <c r="T1822" s="28">
        <v>0</v>
      </c>
      <c r="U1822" s="28">
        <v>0</v>
      </c>
      <c r="V1822" s="28">
        <v>0</v>
      </c>
      <c r="W1822" s="28">
        <v>0</v>
      </c>
      <c r="X1822" s="28">
        <v>0</v>
      </c>
      <c r="Y1822" s="28">
        <v>0</v>
      </c>
      <c r="Z1822" s="28">
        <v>0</v>
      </c>
      <c r="AA1822" s="31">
        <f t="shared" si="57"/>
        <v>117527</v>
      </c>
      <c r="AB1822" s="31">
        <f t="shared" si="56"/>
        <v>0</v>
      </c>
    </row>
    <row r="1823" spans="1:28" s="36" customFormat="1" x14ac:dyDescent="0.35">
      <c r="A1823" s="25" t="s">
        <v>299</v>
      </c>
      <c r="B1823" s="26" t="s">
        <v>2667</v>
      </c>
      <c r="C1823" s="27" t="s">
        <v>301</v>
      </c>
      <c r="D1823" s="27" t="s">
        <v>2668</v>
      </c>
      <c r="E1823" s="27" t="s">
        <v>36</v>
      </c>
      <c r="F1823" s="27" t="s">
        <v>37</v>
      </c>
      <c r="G1823" s="27" t="str">
        <f>Table228910[[#This Row],[District
Code]]</f>
        <v>72256</v>
      </c>
      <c r="H1823" s="52" t="s">
        <v>2669</v>
      </c>
      <c r="I1823" s="29" t="s">
        <v>6701</v>
      </c>
      <c r="J1823" s="30">
        <v>711691</v>
      </c>
      <c r="K1823" s="29" t="s">
        <v>6701</v>
      </c>
      <c r="L1823" s="28">
        <v>173222</v>
      </c>
      <c r="M1823" s="28">
        <v>173222</v>
      </c>
      <c r="N1823" s="28">
        <v>346445</v>
      </c>
      <c r="O1823" s="28">
        <v>0</v>
      </c>
      <c r="P1823" s="28">
        <v>0</v>
      </c>
      <c r="Q1823" s="28">
        <v>18802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31">
        <f t="shared" si="57"/>
        <v>711691</v>
      </c>
      <c r="AB1823" s="31">
        <f t="shared" si="56"/>
        <v>0</v>
      </c>
    </row>
    <row r="1824" spans="1:28" s="36" customFormat="1" x14ac:dyDescent="0.35">
      <c r="A1824" s="25" t="s">
        <v>299</v>
      </c>
      <c r="B1824" s="26" t="s">
        <v>2670</v>
      </c>
      <c r="C1824" s="27" t="s">
        <v>301</v>
      </c>
      <c r="D1824" s="27" t="s">
        <v>2671</v>
      </c>
      <c r="E1824" s="27" t="s">
        <v>36</v>
      </c>
      <c r="F1824" s="27" t="s">
        <v>37</v>
      </c>
      <c r="G1824" s="27" t="str">
        <f>Table228910[[#This Row],[District
Code]]</f>
        <v>72264</v>
      </c>
      <c r="H1824" s="52" t="s">
        <v>2672</v>
      </c>
      <c r="I1824" s="29" t="s">
        <v>6701</v>
      </c>
      <c r="J1824" s="30">
        <v>10000</v>
      </c>
      <c r="K1824" s="29" t="s">
        <v>6701</v>
      </c>
      <c r="L1824" s="28">
        <v>2500</v>
      </c>
      <c r="M1824" s="28">
        <v>2500</v>
      </c>
      <c r="N1824" s="28">
        <v>0</v>
      </c>
      <c r="O1824" s="28">
        <v>0</v>
      </c>
      <c r="P1824" s="28">
        <v>0</v>
      </c>
      <c r="Q1824" s="28">
        <v>5000</v>
      </c>
      <c r="R1824" s="28">
        <v>0</v>
      </c>
      <c r="S1824" s="28">
        <v>0</v>
      </c>
      <c r="T1824" s="28">
        <v>0</v>
      </c>
      <c r="U1824" s="28">
        <v>0</v>
      </c>
      <c r="V1824" s="28">
        <v>0</v>
      </c>
      <c r="W1824" s="28">
        <v>0</v>
      </c>
      <c r="X1824" s="28">
        <v>0</v>
      </c>
      <c r="Y1824" s="28">
        <v>0</v>
      </c>
      <c r="Z1824" s="28">
        <v>0</v>
      </c>
      <c r="AA1824" s="31">
        <f t="shared" si="57"/>
        <v>10000</v>
      </c>
      <c r="AB1824" s="31">
        <f t="shared" si="56"/>
        <v>0</v>
      </c>
    </row>
    <row r="1825" spans="1:28" s="36" customFormat="1" x14ac:dyDescent="0.35">
      <c r="A1825" s="25" t="s">
        <v>299</v>
      </c>
      <c r="B1825" s="26" t="s">
        <v>2673</v>
      </c>
      <c r="C1825" s="27" t="s">
        <v>301</v>
      </c>
      <c r="D1825" s="27" t="s">
        <v>2674</v>
      </c>
      <c r="E1825" s="27" t="s">
        <v>36</v>
      </c>
      <c r="F1825" s="27" t="s">
        <v>37</v>
      </c>
      <c r="G1825" s="27" t="str">
        <f>Table228910[[#This Row],[District
Code]]</f>
        <v>72298</v>
      </c>
      <c r="H1825" s="52" t="s">
        <v>2675</v>
      </c>
      <c r="I1825" s="29" t="s">
        <v>6701</v>
      </c>
      <c r="J1825" s="30">
        <v>25260</v>
      </c>
      <c r="K1825" s="29" t="s">
        <v>6701</v>
      </c>
      <c r="L1825" s="28">
        <v>6148</v>
      </c>
      <c r="M1825" s="28">
        <v>6148</v>
      </c>
      <c r="N1825" s="28">
        <v>0</v>
      </c>
      <c r="O1825" s="28">
        <v>0</v>
      </c>
      <c r="P1825" s="28">
        <v>0</v>
      </c>
      <c r="Q1825" s="28">
        <v>12964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0</v>
      </c>
      <c r="X1825" s="28">
        <v>0</v>
      </c>
      <c r="Y1825" s="28">
        <v>0</v>
      </c>
      <c r="Z1825" s="28">
        <v>0</v>
      </c>
      <c r="AA1825" s="31">
        <f t="shared" si="57"/>
        <v>25260</v>
      </c>
      <c r="AB1825" s="31">
        <f t="shared" si="56"/>
        <v>0</v>
      </c>
    </row>
    <row r="1826" spans="1:28" s="36" customFormat="1" x14ac:dyDescent="0.35">
      <c r="A1826" s="25" t="s">
        <v>299</v>
      </c>
      <c r="B1826" s="26" t="s">
        <v>3001</v>
      </c>
      <c r="C1826" s="27" t="s">
        <v>301</v>
      </c>
      <c r="D1826" s="27" t="s">
        <v>3002</v>
      </c>
      <c r="E1826" s="27" t="s">
        <v>36</v>
      </c>
      <c r="F1826" s="27" t="s">
        <v>37</v>
      </c>
      <c r="G1826" s="27" t="str">
        <f>Table228910[[#This Row],[District
Code]]</f>
        <v>75325</v>
      </c>
      <c r="H1826" s="52" t="s">
        <v>3003</v>
      </c>
      <c r="I1826" s="29" t="s">
        <v>6701</v>
      </c>
      <c r="J1826" s="30">
        <v>111863</v>
      </c>
      <c r="K1826" s="29" t="s">
        <v>6701</v>
      </c>
      <c r="L1826" s="28">
        <v>27227</v>
      </c>
      <c r="M1826" s="28">
        <v>29763</v>
      </c>
      <c r="N1826" s="28">
        <v>0</v>
      </c>
      <c r="O1826" s="28">
        <v>0</v>
      </c>
      <c r="P1826" s="28">
        <v>3719</v>
      </c>
      <c r="Q1826" s="28">
        <v>33842</v>
      </c>
      <c r="R1826" s="28">
        <v>17312</v>
      </c>
      <c r="S1826" s="28">
        <v>0</v>
      </c>
      <c r="T1826" s="28">
        <v>0</v>
      </c>
      <c r="U1826" s="28">
        <v>0</v>
      </c>
      <c r="V1826" s="28">
        <v>0</v>
      </c>
      <c r="W1826" s="28">
        <v>0</v>
      </c>
      <c r="X1826" s="28">
        <v>0</v>
      </c>
      <c r="Y1826" s="28">
        <v>0</v>
      </c>
      <c r="Z1826" s="28">
        <v>0</v>
      </c>
      <c r="AA1826" s="31">
        <f t="shared" si="57"/>
        <v>111863</v>
      </c>
      <c r="AB1826" s="31">
        <f t="shared" si="56"/>
        <v>0</v>
      </c>
    </row>
    <row r="1827" spans="1:28" s="36" customFormat="1" x14ac:dyDescent="0.35">
      <c r="A1827" s="25" t="s">
        <v>299</v>
      </c>
      <c r="B1827" s="26" t="s">
        <v>3058</v>
      </c>
      <c r="C1827" s="27" t="s">
        <v>301</v>
      </c>
      <c r="D1827" s="27" t="s">
        <v>3059</v>
      </c>
      <c r="E1827" s="27" t="s">
        <v>36</v>
      </c>
      <c r="F1827" s="27" t="s">
        <v>37</v>
      </c>
      <c r="G1827" s="27" t="str">
        <f>Table228910[[#This Row],[District
Code]]</f>
        <v>75523</v>
      </c>
      <c r="H1827" s="52" t="s">
        <v>3060</v>
      </c>
      <c r="I1827" s="29" t="s">
        <v>6701</v>
      </c>
      <c r="J1827" s="30">
        <v>534365</v>
      </c>
      <c r="K1827" s="29" t="s">
        <v>6701</v>
      </c>
      <c r="L1827" s="28">
        <v>130062</v>
      </c>
      <c r="M1827" s="28">
        <v>130062</v>
      </c>
      <c r="N1827" s="28">
        <v>0</v>
      </c>
      <c r="O1827" s="28">
        <v>0</v>
      </c>
      <c r="P1827" s="28">
        <v>133591</v>
      </c>
      <c r="Q1827" s="28">
        <v>0</v>
      </c>
      <c r="R1827" s="28">
        <v>0</v>
      </c>
      <c r="S1827" s="28">
        <v>0</v>
      </c>
      <c r="T1827" s="28">
        <v>133591</v>
      </c>
      <c r="U1827" s="28">
        <v>0</v>
      </c>
      <c r="V1827" s="28">
        <v>7059</v>
      </c>
      <c r="W1827" s="28">
        <v>0</v>
      </c>
      <c r="X1827" s="28">
        <v>0</v>
      </c>
      <c r="Y1827" s="28">
        <v>0</v>
      </c>
      <c r="Z1827" s="28">
        <v>0</v>
      </c>
      <c r="AA1827" s="31">
        <f t="shared" si="57"/>
        <v>534365</v>
      </c>
      <c r="AB1827" s="31">
        <f t="shared" si="56"/>
        <v>0</v>
      </c>
    </row>
    <row r="1828" spans="1:28" s="36" customFormat="1" x14ac:dyDescent="0.35">
      <c r="A1828" s="25" t="s">
        <v>299</v>
      </c>
      <c r="B1828" s="26" t="s">
        <v>3061</v>
      </c>
      <c r="C1828" s="27" t="s">
        <v>301</v>
      </c>
      <c r="D1828" s="27" t="s">
        <v>3062</v>
      </c>
      <c r="E1828" s="27" t="s">
        <v>36</v>
      </c>
      <c r="F1828" s="27" t="s">
        <v>37</v>
      </c>
      <c r="G1828" s="27" t="str">
        <f>Table228910[[#This Row],[District
Code]]</f>
        <v>75531</v>
      </c>
      <c r="H1828" s="52" t="s">
        <v>3063</v>
      </c>
      <c r="I1828" s="29" t="s">
        <v>6701</v>
      </c>
      <c r="J1828" s="30">
        <v>202681</v>
      </c>
      <c r="K1828" s="29" t="s">
        <v>6701</v>
      </c>
      <c r="L1828" s="28">
        <v>49332</v>
      </c>
      <c r="M1828" s="28">
        <v>49332</v>
      </c>
      <c r="N1828" s="28">
        <v>0</v>
      </c>
      <c r="O1828" s="28">
        <v>0</v>
      </c>
      <c r="P1828" s="28">
        <v>0</v>
      </c>
      <c r="Q1828" s="28">
        <v>104017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31">
        <f t="shared" si="57"/>
        <v>202681</v>
      </c>
      <c r="AB1828" s="31">
        <f t="shared" si="56"/>
        <v>0</v>
      </c>
    </row>
    <row r="1829" spans="1:28" s="36" customFormat="1" x14ac:dyDescent="0.35">
      <c r="A1829" s="25" t="s">
        <v>299</v>
      </c>
      <c r="B1829" s="26" t="s">
        <v>3120</v>
      </c>
      <c r="C1829" s="27" t="s">
        <v>301</v>
      </c>
      <c r="D1829" s="27" t="s">
        <v>3121</v>
      </c>
      <c r="E1829" s="27" t="s">
        <v>36</v>
      </c>
      <c r="F1829" s="27" t="s">
        <v>37</v>
      </c>
      <c r="G1829" s="27" t="str">
        <f>Table228910[[#This Row],[District
Code]]</f>
        <v>76794</v>
      </c>
      <c r="H1829" s="52" t="s">
        <v>3122</v>
      </c>
      <c r="I1829" s="29" t="s">
        <v>6701</v>
      </c>
      <c r="J1829" s="30">
        <v>73039</v>
      </c>
      <c r="K1829" s="29" t="s">
        <v>6701</v>
      </c>
      <c r="L1829" s="28">
        <v>17777</v>
      </c>
      <c r="M1829" s="28">
        <v>53332</v>
      </c>
      <c r="N1829" s="28">
        <v>0</v>
      </c>
      <c r="O1829" s="28">
        <v>0</v>
      </c>
      <c r="P1829" s="28">
        <v>0</v>
      </c>
      <c r="Q1829" s="28">
        <v>1930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0</v>
      </c>
      <c r="X1829" s="28">
        <v>0</v>
      </c>
      <c r="Y1829" s="28">
        <v>0</v>
      </c>
      <c r="Z1829" s="28">
        <v>0</v>
      </c>
      <c r="AA1829" s="31">
        <f t="shared" si="57"/>
        <v>73039</v>
      </c>
      <c r="AB1829" s="31">
        <f t="shared" si="56"/>
        <v>0</v>
      </c>
    </row>
    <row r="1830" spans="1:28" s="36" customFormat="1" x14ac:dyDescent="0.35">
      <c r="A1830" s="25" t="s">
        <v>299</v>
      </c>
      <c r="B1830" s="26" t="s">
        <v>3129</v>
      </c>
      <c r="C1830" s="27" t="s">
        <v>301</v>
      </c>
      <c r="D1830" s="27" t="s">
        <v>3130</v>
      </c>
      <c r="E1830" s="27" t="s">
        <v>36</v>
      </c>
      <c r="F1830" s="27" t="s">
        <v>37</v>
      </c>
      <c r="G1830" s="27" t="str">
        <f>Table228910[[#This Row],[District
Code]]</f>
        <v>76836</v>
      </c>
      <c r="H1830" s="52" t="s">
        <v>3131</v>
      </c>
      <c r="I1830" s="29" t="s">
        <v>6701</v>
      </c>
      <c r="J1830" s="30">
        <v>86252</v>
      </c>
      <c r="K1830" s="29" t="s">
        <v>6701</v>
      </c>
      <c r="L1830" s="28">
        <v>20993</v>
      </c>
      <c r="M1830" s="28">
        <v>20993</v>
      </c>
      <c r="N1830" s="28">
        <v>0</v>
      </c>
      <c r="O1830" s="28">
        <v>0</v>
      </c>
      <c r="P1830" s="28">
        <v>0</v>
      </c>
      <c r="Q1830" s="28">
        <v>0</v>
      </c>
      <c r="R1830" s="28">
        <v>0</v>
      </c>
      <c r="S1830" s="28">
        <v>439</v>
      </c>
      <c r="T1830" s="28">
        <v>3874</v>
      </c>
      <c r="U1830" s="28">
        <v>5676</v>
      </c>
      <c r="V1830" s="28">
        <v>10908</v>
      </c>
      <c r="W1830" s="28">
        <v>10746</v>
      </c>
      <c r="X1830" s="28">
        <v>12623</v>
      </c>
      <c r="Y1830" s="28">
        <v>0</v>
      </c>
      <c r="Z1830" s="28">
        <v>0</v>
      </c>
      <c r="AA1830" s="31">
        <f t="shared" si="57"/>
        <v>86252</v>
      </c>
      <c r="AB1830" s="31">
        <f t="shared" si="56"/>
        <v>0</v>
      </c>
    </row>
    <row r="1831" spans="1:28" s="36" customFormat="1" x14ac:dyDescent="0.35">
      <c r="A1831" s="25" t="s">
        <v>299</v>
      </c>
      <c r="B1831" s="26" t="s">
        <v>4362</v>
      </c>
      <c r="C1831" s="27" t="s">
        <v>301</v>
      </c>
      <c r="D1831" s="27" t="s">
        <v>2568</v>
      </c>
      <c r="E1831" s="27" t="s">
        <v>4363</v>
      </c>
      <c r="F1831" s="27" t="s">
        <v>4364</v>
      </c>
      <c r="G1831" s="27" t="str">
        <f>"C"&amp;Table228910[[#This Row],[Direct
Funded
Charter School
Number]]</f>
        <v>C0804</v>
      </c>
      <c r="H1831" s="52" t="s">
        <v>4365</v>
      </c>
      <c r="I1831" s="29" t="s">
        <v>6701</v>
      </c>
      <c r="J1831" s="30">
        <v>10000</v>
      </c>
      <c r="K1831" s="29" t="s">
        <v>6701</v>
      </c>
      <c r="L1831" s="28">
        <v>2500</v>
      </c>
      <c r="M1831" s="28">
        <v>0</v>
      </c>
      <c r="N1831" s="28">
        <v>0</v>
      </c>
      <c r="O1831" s="28">
        <v>0</v>
      </c>
      <c r="P1831" s="28">
        <v>7500</v>
      </c>
      <c r="Q1831" s="28">
        <v>0</v>
      </c>
      <c r="R1831" s="28">
        <v>0</v>
      </c>
      <c r="S1831" s="28">
        <v>0</v>
      </c>
      <c r="T1831" s="28">
        <v>0</v>
      </c>
      <c r="U1831" s="28">
        <v>0</v>
      </c>
      <c r="V1831" s="28">
        <v>0</v>
      </c>
      <c r="W1831" s="28">
        <v>0</v>
      </c>
      <c r="X1831" s="28">
        <v>0</v>
      </c>
      <c r="Y1831" s="28">
        <v>0</v>
      </c>
      <c r="Z1831" s="28">
        <v>0</v>
      </c>
      <c r="AA1831" s="31">
        <f t="shared" si="57"/>
        <v>10000</v>
      </c>
      <c r="AB1831" s="31">
        <f t="shared" si="56"/>
        <v>0</v>
      </c>
    </row>
    <row r="1832" spans="1:28" s="36" customFormat="1" x14ac:dyDescent="0.35">
      <c r="A1832" s="25" t="s">
        <v>299</v>
      </c>
      <c r="B1832" s="26" t="s">
        <v>5287</v>
      </c>
      <c r="C1832" s="27" t="s">
        <v>301</v>
      </c>
      <c r="D1832" s="27" t="s">
        <v>302</v>
      </c>
      <c r="E1832" s="27" t="s">
        <v>5288</v>
      </c>
      <c r="F1832" s="27" t="s">
        <v>5289</v>
      </c>
      <c r="G1832" s="27" t="str">
        <f>"C"&amp;Table228910[[#This Row],[Direct
Funded
Charter School
Number]]</f>
        <v>C1293</v>
      </c>
      <c r="H1832" s="52" t="s">
        <v>5290</v>
      </c>
      <c r="I1832" s="29" t="s">
        <v>6700</v>
      </c>
      <c r="J1832" s="30">
        <v>0</v>
      </c>
      <c r="K1832" s="29" t="s">
        <v>6701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0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0</v>
      </c>
      <c r="X1832" s="28">
        <v>0</v>
      </c>
      <c r="Y1832" s="28">
        <v>0</v>
      </c>
      <c r="Z1832" s="28">
        <v>0</v>
      </c>
      <c r="AA1832" s="31">
        <f t="shared" si="57"/>
        <v>0</v>
      </c>
      <c r="AB1832" s="31">
        <f t="shared" si="56"/>
        <v>0</v>
      </c>
    </row>
    <row r="1833" spans="1:28" s="36" customFormat="1" x14ac:dyDescent="0.35">
      <c r="A1833" s="25" t="s">
        <v>299</v>
      </c>
      <c r="B1833" s="26" t="s">
        <v>5447</v>
      </c>
      <c r="C1833" s="27" t="s">
        <v>301</v>
      </c>
      <c r="D1833" s="27" t="s">
        <v>302</v>
      </c>
      <c r="E1833" s="27" t="s">
        <v>5448</v>
      </c>
      <c r="F1833" s="27" t="s">
        <v>5449</v>
      </c>
      <c r="G1833" s="27" t="str">
        <f>"C"&amp;Table228910[[#This Row],[Direct
Funded
Charter School
Number]]</f>
        <v>C1382</v>
      </c>
      <c r="H1833" s="52" t="s">
        <v>5450</v>
      </c>
      <c r="I1833" s="29" t="s">
        <v>6701</v>
      </c>
      <c r="J1833" s="30">
        <v>10000</v>
      </c>
      <c r="K1833" s="29" t="s">
        <v>6701</v>
      </c>
      <c r="L1833" s="28">
        <v>2500</v>
      </c>
      <c r="M1833" s="28">
        <v>5581</v>
      </c>
      <c r="N1833" s="28">
        <v>1919</v>
      </c>
      <c r="O1833" s="28">
        <v>0</v>
      </c>
      <c r="P1833" s="28">
        <v>0</v>
      </c>
      <c r="Q1833" s="28">
        <v>0</v>
      </c>
      <c r="R1833" s="28">
        <v>0</v>
      </c>
      <c r="S1833" s="28">
        <v>0</v>
      </c>
      <c r="T1833" s="28">
        <v>0</v>
      </c>
      <c r="U1833" s="28">
        <v>0</v>
      </c>
      <c r="V1833" s="28">
        <v>0</v>
      </c>
      <c r="W1833" s="28">
        <v>0</v>
      </c>
      <c r="X1833" s="28">
        <v>0</v>
      </c>
      <c r="Y1833" s="28">
        <v>0</v>
      </c>
      <c r="Z1833" s="28">
        <v>0</v>
      </c>
      <c r="AA1833" s="31">
        <f t="shared" si="57"/>
        <v>10000</v>
      </c>
      <c r="AB1833" s="31">
        <f t="shared" si="56"/>
        <v>0</v>
      </c>
    </row>
    <row r="1834" spans="1:28" s="36" customFormat="1" x14ac:dyDescent="0.35">
      <c r="A1834" s="25" t="s">
        <v>299</v>
      </c>
      <c r="B1834" s="26" t="s">
        <v>6539</v>
      </c>
      <c r="C1834" s="27" t="s">
        <v>301</v>
      </c>
      <c r="D1834" s="27" t="s">
        <v>302</v>
      </c>
      <c r="E1834" s="27" t="s">
        <v>6540</v>
      </c>
      <c r="F1834" s="27" t="s">
        <v>6541</v>
      </c>
      <c r="G1834" s="27" t="str">
        <f>"C"&amp;Table228910[[#This Row],[Direct
Funded
Charter School
Number]]</f>
        <v>C1860</v>
      </c>
      <c r="H1834" s="52" t="s">
        <v>6542</v>
      </c>
      <c r="I1834" s="29" t="s">
        <v>6701</v>
      </c>
      <c r="J1834" s="30">
        <v>10000</v>
      </c>
      <c r="K1834" s="29" t="s">
        <v>6701</v>
      </c>
      <c r="L1834" s="28">
        <v>2500</v>
      </c>
      <c r="M1834" s="28">
        <v>5581</v>
      </c>
      <c r="N1834" s="28">
        <v>1919</v>
      </c>
      <c r="O1834" s="28">
        <v>0</v>
      </c>
      <c r="P1834" s="28">
        <v>0</v>
      </c>
      <c r="Q1834" s="28">
        <v>0</v>
      </c>
      <c r="R1834" s="28">
        <v>0</v>
      </c>
      <c r="S1834" s="28">
        <v>0</v>
      </c>
      <c r="T1834" s="28">
        <v>0</v>
      </c>
      <c r="U1834" s="28">
        <v>0</v>
      </c>
      <c r="V1834" s="28">
        <v>0</v>
      </c>
      <c r="W1834" s="28">
        <v>0</v>
      </c>
      <c r="X1834" s="28">
        <v>0</v>
      </c>
      <c r="Y1834" s="28">
        <v>0</v>
      </c>
      <c r="Z1834" s="28">
        <v>0</v>
      </c>
      <c r="AA1834" s="31">
        <f t="shared" si="57"/>
        <v>10000</v>
      </c>
      <c r="AB1834" s="31">
        <f t="shared" si="56"/>
        <v>0</v>
      </c>
    </row>
    <row r="1835" spans="1:28" s="36" customFormat="1" x14ac:dyDescent="0.35">
      <c r="A1835" s="25" t="s">
        <v>299</v>
      </c>
      <c r="B1835" s="26" t="s">
        <v>6636</v>
      </c>
      <c r="C1835" s="27" t="s">
        <v>301</v>
      </c>
      <c r="D1835" s="27" t="s">
        <v>2638</v>
      </c>
      <c r="E1835" s="27" t="s">
        <v>6637</v>
      </c>
      <c r="F1835" s="27" t="s">
        <v>6638</v>
      </c>
      <c r="G1835" s="27" t="str">
        <f>"C"&amp;Table228910[[#This Row],[Direct
Funded
Charter School
Number]]</f>
        <v>C1894</v>
      </c>
      <c r="H1835" s="52" t="s">
        <v>6639</v>
      </c>
      <c r="I1835" s="29" t="s">
        <v>6700</v>
      </c>
      <c r="J1835" s="30">
        <v>0</v>
      </c>
      <c r="K1835" s="29" t="s">
        <v>6708</v>
      </c>
      <c r="L1835" s="28">
        <v>0</v>
      </c>
      <c r="M1835" s="28">
        <v>0</v>
      </c>
      <c r="N1835" s="28">
        <v>0</v>
      </c>
      <c r="O1835" s="28">
        <v>0</v>
      </c>
      <c r="P1835" s="28">
        <v>0</v>
      </c>
      <c r="Q1835" s="28">
        <v>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0</v>
      </c>
      <c r="X1835" s="28">
        <v>0</v>
      </c>
      <c r="Y1835" s="28">
        <v>0</v>
      </c>
      <c r="Z1835" s="28">
        <v>0</v>
      </c>
      <c r="AA1835" s="31">
        <f t="shared" si="57"/>
        <v>0</v>
      </c>
      <c r="AB1835" s="31">
        <f t="shared" si="56"/>
        <v>0</v>
      </c>
    </row>
    <row r="1836" spans="1:28" s="36" customFormat="1" x14ac:dyDescent="0.35">
      <c r="A1836" s="25" t="s">
        <v>299</v>
      </c>
      <c r="B1836" s="26" t="s">
        <v>3596</v>
      </c>
      <c r="C1836" s="27" t="s">
        <v>301</v>
      </c>
      <c r="D1836" s="27" t="s">
        <v>302</v>
      </c>
      <c r="E1836" s="27" t="s">
        <v>3597</v>
      </c>
      <c r="F1836" s="27" t="s">
        <v>3598</v>
      </c>
      <c r="G1836" s="27" t="str">
        <f>"C"&amp;Table228910[[#This Row],[Direct
Funded
Charter School
Number]]</f>
        <v>C0395</v>
      </c>
      <c r="H1836" s="52" t="s">
        <v>3599</v>
      </c>
      <c r="I1836" s="29" t="s">
        <v>6700</v>
      </c>
      <c r="J1836" s="30">
        <v>0</v>
      </c>
      <c r="K1836" s="29" t="s">
        <v>6701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0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0</v>
      </c>
      <c r="X1836" s="28">
        <v>0</v>
      </c>
      <c r="Y1836" s="28">
        <v>0</v>
      </c>
      <c r="Z1836" s="28">
        <v>0</v>
      </c>
      <c r="AA1836" s="31">
        <f t="shared" si="57"/>
        <v>0</v>
      </c>
      <c r="AB1836" s="31">
        <f t="shared" si="56"/>
        <v>0</v>
      </c>
    </row>
    <row r="1837" spans="1:28" s="36" customFormat="1" x14ac:dyDescent="0.35">
      <c r="A1837" s="25" t="s">
        <v>304</v>
      </c>
      <c r="B1837" s="26" t="s">
        <v>305</v>
      </c>
      <c r="C1837" s="27" t="s">
        <v>306</v>
      </c>
      <c r="D1837" s="27" t="s">
        <v>307</v>
      </c>
      <c r="E1837" s="27" t="s">
        <v>36</v>
      </c>
      <c r="F1837" s="27" t="s">
        <v>37</v>
      </c>
      <c r="G1837" s="27" t="str">
        <f>Table228910[[#This Row],[District
Code]]</f>
        <v>10553</v>
      </c>
      <c r="H1837" s="52" t="s">
        <v>308</v>
      </c>
      <c r="I1837" s="29" t="s">
        <v>6701</v>
      </c>
      <c r="J1837" s="30">
        <v>10000</v>
      </c>
      <c r="K1837" s="29" t="s">
        <v>6701</v>
      </c>
      <c r="L1837" s="28">
        <v>2500</v>
      </c>
      <c r="M1837" s="28">
        <v>2500</v>
      </c>
      <c r="N1837" s="28">
        <v>0</v>
      </c>
      <c r="O1837" s="28">
        <v>0</v>
      </c>
      <c r="P1837" s="28">
        <v>516</v>
      </c>
      <c r="Q1837" s="28">
        <v>4484</v>
      </c>
      <c r="R1837" s="28">
        <v>0</v>
      </c>
      <c r="S1837" s="28">
        <v>0</v>
      </c>
      <c r="T1837" s="28">
        <v>0</v>
      </c>
      <c r="U1837" s="28">
        <v>0</v>
      </c>
      <c r="V1837" s="28">
        <v>0</v>
      </c>
      <c r="W1837" s="28">
        <v>0</v>
      </c>
      <c r="X1837" s="28">
        <v>0</v>
      </c>
      <c r="Y1837" s="28">
        <v>0</v>
      </c>
      <c r="Z1837" s="28">
        <v>0</v>
      </c>
      <c r="AA1837" s="31">
        <f t="shared" si="57"/>
        <v>10000</v>
      </c>
      <c r="AB1837" s="31">
        <f t="shared" si="56"/>
        <v>0</v>
      </c>
    </row>
    <row r="1838" spans="1:28" s="36" customFormat="1" x14ac:dyDescent="0.35">
      <c r="A1838" s="25" t="s">
        <v>304</v>
      </c>
      <c r="B1838" s="26" t="s">
        <v>2676</v>
      </c>
      <c r="C1838" s="27" t="s">
        <v>306</v>
      </c>
      <c r="D1838" s="27" t="s">
        <v>2677</v>
      </c>
      <c r="E1838" s="27" t="s">
        <v>36</v>
      </c>
      <c r="F1838" s="27" t="s">
        <v>37</v>
      </c>
      <c r="G1838" s="27" t="str">
        <f>Table228910[[#This Row],[District
Code]]</f>
        <v>72306</v>
      </c>
      <c r="H1838" s="52" t="s">
        <v>2678</v>
      </c>
      <c r="I1838" s="29" t="s">
        <v>6701</v>
      </c>
      <c r="J1838" s="30">
        <v>10000</v>
      </c>
      <c r="K1838" s="29" t="s">
        <v>6701</v>
      </c>
      <c r="L1838" s="28">
        <v>2500</v>
      </c>
      <c r="M1838" s="28">
        <v>2500</v>
      </c>
      <c r="N1838" s="28">
        <v>0</v>
      </c>
      <c r="O1838" s="28">
        <v>0</v>
      </c>
      <c r="P1838" s="28">
        <v>0</v>
      </c>
      <c r="Q1838" s="28">
        <v>5000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0</v>
      </c>
      <c r="X1838" s="28">
        <v>0</v>
      </c>
      <c r="Y1838" s="28">
        <v>0</v>
      </c>
      <c r="Z1838" s="28">
        <v>0</v>
      </c>
      <c r="AA1838" s="31">
        <f t="shared" si="57"/>
        <v>10000</v>
      </c>
      <c r="AB1838" s="31">
        <f t="shared" si="56"/>
        <v>0</v>
      </c>
    </row>
    <row r="1839" spans="1:28" s="36" customFormat="1" x14ac:dyDescent="0.35">
      <c r="A1839" s="25" t="s">
        <v>304</v>
      </c>
      <c r="B1839" s="26" t="s">
        <v>2679</v>
      </c>
      <c r="C1839" s="27" t="s">
        <v>306</v>
      </c>
      <c r="D1839" s="27" t="s">
        <v>2680</v>
      </c>
      <c r="E1839" s="27" t="s">
        <v>36</v>
      </c>
      <c r="F1839" s="27" t="s">
        <v>37</v>
      </c>
      <c r="G1839" s="27" t="str">
        <f>Table228910[[#This Row],[District
Code]]</f>
        <v>72348</v>
      </c>
      <c r="H1839" s="52" t="s">
        <v>2681</v>
      </c>
      <c r="I1839" s="29" t="s">
        <v>6701</v>
      </c>
      <c r="J1839" s="30">
        <v>10000</v>
      </c>
      <c r="K1839" s="29" t="s">
        <v>6701</v>
      </c>
      <c r="L1839" s="28">
        <v>2500</v>
      </c>
      <c r="M1839" s="28">
        <v>2500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5000</v>
      </c>
      <c r="X1839" s="28">
        <v>0</v>
      </c>
      <c r="Y1839" s="28">
        <v>0</v>
      </c>
      <c r="Z1839" s="28">
        <v>0</v>
      </c>
      <c r="AA1839" s="31">
        <f t="shared" si="57"/>
        <v>10000</v>
      </c>
      <c r="AB1839" s="31">
        <f t="shared" si="56"/>
        <v>0</v>
      </c>
    </row>
    <row r="1840" spans="1:28" s="36" customFormat="1" x14ac:dyDescent="0.35">
      <c r="A1840" s="25" t="s">
        <v>304</v>
      </c>
      <c r="B1840" s="35" t="s">
        <v>2682</v>
      </c>
      <c r="C1840" s="33" t="s">
        <v>306</v>
      </c>
      <c r="D1840" s="33" t="s">
        <v>2683</v>
      </c>
      <c r="E1840" s="33" t="s">
        <v>36</v>
      </c>
      <c r="F1840" s="3" t="s">
        <v>37</v>
      </c>
      <c r="G1840" s="27" t="str">
        <f>Table228910[[#This Row],[District
Code]]</f>
        <v>72355</v>
      </c>
      <c r="H1840" s="53" t="s">
        <v>2684</v>
      </c>
      <c r="I1840" s="29" t="s">
        <v>6701</v>
      </c>
      <c r="J1840" s="30">
        <v>10000</v>
      </c>
      <c r="K1840" s="29" t="s">
        <v>6701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5053</v>
      </c>
      <c r="R1840" s="28">
        <v>270</v>
      </c>
      <c r="S1840" s="28">
        <v>0</v>
      </c>
      <c r="T1840" s="28">
        <v>0</v>
      </c>
      <c r="U1840" s="28">
        <v>1259</v>
      </c>
      <c r="V1840" s="28">
        <v>0</v>
      </c>
      <c r="W1840" s="28">
        <v>0</v>
      </c>
      <c r="X1840" s="28">
        <v>0</v>
      </c>
      <c r="Y1840" s="28">
        <v>1258</v>
      </c>
      <c r="Z1840" s="28">
        <v>0</v>
      </c>
      <c r="AA1840" s="31">
        <f t="shared" si="57"/>
        <v>7840</v>
      </c>
      <c r="AB1840" s="31">
        <f t="shared" si="56"/>
        <v>2160</v>
      </c>
    </row>
    <row r="1841" spans="1:28" s="36" customFormat="1" x14ac:dyDescent="0.35">
      <c r="A1841" s="25" t="s">
        <v>304</v>
      </c>
      <c r="B1841" s="26" t="s">
        <v>2685</v>
      </c>
      <c r="C1841" s="27" t="s">
        <v>306</v>
      </c>
      <c r="D1841" s="27" t="s">
        <v>2686</v>
      </c>
      <c r="E1841" s="27" t="s">
        <v>36</v>
      </c>
      <c r="F1841" s="27" t="s">
        <v>37</v>
      </c>
      <c r="G1841" s="27" t="str">
        <f>Table228910[[#This Row],[District
Code]]</f>
        <v>72363</v>
      </c>
      <c r="H1841" s="52" t="s">
        <v>2687</v>
      </c>
      <c r="I1841" s="29" t="s">
        <v>6701</v>
      </c>
      <c r="J1841" s="30">
        <v>10168</v>
      </c>
      <c r="K1841" s="29" t="s">
        <v>6701</v>
      </c>
      <c r="L1841" s="28">
        <v>2500</v>
      </c>
      <c r="M1841" s="28">
        <v>0</v>
      </c>
      <c r="N1841" s="28">
        <v>0</v>
      </c>
      <c r="O1841" s="28">
        <v>1583</v>
      </c>
      <c r="P1841" s="28">
        <v>0</v>
      </c>
      <c r="Q1841" s="28">
        <v>4418</v>
      </c>
      <c r="R1841" s="28">
        <v>1667</v>
      </c>
      <c r="S1841" s="28">
        <v>0</v>
      </c>
      <c r="T1841" s="28">
        <v>0</v>
      </c>
      <c r="U1841" s="28">
        <v>0</v>
      </c>
      <c r="V1841" s="28">
        <v>0</v>
      </c>
      <c r="W1841" s="28">
        <v>0</v>
      </c>
      <c r="X1841" s="28">
        <v>0</v>
      </c>
      <c r="Y1841" s="28">
        <v>0</v>
      </c>
      <c r="Z1841" s="28">
        <v>0</v>
      </c>
      <c r="AA1841" s="31">
        <f t="shared" si="57"/>
        <v>10168</v>
      </c>
      <c r="AB1841" s="31">
        <f t="shared" si="56"/>
        <v>0</v>
      </c>
    </row>
    <row r="1842" spans="1:28" s="36" customFormat="1" x14ac:dyDescent="0.35">
      <c r="A1842" s="25" t="s">
        <v>304</v>
      </c>
      <c r="B1842" s="26" t="s">
        <v>2688</v>
      </c>
      <c r="C1842" s="27" t="s">
        <v>306</v>
      </c>
      <c r="D1842" s="27" t="s">
        <v>2689</v>
      </c>
      <c r="E1842" s="27" t="s">
        <v>36</v>
      </c>
      <c r="F1842" s="27" t="s">
        <v>37</v>
      </c>
      <c r="G1842" s="27" t="str">
        <f>Table228910[[#This Row],[District
Code]]</f>
        <v>72371</v>
      </c>
      <c r="H1842" s="52" t="s">
        <v>2690</v>
      </c>
      <c r="I1842" s="29" t="s">
        <v>6701</v>
      </c>
      <c r="J1842" s="30">
        <v>25889</v>
      </c>
      <c r="K1842" s="29" t="s">
        <v>6708</v>
      </c>
      <c r="L1842" s="28">
        <v>6301</v>
      </c>
      <c r="M1842" s="28">
        <v>6301</v>
      </c>
      <c r="N1842" s="28">
        <v>0</v>
      </c>
      <c r="O1842" s="28">
        <v>13287</v>
      </c>
      <c r="P1842" s="28">
        <v>0</v>
      </c>
      <c r="Q1842" s="28">
        <v>0</v>
      </c>
      <c r="R1842" s="28">
        <v>0</v>
      </c>
      <c r="S1842" s="28">
        <v>0</v>
      </c>
      <c r="T1842" s="28">
        <v>0</v>
      </c>
      <c r="U1842" s="28">
        <v>0</v>
      </c>
      <c r="V1842" s="28">
        <v>0</v>
      </c>
      <c r="W1842" s="28">
        <v>0</v>
      </c>
      <c r="X1842" s="28">
        <v>0</v>
      </c>
      <c r="Y1842" s="28">
        <v>0</v>
      </c>
      <c r="Z1842" s="28">
        <v>0</v>
      </c>
      <c r="AA1842" s="31">
        <f t="shared" si="57"/>
        <v>25889</v>
      </c>
      <c r="AB1842" s="31">
        <f t="shared" si="56"/>
        <v>0</v>
      </c>
    </row>
    <row r="1843" spans="1:28" s="36" customFormat="1" x14ac:dyDescent="0.35">
      <c r="A1843" s="25" t="s">
        <v>304</v>
      </c>
      <c r="B1843" s="26" t="s">
        <v>2691</v>
      </c>
      <c r="C1843" s="27" t="s">
        <v>306</v>
      </c>
      <c r="D1843" s="27" t="s">
        <v>2692</v>
      </c>
      <c r="E1843" s="27" t="s">
        <v>36</v>
      </c>
      <c r="F1843" s="27" t="s">
        <v>37</v>
      </c>
      <c r="G1843" s="27" t="str">
        <f>Table228910[[#This Row],[District
Code]]</f>
        <v>72389</v>
      </c>
      <c r="H1843" s="52" t="s">
        <v>2693</v>
      </c>
      <c r="I1843" s="29" t="s">
        <v>6701</v>
      </c>
      <c r="J1843" s="30">
        <v>18282</v>
      </c>
      <c r="K1843" s="29" t="s">
        <v>6701</v>
      </c>
      <c r="L1843" s="28">
        <v>0</v>
      </c>
      <c r="M1843" s="28">
        <v>0</v>
      </c>
      <c r="N1843" s="28">
        <v>0</v>
      </c>
      <c r="O1843" s="28">
        <v>4571</v>
      </c>
      <c r="P1843" s="28">
        <v>4881</v>
      </c>
      <c r="Q1843" s="28">
        <v>0</v>
      </c>
      <c r="R1843" s="28">
        <v>0</v>
      </c>
      <c r="S1843" s="28">
        <v>0</v>
      </c>
      <c r="T1843" s="28">
        <v>0</v>
      </c>
      <c r="U1843" s="28">
        <v>4787</v>
      </c>
      <c r="V1843" s="28">
        <v>0</v>
      </c>
      <c r="W1843" s="28">
        <v>0</v>
      </c>
      <c r="X1843" s="28">
        <v>0</v>
      </c>
      <c r="Y1843" s="28">
        <v>0</v>
      </c>
      <c r="Z1843" s="28">
        <v>0</v>
      </c>
      <c r="AA1843" s="31">
        <f t="shared" si="57"/>
        <v>14239</v>
      </c>
      <c r="AB1843" s="31">
        <f t="shared" si="56"/>
        <v>4043</v>
      </c>
    </row>
    <row r="1844" spans="1:28" s="36" customFormat="1" x14ac:dyDescent="0.35">
      <c r="A1844" s="25" t="s">
        <v>304</v>
      </c>
      <c r="B1844" s="26" t="s">
        <v>2694</v>
      </c>
      <c r="C1844" s="27" t="s">
        <v>306</v>
      </c>
      <c r="D1844" s="27" t="s">
        <v>2695</v>
      </c>
      <c r="E1844" s="27" t="s">
        <v>36</v>
      </c>
      <c r="F1844" s="27" t="s">
        <v>37</v>
      </c>
      <c r="G1844" s="27" t="str">
        <f>Table228910[[#This Row],[District
Code]]</f>
        <v>72397</v>
      </c>
      <c r="H1844" s="52" t="s">
        <v>2696</v>
      </c>
      <c r="I1844" s="29" t="s">
        <v>6701</v>
      </c>
      <c r="J1844" s="30">
        <v>10000</v>
      </c>
      <c r="K1844" s="29" t="s">
        <v>6701</v>
      </c>
      <c r="L1844" s="28">
        <v>2500</v>
      </c>
      <c r="M1844" s="28">
        <v>2500</v>
      </c>
      <c r="N1844" s="28">
        <v>0</v>
      </c>
      <c r="O1844" s="28">
        <v>0</v>
      </c>
      <c r="P1844" s="28">
        <v>5000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31">
        <f t="shared" si="57"/>
        <v>10000</v>
      </c>
      <c r="AB1844" s="31">
        <f t="shared" si="56"/>
        <v>0</v>
      </c>
    </row>
    <row r="1845" spans="1:28" s="36" customFormat="1" x14ac:dyDescent="0.35">
      <c r="A1845" s="25" t="s">
        <v>304</v>
      </c>
      <c r="B1845" s="26" t="s">
        <v>2697</v>
      </c>
      <c r="C1845" s="27" t="s">
        <v>306</v>
      </c>
      <c r="D1845" s="27" t="s">
        <v>2698</v>
      </c>
      <c r="E1845" s="27" t="s">
        <v>36</v>
      </c>
      <c r="F1845" s="27" t="s">
        <v>37</v>
      </c>
      <c r="G1845" s="27" t="str">
        <f>Table228910[[#This Row],[District
Code]]</f>
        <v>72405</v>
      </c>
      <c r="H1845" s="52" t="s">
        <v>2699</v>
      </c>
      <c r="I1845" s="29" t="s">
        <v>6701</v>
      </c>
      <c r="J1845" s="30">
        <v>10000</v>
      </c>
      <c r="K1845" s="29" t="s">
        <v>6701</v>
      </c>
      <c r="L1845" s="28">
        <v>2500</v>
      </c>
      <c r="M1845" s="28">
        <v>2500</v>
      </c>
      <c r="N1845" s="28">
        <v>0</v>
      </c>
      <c r="O1845" s="28">
        <v>2500</v>
      </c>
      <c r="P1845" s="28">
        <v>2500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0</v>
      </c>
      <c r="X1845" s="28">
        <v>0</v>
      </c>
      <c r="Y1845" s="28">
        <v>0</v>
      </c>
      <c r="Z1845" s="28">
        <v>0</v>
      </c>
      <c r="AA1845" s="31">
        <f t="shared" si="57"/>
        <v>10000</v>
      </c>
      <c r="AB1845" s="31">
        <f t="shared" si="56"/>
        <v>0</v>
      </c>
    </row>
    <row r="1846" spans="1:28" s="36" customFormat="1" x14ac:dyDescent="0.35">
      <c r="A1846" s="25" t="s">
        <v>304</v>
      </c>
      <c r="B1846" s="26" t="s">
        <v>2700</v>
      </c>
      <c r="C1846" s="27" t="s">
        <v>306</v>
      </c>
      <c r="D1846" s="27" t="s">
        <v>2701</v>
      </c>
      <c r="E1846" s="27" t="s">
        <v>36</v>
      </c>
      <c r="F1846" s="27" t="s">
        <v>37</v>
      </c>
      <c r="G1846" s="27" t="str">
        <f>Table228910[[#This Row],[District
Code]]</f>
        <v>72413</v>
      </c>
      <c r="H1846" s="52" t="s">
        <v>2702</v>
      </c>
      <c r="I1846" s="29" t="s">
        <v>6701</v>
      </c>
      <c r="J1846" s="30">
        <v>10000</v>
      </c>
      <c r="K1846" s="29" t="s">
        <v>6701</v>
      </c>
      <c r="L1846" s="28">
        <v>2500</v>
      </c>
      <c r="M1846" s="28">
        <v>2500</v>
      </c>
      <c r="N1846" s="28">
        <v>0</v>
      </c>
      <c r="O1846" s="28">
        <v>0</v>
      </c>
      <c r="P1846" s="28">
        <v>5000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0</v>
      </c>
      <c r="X1846" s="28">
        <v>0</v>
      </c>
      <c r="Y1846" s="28">
        <v>0</v>
      </c>
      <c r="Z1846" s="28">
        <v>0</v>
      </c>
      <c r="AA1846" s="31">
        <f t="shared" si="57"/>
        <v>10000</v>
      </c>
      <c r="AB1846" s="31">
        <f t="shared" si="56"/>
        <v>0</v>
      </c>
    </row>
    <row r="1847" spans="1:28" s="36" customFormat="1" x14ac:dyDescent="0.35">
      <c r="A1847" s="25" t="s">
        <v>304</v>
      </c>
      <c r="B1847" s="26" t="s">
        <v>2703</v>
      </c>
      <c r="C1847" s="27" t="s">
        <v>306</v>
      </c>
      <c r="D1847" s="27" t="s">
        <v>2704</v>
      </c>
      <c r="E1847" s="27" t="s">
        <v>36</v>
      </c>
      <c r="F1847" s="27" t="s">
        <v>37</v>
      </c>
      <c r="G1847" s="27" t="str">
        <f>Table228910[[#This Row],[District
Code]]</f>
        <v>72421</v>
      </c>
      <c r="H1847" s="52" t="s">
        <v>2705</v>
      </c>
      <c r="I1847" s="29" t="s">
        <v>6701</v>
      </c>
      <c r="J1847" s="30">
        <v>10000</v>
      </c>
      <c r="K1847" s="29" t="s">
        <v>6701</v>
      </c>
      <c r="L1847" s="28">
        <v>2500</v>
      </c>
      <c r="M1847" s="28">
        <v>2500</v>
      </c>
      <c r="N1847" s="28">
        <v>2500</v>
      </c>
      <c r="O1847" s="28">
        <v>2500</v>
      </c>
      <c r="P1847" s="28">
        <v>0</v>
      </c>
      <c r="Q1847" s="28">
        <v>0</v>
      </c>
      <c r="R1847" s="28">
        <v>0</v>
      </c>
      <c r="S1847" s="28">
        <v>0</v>
      </c>
      <c r="T1847" s="28">
        <v>0</v>
      </c>
      <c r="U1847" s="28">
        <v>0</v>
      </c>
      <c r="V1847" s="28">
        <v>0</v>
      </c>
      <c r="W1847" s="28">
        <v>0</v>
      </c>
      <c r="X1847" s="28">
        <v>0</v>
      </c>
      <c r="Y1847" s="28">
        <v>0</v>
      </c>
      <c r="Z1847" s="28">
        <v>0</v>
      </c>
      <c r="AA1847" s="31">
        <f t="shared" si="57"/>
        <v>10000</v>
      </c>
      <c r="AB1847" s="31">
        <f t="shared" si="56"/>
        <v>0</v>
      </c>
    </row>
    <row r="1848" spans="1:28" s="36" customFormat="1" x14ac:dyDescent="0.35">
      <c r="A1848" s="25" t="s">
        <v>304</v>
      </c>
      <c r="B1848" s="26" t="s">
        <v>2962</v>
      </c>
      <c r="C1848" s="27" t="s">
        <v>306</v>
      </c>
      <c r="D1848" s="27" t="s">
        <v>2963</v>
      </c>
      <c r="E1848" s="27" t="s">
        <v>36</v>
      </c>
      <c r="F1848" s="27" t="s">
        <v>37</v>
      </c>
      <c r="G1848" s="27" t="str">
        <f>Table228910[[#This Row],[District
Code]]</f>
        <v>75184</v>
      </c>
      <c r="H1848" s="52" t="s">
        <v>2964</v>
      </c>
      <c r="I1848" s="29" t="s">
        <v>6701</v>
      </c>
      <c r="J1848" s="30">
        <v>10000</v>
      </c>
      <c r="K1848" s="29" t="s">
        <v>6701</v>
      </c>
      <c r="L1848" s="28">
        <v>2500</v>
      </c>
      <c r="M1848" s="28">
        <v>2500</v>
      </c>
      <c r="N1848" s="28">
        <v>0</v>
      </c>
      <c r="O1848" s="28">
        <v>703</v>
      </c>
      <c r="P1848" s="28">
        <v>703</v>
      </c>
      <c r="Q1848" s="28">
        <v>1094</v>
      </c>
      <c r="R1848" s="28">
        <v>0</v>
      </c>
      <c r="S1848" s="28">
        <v>0</v>
      </c>
      <c r="T1848" s="28">
        <v>2500</v>
      </c>
      <c r="U1848" s="28">
        <v>0</v>
      </c>
      <c r="V1848" s="28">
        <v>0</v>
      </c>
      <c r="W1848" s="28">
        <v>0</v>
      </c>
      <c r="X1848" s="28">
        <v>0</v>
      </c>
      <c r="Y1848" s="28">
        <v>0</v>
      </c>
      <c r="Z1848" s="28">
        <v>0</v>
      </c>
      <c r="AA1848" s="31">
        <f t="shared" si="57"/>
        <v>10000</v>
      </c>
      <c r="AB1848" s="31">
        <f t="shared" si="56"/>
        <v>0</v>
      </c>
    </row>
    <row r="1849" spans="1:28" s="36" customFormat="1" x14ac:dyDescent="0.35">
      <c r="A1849" s="25" t="s">
        <v>304</v>
      </c>
      <c r="B1849" s="26" t="s">
        <v>4370</v>
      </c>
      <c r="C1849" s="27" t="s">
        <v>306</v>
      </c>
      <c r="D1849" s="27" t="s">
        <v>2701</v>
      </c>
      <c r="E1849" s="27" t="s">
        <v>4371</v>
      </c>
      <c r="F1849" s="27" t="s">
        <v>4372</v>
      </c>
      <c r="G1849" s="27" t="str">
        <f>"C"&amp;Table228910[[#This Row],[Direct
Funded
Charter School
Number]]</f>
        <v>C0807</v>
      </c>
      <c r="H1849" s="52" t="s">
        <v>4373</v>
      </c>
      <c r="I1849" s="29" t="s">
        <v>6700</v>
      </c>
      <c r="J1849" s="30">
        <v>0</v>
      </c>
      <c r="K1849" s="29" t="s">
        <v>6708</v>
      </c>
      <c r="L1849" s="28">
        <v>0</v>
      </c>
      <c r="M1849" s="28">
        <v>0</v>
      </c>
      <c r="N1849" s="28">
        <v>0</v>
      </c>
      <c r="O1849" s="28">
        <v>0</v>
      </c>
      <c r="P1849" s="28">
        <v>0</v>
      </c>
      <c r="Q1849" s="28">
        <v>0</v>
      </c>
      <c r="R1849" s="28">
        <v>0</v>
      </c>
      <c r="S1849" s="28">
        <v>0</v>
      </c>
      <c r="T1849" s="28">
        <v>0</v>
      </c>
      <c r="U1849" s="28">
        <v>0</v>
      </c>
      <c r="V1849" s="28">
        <v>0</v>
      </c>
      <c r="W1849" s="28">
        <v>0</v>
      </c>
      <c r="X1849" s="28">
        <v>0</v>
      </c>
      <c r="Y1849" s="28">
        <v>0</v>
      </c>
      <c r="Z1849" s="28">
        <v>0</v>
      </c>
      <c r="AA1849" s="31">
        <f t="shared" si="57"/>
        <v>0</v>
      </c>
      <c r="AB1849" s="31">
        <f t="shared" si="56"/>
        <v>0</v>
      </c>
    </row>
    <row r="1850" spans="1:28" s="36" customFormat="1" x14ac:dyDescent="0.35">
      <c r="A1850" s="25" t="s">
        <v>304</v>
      </c>
      <c r="B1850" s="26" t="s">
        <v>5890</v>
      </c>
      <c r="C1850" s="27" t="s">
        <v>306</v>
      </c>
      <c r="D1850" s="27" t="s">
        <v>307</v>
      </c>
      <c r="E1850" s="27" t="s">
        <v>5891</v>
      </c>
      <c r="F1850" s="37" t="s">
        <v>5892</v>
      </c>
      <c r="G1850" s="27" t="str">
        <f>"C"&amp;Table228910[[#This Row],[Direct
Funded
Charter School
Number]]</f>
        <v>C1619</v>
      </c>
      <c r="H1850" s="52" t="s">
        <v>5893</v>
      </c>
      <c r="I1850" s="29" t="s">
        <v>6701</v>
      </c>
      <c r="J1850" s="30">
        <v>0</v>
      </c>
      <c r="K1850" s="29" t="s">
        <v>6708</v>
      </c>
      <c r="L1850" s="28">
        <v>0</v>
      </c>
      <c r="M1850" s="28">
        <v>0</v>
      </c>
      <c r="N1850" s="28">
        <v>0</v>
      </c>
      <c r="O1850" s="28">
        <v>0</v>
      </c>
      <c r="P1850" s="28">
        <v>0</v>
      </c>
      <c r="Q1850" s="28">
        <v>0</v>
      </c>
      <c r="R1850" s="28">
        <v>0</v>
      </c>
      <c r="S1850" s="28">
        <v>0</v>
      </c>
      <c r="T1850" s="28">
        <v>0</v>
      </c>
      <c r="U1850" s="28">
        <v>0</v>
      </c>
      <c r="V1850" s="28">
        <v>0</v>
      </c>
      <c r="W1850" s="28">
        <v>0</v>
      </c>
      <c r="X1850" s="28">
        <v>0</v>
      </c>
      <c r="Y1850" s="28">
        <v>0</v>
      </c>
      <c r="Z1850" s="28">
        <v>0</v>
      </c>
      <c r="AA1850" s="31">
        <f t="shared" si="57"/>
        <v>0</v>
      </c>
      <c r="AB1850" s="31">
        <f t="shared" si="56"/>
        <v>0</v>
      </c>
    </row>
    <row r="1851" spans="1:28" s="36" customFormat="1" x14ac:dyDescent="0.35">
      <c r="A1851" s="25" t="s">
        <v>309</v>
      </c>
      <c r="B1851" s="26" t="s">
        <v>310</v>
      </c>
      <c r="C1851" s="27" t="s">
        <v>311</v>
      </c>
      <c r="D1851" s="27" t="s">
        <v>312</v>
      </c>
      <c r="E1851" s="27" t="s">
        <v>36</v>
      </c>
      <c r="F1851" s="27" t="s">
        <v>37</v>
      </c>
      <c r="G1851" s="27" t="str">
        <f>Table228910[[#This Row],[District
Code]]</f>
        <v>10561</v>
      </c>
      <c r="H1851" s="52" t="s">
        <v>313</v>
      </c>
      <c r="I1851" s="29" t="s">
        <v>6701</v>
      </c>
      <c r="J1851" s="30">
        <v>46762</v>
      </c>
      <c r="K1851" s="29" t="s">
        <v>6701</v>
      </c>
      <c r="L1851" s="28">
        <v>11382</v>
      </c>
      <c r="M1851" s="28">
        <v>11382</v>
      </c>
      <c r="N1851" s="28">
        <v>0</v>
      </c>
      <c r="O1851" s="28">
        <v>0</v>
      </c>
      <c r="P1851" s="28">
        <v>0</v>
      </c>
      <c r="Q1851" s="28">
        <v>0</v>
      </c>
      <c r="R1851" s="28">
        <v>0</v>
      </c>
      <c r="S1851" s="28">
        <v>23998</v>
      </c>
      <c r="T1851" s="28">
        <v>0</v>
      </c>
      <c r="U1851" s="28">
        <v>0</v>
      </c>
      <c r="V1851" s="28">
        <v>0</v>
      </c>
      <c r="W1851" s="28">
        <v>0</v>
      </c>
      <c r="X1851" s="28">
        <v>0</v>
      </c>
      <c r="Y1851" s="28">
        <v>0</v>
      </c>
      <c r="Z1851" s="28">
        <v>0</v>
      </c>
      <c r="AA1851" s="31">
        <f t="shared" si="57"/>
        <v>46762</v>
      </c>
      <c r="AB1851" s="31">
        <f t="shared" si="56"/>
        <v>0</v>
      </c>
    </row>
    <row r="1852" spans="1:28" s="36" customFormat="1" x14ac:dyDescent="0.35">
      <c r="A1852" s="25" t="s">
        <v>309</v>
      </c>
      <c r="B1852" s="26" t="s">
        <v>2706</v>
      </c>
      <c r="C1852" s="27" t="s">
        <v>311</v>
      </c>
      <c r="D1852" s="27" t="s">
        <v>2707</v>
      </c>
      <c r="E1852" s="27" t="s">
        <v>36</v>
      </c>
      <c r="F1852" s="27" t="s">
        <v>37</v>
      </c>
      <c r="G1852" s="27" t="str">
        <f>Table228910[[#This Row],[District
Code]]</f>
        <v>72447</v>
      </c>
      <c r="H1852" s="52" t="s">
        <v>2708</v>
      </c>
      <c r="I1852" s="29" t="s">
        <v>6701</v>
      </c>
      <c r="J1852" s="30">
        <v>10000</v>
      </c>
      <c r="K1852" s="29" t="s">
        <v>6701</v>
      </c>
      <c r="L1852" s="28">
        <v>2500</v>
      </c>
      <c r="M1852" s="28">
        <v>2500</v>
      </c>
      <c r="N1852" s="28">
        <v>0</v>
      </c>
      <c r="O1852" s="28">
        <v>0</v>
      </c>
      <c r="P1852" s="28">
        <v>0</v>
      </c>
      <c r="Q1852" s="28">
        <v>5000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</v>
      </c>
      <c r="Z1852" s="28">
        <v>0</v>
      </c>
      <c r="AA1852" s="31">
        <f t="shared" si="57"/>
        <v>10000</v>
      </c>
      <c r="AB1852" s="31">
        <f t="shared" si="56"/>
        <v>0</v>
      </c>
    </row>
    <row r="1853" spans="1:28" s="36" customFormat="1" x14ac:dyDescent="0.35">
      <c r="A1853" s="25" t="s">
        <v>309</v>
      </c>
      <c r="B1853" s="26" t="s">
        <v>2709</v>
      </c>
      <c r="C1853" s="27" t="s">
        <v>311</v>
      </c>
      <c r="D1853" s="27" t="s">
        <v>2710</v>
      </c>
      <c r="E1853" s="27" t="s">
        <v>36</v>
      </c>
      <c r="F1853" s="27" t="s">
        <v>37</v>
      </c>
      <c r="G1853" s="27" t="str">
        <f>Table228910[[#This Row],[District
Code]]</f>
        <v>72454</v>
      </c>
      <c r="H1853" s="52" t="s">
        <v>2711</v>
      </c>
      <c r="I1853" s="29" t="s">
        <v>6701</v>
      </c>
      <c r="J1853" s="30">
        <v>81584</v>
      </c>
      <c r="K1853" s="29" t="s">
        <v>6708</v>
      </c>
      <c r="L1853" s="28">
        <v>19857</v>
      </c>
      <c r="M1853" s="28">
        <v>0</v>
      </c>
      <c r="N1853" s="28">
        <v>0</v>
      </c>
      <c r="O1853" s="28">
        <v>539</v>
      </c>
      <c r="P1853" s="28">
        <v>0</v>
      </c>
      <c r="Q1853" s="28">
        <v>1700</v>
      </c>
      <c r="R1853" s="28">
        <v>14180</v>
      </c>
      <c r="S1853" s="28">
        <v>0</v>
      </c>
      <c r="T1853" s="28">
        <v>0</v>
      </c>
      <c r="U1853" s="28">
        <v>0</v>
      </c>
      <c r="V1853" s="28">
        <v>45308</v>
      </c>
      <c r="W1853" s="28">
        <v>0</v>
      </c>
      <c r="X1853" s="28">
        <v>0</v>
      </c>
      <c r="Y1853" s="28">
        <v>0</v>
      </c>
      <c r="Z1853" s="28">
        <v>0</v>
      </c>
      <c r="AA1853" s="31">
        <f t="shared" si="57"/>
        <v>81584</v>
      </c>
      <c r="AB1853" s="31">
        <f t="shared" si="56"/>
        <v>0</v>
      </c>
    </row>
    <row r="1854" spans="1:28" s="36" customFormat="1" x14ac:dyDescent="0.35">
      <c r="A1854" s="25" t="s">
        <v>309</v>
      </c>
      <c r="B1854" s="26" t="s">
        <v>2712</v>
      </c>
      <c r="C1854" s="27" t="s">
        <v>311</v>
      </c>
      <c r="D1854" s="27" t="s">
        <v>2713</v>
      </c>
      <c r="E1854" s="27" t="s">
        <v>36</v>
      </c>
      <c r="F1854" s="27" t="s">
        <v>37</v>
      </c>
      <c r="G1854" s="27" t="str">
        <f>Table228910[[#This Row],[District
Code]]</f>
        <v>72462</v>
      </c>
      <c r="H1854" s="52" t="s">
        <v>2714</v>
      </c>
      <c r="I1854" s="29" t="s">
        <v>6701</v>
      </c>
      <c r="J1854" s="30">
        <v>107716</v>
      </c>
      <c r="K1854" s="29" t="s">
        <v>6701</v>
      </c>
      <c r="L1854" s="28">
        <v>26218</v>
      </c>
      <c r="M1854" s="28">
        <v>26218</v>
      </c>
      <c r="N1854" s="28">
        <v>0</v>
      </c>
      <c r="O1854" s="28">
        <v>0</v>
      </c>
      <c r="P1854" s="28">
        <v>0</v>
      </c>
      <c r="Q1854" s="28">
        <v>0</v>
      </c>
      <c r="R1854" s="28">
        <v>0</v>
      </c>
      <c r="S1854" s="28">
        <v>0</v>
      </c>
      <c r="T1854" s="28">
        <v>0</v>
      </c>
      <c r="U1854" s="28">
        <v>0</v>
      </c>
      <c r="V1854" s="28">
        <v>670</v>
      </c>
      <c r="W1854" s="28">
        <v>5202</v>
      </c>
      <c r="X1854" s="28">
        <v>0</v>
      </c>
      <c r="Y1854" s="28">
        <v>0</v>
      </c>
      <c r="Z1854" s="28">
        <v>0</v>
      </c>
      <c r="AA1854" s="31">
        <f t="shared" si="57"/>
        <v>58308</v>
      </c>
      <c r="AB1854" s="31">
        <f t="shared" si="56"/>
        <v>49408</v>
      </c>
    </row>
    <row r="1855" spans="1:28" s="36" customFormat="1" x14ac:dyDescent="0.35">
      <c r="A1855" s="25" t="s">
        <v>309</v>
      </c>
      <c r="B1855" s="35" t="s">
        <v>2715</v>
      </c>
      <c r="C1855" s="33" t="s">
        <v>311</v>
      </c>
      <c r="D1855" s="33" t="s">
        <v>2716</v>
      </c>
      <c r="E1855" s="33" t="s">
        <v>36</v>
      </c>
      <c r="F1855" s="3" t="s">
        <v>37</v>
      </c>
      <c r="G1855" s="27" t="str">
        <f>Table228910[[#This Row],[District
Code]]</f>
        <v>72470</v>
      </c>
      <c r="H1855" s="53" t="s">
        <v>2717</v>
      </c>
      <c r="I1855" s="29" t="s">
        <v>6701</v>
      </c>
      <c r="J1855" s="30">
        <v>10000</v>
      </c>
      <c r="K1855" s="29" t="s">
        <v>6701</v>
      </c>
      <c r="L1855" s="28">
        <v>2500</v>
      </c>
      <c r="M1855" s="28">
        <v>2500</v>
      </c>
      <c r="N1855" s="28">
        <v>0</v>
      </c>
      <c r="O1855" s="28">
        <v>0</v>
      </c>
      <c r="P1855" s="28">
        <v>0</v>
      </c>
      <c r="Q1855" s="28">
        <v>5000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0</v>
      </c>
      <c r="X1855" s="28">
        <v>0</v>
      </c>
      <c r="Y1855" s="28">
        <v>0</v>
      </c>
      <c r="Z1855" s="28">
        <v>0</v>
      </c>
      <c r="AA1855" s="31">
        <f t="shared" si="57"/>
        <v>10000</v>
      </c>
      <c r="AB1855" s="31">
        <f t="shared" si="56"/>
        <v>0</v>
      </c>
    </row>
    <row r="1856" spans="1:28" s="36" customFormat="1" x14ac:dyDescent="0.35">
      <c r="A1856" s="25" t="s">
        <v>309</v>
      </c>
      <c r="B1856" s="26" t="s">
        <v>2718</v>
      </c>
      <c r="C1856" s="27" t="s">
        <v>311</v>
      </c>
      <c r="D1856" s="27" t="s">
        <v>2719</v>
      </c>
      <c r="E1856" s="27" t="s">
        <v>36</v>
      </c>
      <c r="F1856" s="27" t="s">
        <v>37</v>
      </c>
      <c r="G1856" s="27" t="str">
        <f>Table228910[[#This Row],[District
Code]]</f>
        <v>72504</v>
      </c>
      <c r="H1856" s="52" t="s">
        <v>2720</v>
      </c>
      <c r="I1856" s="29" t="s">
        <v>6701</v>
      </c>
      <c r="J1856" s="30">
        <v>10000</v>
      </c>
      <c r="K1856" s="29" t="s">
        <v>6701</v>
      </c>
      <c r="L1856" s="28">
        <v>2500</v>
      </c>
      <c r="M1856" s="28">
        <v>2500</v>
      </c>
      <c r="N1856" s="28">
        <v>0</v>
      </c>
      <c r="O1856" s="28">
        <v>0</v>
      </c>
      <c r="P1856" s="28">
        <v>0</v>
      </c>
      <c r="Q1856" s="28">
        <v>0</v>
      </c>
      <c r="R1856" s="28">
        <v>0</v>
      </c>
      <c r="S1856" s="28">
        <v>5000</v>
      </c>
      <c r="T1856" s="28">
        <v>0</v>
      </c>
      <c r="U1856" s="28">
        <v>0</v>
      </c>
      <c r="V1856" s="28">
        <v>0</v>
      </c>
      <c r="W1856" s="28">
        <v>0</v>
      </c>
      <c r="X1856" s="28">
        <v>0</v>
      </c>
      <c r="Y1856" s="28">
        <v>0</v>
      </c>
      <c r="Z1856" s="28">
        <v>0</v>
      </c>
      <c r="AA1856" s="31">
        <f t="shared" si="57"/>
        <v>10000</v>
      </c>
      <c r="AB1856" s="31">
        <f t="shared" si="56"/>
        <v>0</v>
      </c>
    </row>
    <row r="1857" spans="1:28" s="36" customFormat="1" x14ac:dyDescent="0.35">
      <c r="A1857" s="25" t="s">
        <v>309</v>
      </c>
      <c r="B1857" s="26" t="s">
        <v>2721</v>
      </c>
      <c r="C1857" s="27" t="s">
        <v>311</v>
      </c>
      <c r="D1857" s="27" t="s">
        <v>2722</v>
      </c>
      <c r="E1857" s="27" t="s">
        <v>36</v>
      </c>
      <c r="F1857" s="27" t="s">
        <v>37</v>
      </c>
      <c r="G1857" s="27" t="str">
        <f>Table228910[[#This Row],[District
Code]]</f>
        <v>72512</v>
      </c>
      <c r="H1857" s="52" t="s">
        <v>1476</v>
      </c>
      <c r="I1857" s="29" t="s">
        <v>6701</v>
      </c>
      <c r="J1857" s="30">
        <v>32390</v>
      </c>
      <c r="K1857" s="29" t="s">
        <v>6701</v>
      </c>
      <c r="L1857" s="28">
        <v>7884</v>
      </c>
      <c r="M1857" s="28">
        <v>7884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7266</v>
      </c>
      <c r="T1857" s="28">
        <v>175</v>
      </c>
      <c r="U1857" s="28">
        <v>0</v>
      </c>
      <c r="V1857" s="28">
        <v>0</v>
      </c>
      <c r="W1857" s="28">
        <v>0</v>
      </c>
      <c r="X1857" s="28">
        <v>9181</v>
      </c>
      <c r="Y1857" s="28">
        <v>0</v>
      </c>
      <c r="Z1857" s="28">
        <v>0</v>
      </c>
      <c r="AA1857" s="31">
        <f t="shared" si="57"/>
        <v>32390</v>
      </c>
      <c r="AB1857" s="31">
        <f t="shared" si="56"/>
        <v>0</v>
      </c>
    </row>
    <row r="1858" spans="1:28" s="36" customFormat="1" x14ac:dyDescent="0.35">
      <c r="A1858" s="25" t="s">
        <v>309</v>
      </c>
      <c r="B1858" s="26" t="s">
        <v>2723</v>
      </c>
      <c r="C1858" s="27" t="s">
        <v>311</v>
      </c>
      <c r="D1858" s="27" t="s">
        <v>2724</v>
      </c>
      <c r="E1858" s="27" t="s">
        <v>36</v>
      </c>
      <c r="F1858" s="27" t="s">
        <v>37</v>
      </c>
      <c r="G1858" s="27" t="str">
        <f>Table228910[[#This Row],[District
Code]]</f>
        <v>72520</v>
      </c>
      <c r="H1858" s="52" t="s">
        <v>2725</v>
      </c>
      <c r="I1858" s="29" t="s">
        <v>6700</v>
      </c>
      <c r="J1858" s="30">
        <v>0</v>
      </c>
      <c r="K1858" s="29" t="s">
        <v>6701</v>
      </c>
      <c r="L1858" s="28">
        <v>0</v>
      </c>
      <c r="M1858" s="28">
        <v>0</v>
      </c>
      <c r="N1858" s="28">
        <v>0</v>
      </c>
      <c r="O1858" s="28">
        <v>0</v>
      </c>
      <c r="P1858" s="28">
        <v>0</v>
      </c>
      <c r="Q1858" s="28">
        <v>0</v>
      </c>
      <c r="R1858" s="28">
        <v>0</v>
      </c>
      <c r="S1858" s="28">
        <v>0</v>
      </c>
      <c r="T1858" s="28">
        <v>0</v>
      </c>
      <c r="U1858" s="28">
        <v>0</v>
      </c>
      <c r="V1858" s="28">
        <v>0</v>
      </c>
      <c r="W1858" s="28">
        <v>0</v>
      </c>
      <c r="X1858" s="28">
        <v>0</v>
      </c>
      <c r="Y1858" s="28">
        <v>0</v>
      </c>
      <c r="Z1858" s="28">
        <v>0</v>
      </c>
      <c r="AA1858" s="31">
        <f t="shared" si="57"/>
        <v>0</v>
      </c>
      <c r="AB1858" s="31">
        <f t="shared" si="56"/>
        <v>0</v>
      </c>
    </row>
    <row r="1859" spans="1:28" s="36" customFormat="1" x14ac:dyDescent="0.35">
      <c r="A1859" s="25" t="s">
        <v>309</v>
      </c>
      <c r="B1859" s="26" t="s">
        <v>2726</v>
      </c>
      <c r="C1859" s="27" t="s">
        <v>311</v>
      </c>
      <c r="D1859" s="27" t="s">
        <v>2727</v>
      </c>
      <c r="E1859" s="27" t="s">
        <v>36</v>
      </c>
      <c r="F1859" s="27" t="s">
        <v>37</v>
      </c>
      <c r="G1859" s="27" t="str">
        <f>Table228910[[#This Row],[District
Code]]</f>
        <v>72538</v>
      </c>
      <c r="H1859" s="52" t="s">
        <v>2728</v>
      </c>
      <c r="I1859" s="29" t="s">
        <v>6701</v>
      </c>
      <c r="J1859" s="30">
        <v>277798</v>
      </c>
      <c r="K1859" s="29" t="s">
        <v>6701</v>
      </c>
      <c r="L1859" s="28">
        <v>67615</v>
      </c>
      <c r="M1859" s="28">
        <v>67615</v>
      </c>
      <c r="N1859" s="28">
        <v>0</v>
      </c>
      <c r="O1859" s="28">
        <v>0</v>
      </c>
      <c r="P1859" s="28">
        <v>0</v>
      </c>
      <c r="Q1859" s="28">
        <v>0</v>
      </c>
      <c r="R1859" s="28">
        <v>20522</v>
      </c>
      <c r="S1859" s="28">
        <v>50739</v>
      </c>
      <c r="T1859" s="28">
        <v>71307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31">
        <f t="shared" si="57"/>
        <v>277798</v>
      </c>
      <c r="AB1859" s="31">
        <f t="shared" si="56"/>
        <v>0</v>
      </c>
    </row>
    <row r="1860" spans="1:28" s="36" customFormat="1" x14ac:dyDescent="0.35">
      <c r="A1860" s="25" t="s">
        <v>309</v>
      </c>
      <c r="B1860" s="26" t="s">
        <v>2729</v>
      </c>
      <c r="C1860" s="27" t="s">
        <v>311</v>
      </c>
      <c r="D1860" s="27" t="s">
        <v>2730</v>
      </c>
      <c r="E1860" s="27" t="s">
        <v>36</v>
      </c>
      <c r="F1860" s="27" t="s">
        <v>37</v>
      </c>
      <c r="G1860" s="27" t="str">
        <f>Table228910[[#This Row],[District
Code]]</f>
        <v>72546</v>
      </c>
      <c r="H1860" s="52" t="s">
        <v>2731</v>
      </c>
      <c r="I1860" s="29" t="s">
        <v>6701</v>
      </c>
      <c r="J1860" s="30">
        <v>211294</v>
      </c>
      <c r="K1860" s="29" t="s">
        <v>6708</v>
      </c>
      <c r="L1860" s="28">
        <v>0</v>
      </c>
      <c r="M1860" s="28">
        <v>0</v>
      </c>
      <c r="N1860" s="28">
        <v>0</v>
      </c>
      <c r="O1860" s="28">
        <v>52824</v>
      </c>
      <c r="P1860" s="28">
        <v>52824</v>
      </c>
      <c r="Q1860" s="28">
        <v>0</v>
      </c>
      <c r="R1860" s="28">
        <v>8313</v>
      </c>
      <c r="S1860" s="28">
        <v>0</v>
      </c>
      <c r="T1860" s="28">
        <v>43254</v>
      </c>
      <c r="U1860" s="28">
        <v>0</v>
      </c>
      <c r="V1860" s="28">
        <v>20204</v>
      </c>
      <c r="W1860" s="28">
        <v>33875</v>
      </c>
      <c r="X1860" s="28">
        <v>0</v>
      </c>
      <c r="Y1860" s="28">
        <v>0</v>
      </c>
      <c r="Z1860" s="28">
        <v>0</v>
      </c>
      <c r="AA1860" s="31">
        <f t="shared" si="57"/>
        <v>211294</v>
      </c>
      <c r="AB1860" s="31">
        <f t="shared" si="56"/>
        <v>0</v>
      </c>
    </row>
    <row r="1861" spans="1:28" s="36" customFormat="1" x14ac:dyDescent="0.35">
      <c r="A1861" s="25" t="s">
        <v>309</v>
      </c>
      <c r="B1861" s="26" t="s">
        <v>2732</v>
      </c>
      <c r="C1861" s="27" t="s">
        <v>311</v>
      </c>
      <c r="D1861" s="27" t="s">
        <v>2733</v>
      </c>
      <c r="E1861" s="27" t="s">
        <v>36</v>
      </c>
      <c r="F1861" s="27" t="s">
        <v>37</v>
      </c>
      <c r="G1861" s="27" t="str">
        <f>Table228910[[#This Row],[District
Code]]</f>
        <v>72553</v>
      </c>
      <c r="H1861" s="52" t="s">
        <v>2734</v>
      </c>
      <c r="I1861" s="29" t="s">
        <v>6701</v>
      </c>
      <c r="J1861" s="30">
        <v>44506</v>
      </c>
      <c r="K1861" s="29" t="s">
        <v>6701</v>
      </c>
      <c r="L1861" s="28">
        <v>10833</v>
      </c>
      <c r="M1861" s="28">
        <v>10833</v>
      </c>
      <c r="N1861" s="28">
        <v>10833</v>
      </c>
      <c r="O1861" s="28">
        <v>294</v>
      </c>
      <c r="P1861" s="28">
        <v>10833</v>
      </c>
      <c r="Q1861" s="28">
        <v>880</v>
      </c>
      <c r="R1861" s="28">
        <v>0</v>
      </c>
      <c r="S1861" s="28">
        <v>0</v>
      </c>
      <c r="T1861" s="28">
        <v>0</v>
      </c>
      <c r="U1861" s="28">
        <v>0</v>
      </c>
      <c r="V1861" s="28">
        <v>0</v>
      </c>
      <c r="W1861" s="28">
        <v>0</v>
      </c>
      <c r="X1861" s="28">
        <v>0</v>
      </c>
      <c r="Y1861" s="28">
        <v>0</v>
      </c>
      <c r="Z1861" s="28">
        <v>0</v>
      </c>
      <c r="AA1861" s="31">
        <f t="shared" si="57"/>
        <v>44506</v>
      </c>
      <c r="AB1861" s="31">
        <f t="shared" si="56"/>
        <v>0</v>
      </c>
    </row>
    <row r="1862" spans="1:28" s="36" customFormat="1" x14ac:dyDescent="0.35">
      <c r="A1862" s="25" t="s">
        <v>309</v>
      </c>
      <c r="B1862" s="26" t="s">
        <v>2735</v>
      </c>
      <c r="C1862" s="27" t="s">
        <v>311</v>
      </c>
      <c r="D1862" s="27" t="s">
        <v>2736</v>
      </c>
      <c r="E1862" s="27" t="s">
        <v>36</v>
      </c>
      <c r="F1862" s="27" t="s">
        <v>37</v>
      </c>
      <c r="G1862" s="27" t="str">
        <f>Table228910[[#This Row],[District
Code]]</f>
        <v>72561</v>
      </c>
      <c r="H1862" s="52" t="s">
        <v>2737</v>
      </c>
      <c r="I1862" s="29" t="s">
        <v>6701</v>
      </c>
      <c r="J1862" s="30">
        <v>61434</v>
      </c>
      <c r="K1862" s="29" t="s">
        <v>6708</v>
      </c>
      <c r="L1862" s="28">
        <v>14953</v>
      </c>
      <c r="M1862" s="28">
        <v>14953</v>
      </c>
      <c r="N1862" s="28">
        <v>0</v>
      </c>
      <c r="O1862" s="28">
        <v>5805</v>
      </c>
      <c r="P1862" s="28">
        <v>0</v>
      </c>
      <c r="Q1862" s="28">
        <v>13576</v>
      </c>
      <c r="R1862" s="28">
        <v>12147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31">
        <f t="shared" si="57"/>
        <v>61434</v>
      </c>
      <c r="AB1862" s="31">
        <f t="shared" si="56"/>
        <v>0</v>
      </c>
    </row>
    <row r="1863" spans="1:28" s="36" customFormat="1" x14ac:dyDescent="0.35">
      <c r="A1863" s="25" t="s">
        <v>309</v>
      </c>
      <c r="B1863" s="26" t="s">
        <v>2738</v>
      </c>
      <c r="C1863" s="27" t="s">
        <v>311</v>
      </c>
      <c r="D1863" s="27" t="s">
        <v>2739</v>
      </c>
      <c r="E1863" s="27" t="s">
        <v>36</v>
      </c>
      <c r="F1863" s="27" t="s">
        <v>37</v>
      </c>
      <c r="G1863" s="27" t="str">
        <f>Table228910[[#This Row],[District
Code]]</f>
        <v>72579</v>
      </c>
      <c r="H1863" s="52" t="s">
        <v>2740</v>
      </c>
      <c r="I1863" s="29" t="s">
        <v>6701</v>
      </c>
      <c r="J1863" s="30">
        <v>0</v>
      </c>
      <c r="K1863" s="29" t="s">
        <v>6701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31">
        <f t="shared" si="57"/>
        <v>0</v>
      </c>
      <c r="AB1863" s="31">
        <f t="shared" si="56"/>
        <v>0</v>
      </c>
    </row>
    <row r="1864" spans="1:28" s="36" customFormat="1" x14ac:dyDescent="0.35">
      <c r="A1864" s="25" t="s">
        <v>309</v>
      </c>
      <c r="B1864" s="26" t="s">
        <v>2741</v>
      </c>
      <c r="C1864" s="27" t="s">
        <v>311</v>
      </c>
      <c r="D1864" s="27" t="s">
        <v>2742</v>
      </c>
      <c r="E1864" s="27" t="s">
        <v>36</v>
      </c>
      <c r="F1864" s="27" t="s">
        <v>37</v>
      </c>
      <c r="G1864" s="27" t="str">
        <f>Table228910[[#This Row],[District
Code]]</f>
        <v>72603</v>
      </c>
      <c r="H1864" s="52" t="s">
        <v>2743</v>
      </c>
      <c r="I1864" s="29" t="s">
        <v>6701</v>
      </c>
      <c r="J1864" s="30">
        <v>116859</v>
      </c>
      <c r="K1864" s="29" t="s">
        <v>6701</v>
      </c>
      <c r="L1864" s="28">
        <v>28443</v>
      </c>
      <c r="M1864" s="28">
        <v>28443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10628</v>
      </c>
      <c r="T1864" s="28">
        <v>22495</v>
      </c>
      <c r="U1864" s="28">
        <v>26850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31">
        <f t="shared" si="57"/>
        <v>116859</v>
      </c>
      <c r="AB1864" s="31">
        <f t="shared" si="56"/>
        <v>0</v>
      </c>
    </row>
    <row r="1865" spans="1:28" s="36" customFormat="1" x14ac:dyDescent="0.35">
      <c r="A1865" s="25" t="s">
        <v>309</v>
      </c>
      <c r="B1865" s="26" t="s">
        <v>2744</v>
      </c>
      <c r="C1865" s="27" t="s">
        <v>311</v>
      </c>
      <c r="D1865" s="27" t="s">
        <v>2745</v>
      </c>
      <c r="E1865" s="27" t="s">
        <v>36</v>
      </c>
      <c r="F1865" s="27" t="s">
        <v>37</v>
      </c>
      <c r="G1865" s="27" t="str">
        <f>Table228910[[#This Row],[District
Code]]</f>
        <v>72611</v>
      </c>
      <c r="H1865" s="52" t="s">
        <v>2746</v>
      </c>
      <c r="I1865" s="29" t="s">
        <v>6701</v>
      </c>
      <c r="J1865" s="30">
        <v>10000</v>
      </c>
      <c r="K1865" s="29" t="s">
        <v>6701</v>
      </c>
      <c r="L1865" s="28">
        <v>2500</v>
      </c>
      <c r="M1865" s="28">
        <v>2500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5000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31">
        <f t="shared" si="57"/>
        <v>10000</v>
      </c>
      <c r="AB1865" s="31">
        <f t="shared" si="56"/>
        <v>0</v>
      </c>
    </row>
    <row r="1866" spans="1:28" s="36" customFormat="1" x14ac:dyDescent="0.35">
      <c r="A1866" s="25" t="s">
        <v>309</v>
      </c>
      <c r="B1866" s="35" t="s">
        <v>2747</v>
      </c>
      <c r="C1866" s="33" t="s">
        <v>311</v>
      </c>
      <c r="D1866" s="33" t="s">
        <v>2748</v>
      </c>
      <c r="E1866" s="33" t="s">
        <v>36</v>
      </c>
      <c r="F1866" s="3" t="s">
        <v>37</v>
      </c>
      <c r="G1866" s="27" t="str">
        <f>Table228910[[#This Row],[District
Code]]</f>
        <v>72652</v>
      </c>
      <c r="H1866" s="53" t="s">
        <v>2749</v>
      </c>
      <c r="I1866" s="29" t="s">
        <v>6701</v>
      </c>
      <c r="J1866" s="30">
        <v>131689</v>
      </c>
      <c r="K1866" s="29" t="s">
        <v>6701</v>
      </c>
      <c r="L1866" s="28">
        <v>32052</v>
      </c>
      <c r="M1866" s="28">
        <v>32052</v>
      </c>
      <c r="N1866" s="28">
        <v>0</v>
      </c>
      <c r="O1866" s="28">
        <v>13137</v>
      </c>
      <c r="P1866" s="28">
        <v>22413</v>
      </c>
      <c r="Q1866" s="28">
        <v>32035</v>
      </c>
      <c r="R1866" s="28">
        <v>0</v>
      </c>
      <c r="S1866" s="28">
        <v>0</v>
      </c>
      <c r="T1866" s="28">
        <v>0</v>
      </c>
      <c r="U1866" s="28">
        <v>0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31">
        <f t="shared" si="57"/>
        <v>131689</v>
      </c>
      <c r="AB1866" s="31">
        <f t="shared" si="56"/>
        <v>0</v>
      </c>
    </row>
    <row r="1867" spans="1:28" s="36" customFormat="1" x14ac:dyDescent="0.35">
      <c r="A1867" s="25" t="s">
        <v>309</v>
      </c>
      <c r="B1867" s="26" t="s">
        <v>2851</v>
      </c>
      <c r="C1867" s="27" t="s">
        <v>311</v>
      </c>
      <c r="D1867" s="27" t="s">
        <v>2852</v>
      </c>
      <c r="E1867" s="27" t="s">
        <v>36</v>
      </c>
      <c r="F1867" s="27" t="s">
        <v>37</v>
      </c>
      <c r="G1867" s="27" t="str">
        <f>Table228910[[#This Row],[District
Code]]</f>
        <v>73759</v>
      </c>
      <c r="H1867" s="52" t="s">
        <v>2853</v>
      </c>
      <c r="I1867" s="29" t="s">
        <v>6701</v>
      </c>
      <c r="J1867" s="30">
        <v>110439</v>
      </c>
      <c r="K1867" s="29" t="s">
        <v>6701</v>
      </c>
      <c r="L1867" s="28">
        <v>0</v>
      </c>
      <c r="M1867" s="28">
        <v>0</v>
      </c>
      <c r="N1867" s="28">
        <v>26880</v>
      </c>
      <c r="O1867" s="28">
        <v>730</v>
      </c>
      <c r="P1867" s="28">
        <v>0</v>
      </c>
      <c r="Q1867" s="28">
        <v>0</v>
      </c>
      <c r="R1867" s="28">
        <v>0</v>
      </c>
      <c r="S1867" s="28">
        <v>9998</v>
      </c>
      <c r="T1867" s="28">
        <v>72831</v>
      </c>
      <c r="U1867" s="28">
        <v>0</v>
      </c>
      <c r="V1867" s="28">
        <v>0</v>
      </c>
      <c r="W1867" s="28">
        <v>0</v>
      </c>
      <c r="X1867" s="28">
        <v>0</v>
      </c>
      <c r="Y1867" s="28">
        <v>0</v>
      </c>
      <c r="Z1867" s="28">
        <v>0</v>
      </c>
      <c r="AA1867" s="31">
        <f t="shared" si="57"/>
        <v>110439</v>
      </c>
      <c r="AB1867" s="31">
        <f t="shared" si="56"/>
        <v>0</v>
      </c>
    </row>
    <row r="1868" spans="1:28" s="36" customFormat="1" x14ac:dyDescent="0.35">
      <c r="A1868" s="25" t="s">
        <v>309</v>
      </c>
      <c r="B1868" s="26" t="s">
        <v>2875</v>
      </c>
      <c r="C1868" s="27" t="s">
        <v>311</v>
      </c>
      <c r="D1868" s="27" t="s">
        <v>2876</v>
      </c>
      <c r="E1868" s="27" t="s">
        <v>36</v>
      </c>
      <c r="F1868" s="27" t="s">
        <v>37</v>
      </c>
      <c r="G1868" s="27" t="str">
        <f>Table228910[[#This Row],[District
Code]]</f>
        <v>73874</v>
      </c>
      <c r="H1868" s="52" t="s">
        <v>2877</v>
      </c>
      <c r="I1868" s="29" t="s">
        <v>6700</v>
      </c>
      <c r="J1868" s="30">
        <v>0</v>
      </c>
      <c r="K1868" s="29" t="s">
        <v>6701</v>
      </c>
      <c r="L1868" s="28">
        <v>0</v>
      </c>
      <c r="M1868" s="28">
        <v>0</v>
      </c>
      <c r="N1868" s="28">
        <v>0</v>
      </c>
      <c r="O1868" s="28">
        <v>0</v>
      </c>
      <c r="P1868" s="28">
        <v>0</v>
      </c>
      <c r="Q1868" s="28">
        <v>0</v>
      </c>
      <c r="R1868" s="28">
        <v>0</v>
      </c>
      <c r="S1868" s="28">
        <v>0</v>
      </c>
      <c r="T1868" s="28">
        <v>0</v>
      </c>
      <c r="U1868" s="28">
        <v>0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31">
        <f t="shared" si="57"/>
        <v>0</v>
      </c>
      <c r="AB1868" s="31">
        <f t="shared" ref="AB1868:AB1899" si="58">J1868-AA1868</f>
        <v>0</v>
      </c>
    </row>
    <row r="1869" spans="1:28" s="36" customFormat="1" x14ac:dyDescent="0.35">
      <c r="A1869" s="25" t="s">
        <v>309</v>
      </c>
      <c r="B1869" s="26" t="s">
        <v>2896</v>
      </c>
      <c r="C1869" s="27" t="s">
        <v>311</v>
      </c>
      <c r="D1869" s="27" t="s">
        <v>2897</v>
      </c>
      <c r="E1869" s="27" t="s">
        <v>36</v>
      </c>
      <c r="F1869" s="27" t="s">
        <v>37</v>
      </c>
      <c r="G1869" s="27" t="str">
        <f>Table228910[[#This Row],[District
Code]]</f>
        <v>73940</v>
      </c>
      <c r="H1869" s="52" t="s">
        <v>2898</v>
      </c>
      <c r="I1869" s="29" t="s">
        <v>6700</v>
      </c>
      <c r="J1869" s="30">
        <v>0</v>
      </c>
      <c r="K1869" s="29" t="s">
        <v>6708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0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0</v>
      </c>
      <c r="X1869" s="28">
        <v>0</v>
      </c>
      <c r="Y1869" s="28">
        <v>0</v>
      </c>
      <c r="Z1869" s="28">
        <v>0</v>
      </c>
      <c r="AA1869" s="31">
        <f t="shared" ref="AA1869:AA1899" si="59">SUM(L1869:Z1869)</f>
        <v>0</v>
      </c>
      <c r="AB1869" s="31">
        <f t="shared" si="58"/>
        <v>0</v>
      </c>
    </row>
    <row r="1870" spans="1:28" s="36" customFormat="1" x14ac:dyDescent="0.35">
      <c r="A1870" s="25" t="s">
        <v>309</v>
      </c>
      <c r="B1870" s="26" t="s">
        <v>3126</v>
      </c>
      <c r="C1870" s="27" t="s">
        <v>311</v>
      </c>
      <c r="D1870" s="27" t="s">
        <v>3127</v>
      </c>
      <c r="E1870" s="27" t="s">
        <v>36</v>
      </c>
      <c r="F1870" s="27" t="s">
        <v>37</v>
      </c>
      <c r="G1870" s="27" t="str">
        <f>Table228910[[#This Row],[District
Code]]</f>
        <v>76828</v>
      </c>
      <c r="H1870" s="52" t="s">
        <v>3128</v>
      </c>
      <c r="I1870" s="29" t="s">
        <v>6701</v>
      </c>
      <c r="J1870" s="30">
        <v>80720</v>
      </c>
      <c r="K1870" s="29" t="s">
        <v>6701</v>
      </c>
      <c r="L1870" s="28">
        <v>19647</v>
      </c>
      <c r="M1870" s="28">
        <v>0</v>
      </c>
      <c r="N1870" s="28">
        <v>0</v>
      </c>
      <c r="O1870" s="28">
        <v>0</v>
      </c>
      <c r="P1870" s="28">
        <v>533</v>
      </c>
      <c r="Q1870" s="28">
        <v>0</v>
      </c>
      <c r="R1870" s="28">
        <v>1007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31">
        <f t="shared" si="59"/>
        <v>21187</v>
      </c>
      <c r="AB1870" s="31">
        <f t="shared" si="58"/>
        <v>59533</v>
      </c>
    </row>
    <row r="1871" spans="1:28" s="36" customFormat="1" x14ac:dyDescent="0.35">
      <c r="A1871" s="25" t="s">
        <v>309</v>
      </c>
      <c r="B1871" s="35" t="s">
        <v>4194</v>
      </c>
      <c r="C1871" s="33" t="s">
        <v>311</v>
      </c>
      <c r="D1871" s="33" t="s">
        <v>312</v>
      </c>
      <c r="E1871" s="33" t="s">
        <v>4195</v>
      </c>
      <c r="F1871" s="3" t="s">
        <v>4196</v>
      </c>
      <c r="G1871" s="27" t="str">
        <f>"C"&amp;Table228910[[#This Row],[Direct
Funded
Charter School
Number]]</f>
        <v>C0735</v>
      </c>
      <c r="H1871" s="53" t="s">
        <v>4197</v>
      </c>
      <c r="I1871" s="29" t="s">
        <v>6700</v>
      </c>
      <c r="J1871" s="30">
        <v>0</v>
      </c>
      <c r="K1871" s="29" t="s">
        <v>6708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0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0</v>
      </c>
      <c r="X1871" s="28">
        <v>0</v>
      </c>
      <c r="Y1871" s="28">
        <v>0</v>
      </c>
      <c r="Z1871" s="28">
        <v>0</v>
      </c>
      <c r="AA1871" s="31">
        <f t="shared" si="59"/>
        <v>0</v>
      </c>
      <c r="AB1871" s="31">
        <f t="shared" si="58"/>
        <v>0</v>
      </c>
    </row>
    <row r="1872" spans="1:28" s="36" customFormat="1" x14ac:dyDescent="0.35">
      <c r="A1872" s="25" t="s">
        <v>309</v>
      </c>
      <c r="B1872" s="26" t="s">
        <v>4366</v>
      </c>
      <c r="C1872" s="27" t="s">
        <v>311</v>
      </c>
      <c r="D1872" s="27" t="s">
        <v>312</v>
      </c>
      <c r="E1872" s="27" t="s">
        <v>4367</v>
      </c>
      <c r="F1872" s="27" t="s">
        <v>4368</v>
      </c>
      <c r="G1872" s="27" t="str">
        <f>"C"&amp;Table228910[[#This Row],[Direct
Funded
Charter School
Number]]</f>
        <v>C0805</v>
      </c>
      <c r="H1872" s="52" t="s">
        <v>4369</v>
      </c>
      <c r="I1872" s="29" t="s">
        <v>6700</v>
      </c>
      <c r="J1872" s="30">
        <v>0</v>
      </c>
      <c r="K1872" s="29" t="s">
        <v>6701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0</v>
      </c>
      <c r="R1872" s="28">
        <v>0</v>
      </c>
      <c r="S1872" s="28">
        <v>0</v>
      </c>
      <c r="T1872" s="28">
        <v>0</v>
      </c>
      <c r="U1872" s="28">
        <v>0</v>
      </c>
      <c r="V1872" s="28">
        <v>0</v>
      </c>
      <c r="W1872" s="28">
        <v>0</v>
      </c>
      <c r="X1872" s="28">
        <v>0</v>
      </c>
      <c r="Y1872" s="28">
        <v>0</v>
      </c>
      <c r="Z1872" s="28">
        <v>0</v>
      </c>
      <c r="AA1872" s="31">
        <f t="shared" si="59"/>
        <v>0</v>
      </c>
      <c r="AB1872" s="31">
        <f t="shared" si="58"/>
        <v>0</v>
      </c>
    </row>
    <row r="1873" spans="1:28" s="36" customFormat="1" x14ac:dyDescent="0.35">
      <c r="A1873" s="25" t="s">
        <v>309</v>
      </c>
      <c r="B1873" s="26" t="s">
        <v>4590</v>
      </c>
      <c r="C1873" s="27" t="s">
        <v>311</v>
      </c>
      <c r="D1873" s="27" t="s">
        <v>2730</v>
      </c>
      <c r="E1873" s="27" t="s">
        <v>4591</v>
      </c>
      <c r="F1873" s="27" t="s">
        <v>4592</v>
      </c>
      <c r="G1873" s="27" t="str">
        <f>"C"&amp;Table228910[[#This Row],[Direct
Funded
Charter School
Number]]</f>
        <v>C0943</v>
      </c>
      <c r="H1873" s="52" t="s">
        <v>4593</v>
      </c>
      <c r="I1873" s="29" t="s">
        <v>6700</v>
      </c>
      <c r="J1873" s="30">
        <v>0</v>
      </c>
      <c r="K1873" s="29" t="s">
        <v>6708</v>
      </c>
      <c r="L1873" s="28">
        <v>0</v>
      </c>
      <c r="M1873" s="28">
        <v>0</v>
      </c>
      <c r="N1873" s="28">
        <v>0</v>
      </c>
      <c r="O1873" s="28">
        <v>0</v>
      </c>
      <c r="P1873" s="28">
        <v>0</v>
      </c>
      <c r="Q1873" s="28">
        <v>0</v>
      </c>
      <c r="R1873" s="28">
        <v>0</v>
      </c>
      <c r="S1873" s="28">
        <v>0</v>
      </c>
      <c r="T1873" s="28">
        <v>0</v>
      </c>
      <c r="U1873" s="28">
        <v>0</v>
      </c>
      <c r="V1873" s="28">
        <v>0</v>
      </c>
      <c r="W1873" s="28">
        <v>0</v>
      </c>
      <c r="X1873" s="28">
        <v>0</v>
      </c>
      <c r="Y1873" s="28">
        <v>0</v>
      </c>
      <c r="Z1873" s="28">
        <v>0</v>
      </c>
      <c r="AA1873" s="31">
        <f t="shared" si="59"/>
        <v>0</v>
      </c>
      <c r="AB1873" s="31">
        <f t="shared" si="58"/>
        <v>0</v>
      </c>
    </row>
    <row r="1874" spans="1:28" s="36" customFormat="1" x14ac:dyDescent="0.35">
      <c r="A1874" s="25" t="s">
        <v>309</v>
      </c>
      <c r="B1874" s="26" t="s">
        <v>4939</v>
      </c>
      <c r="C1874" s="27" t="s">
        <v>311</v>
      </c>
      <c r="D1874" s="27" t="s">
        <v>2730</v>
      </c>
      <c r="E1874" s="27" t="s">
        <v>4940</v>
      </c>
      <c r="F1874" s="27" t="s">
        <v>4941</v>
      </c>
      <c r="G1874" s="27" t="str">
        <f>"C"&amp;Table228910[[#This Row],[Direct
Funded
Charter School
Number]]</f>
        <v>C1126</v>
      </c>
      <c r="H1874" s="52" t="s">
        <v>4942</v>
      </c>
      <c r="I1874" s="29" t="s">
        <v>6701</v>
      </c>
      <c r="J1874" s="30">
        <v>10000</v>
      </c>
      <c r="K1874" s="29" t="s">
        <v>6701</v>
      </c>
      <c r="L1874" s="28">
        <v>2500</v>
      </c>
      <c r="M1874" s="28">
        <v>2500</v>
      </c>
      <c r="N1874" s="28">
        <v>0</v>
      </c>
      <c r="O1874" s="28">
        <v>0</v>
      </c>
      <c r="P1874" s="28">
        <v>0</v>
      </c>
      <c r="Q1874" s="28">
        <v>5000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31">
        <f t="shared" si="59"/>
        <v>10000</v>
      </c>
      <c r="AB1874" s="31">
        <f t="shared" si="58"/>
        <v>0</v>
      </c>
    </row>
    <row r="1875" spans="1:28" s="36" customFormat="1" x14ac:dyDescent="0.35">
      <c r="A1875" s="25" t="s">
        <v>309</v>
      </c>
      <c r="B1875" s="35" t="s">
        <v>5091</v>
      </c>
      <c r="C1875" s="33" t="s">
        <v>311</v>
      </c>
      <c r="D1875" s="33" t="s">
        <v>2897</v>
      </c>
      <c r="E1875" s="33" t="s">
        <v>5092</v>
      </c>
      <c r="F1875" s="3" t="s">
        <v>5093</v>
      </c>
      <c r="G1875" s="27" t="str">
        <f>"C"&amp;Table228910[[#This Row],[Direct
Funded
Charter School
Number]]</f>
        <v>C1202</v>
      </c>
      <c r="H1875" s="53" t="s">
        <v>5094</v>
      </c>
      <c r="I1875" s="29" t="s">
        <v>6700</v>
      </c>
      <c r="J1875" s="30">
        <v>0</v>
      </c>
      <c r="K1875" s="29" t="s">
        <v>6708</v>
      </c>
      <c r="L1875" s="28">
        <v>0</v>
      </c>
      <c r="M1875" s="28">
        <v>0</v>
      </c>
      <c r="N1875" s="28">
        <v>0</v>
      </c>
      <c r="O1875" s="28">
        <v>0</v>
      </c>
      <c r="P1875" s="28">
        <v>0</v>
      </c>
      <c r="Q1875" s="28">
        <v>0</v>
      </c>
      <c r="R1875" s="28">
        <v>0</v>
      </c>
      <c r="S1875" s="28">
        <v>0</v>
      </c>
      <c r="T1875" s="28">
        <v>0</v>
      </c>
      <c r="U1875" s="28">
        <v>0</v>
      </c>
      <c r="V1875" s="28">
        <v>0</v>
      </c>
      <c r="W1875" s="28">
        <v>0</v>
      </c>
      <c r="X1875" s="28">
        <v>0</v>
      </c>
      <c r="Y1875" s="28">
        <v>0</v>
      </c>
      <c r="Z1875" s="28">
        <v>0</v>
      </c>
      <c r="AA1875" s="31">
        <f t="shared" si="59"/>
        <v>0</v>
      </c>
      <c r="AB1875" s="31">
        <f t="shared" si="58"/>
        <v>0</v>
      </c>
    </row>
    <row r="1876" spans="1:28" s="36" customFormat="1" x14ac:dyDescent="0.35">
      <c r="A1876" s="25" t="s">
        <v>309</v>
      </c>
      <c r="B1876" s="35" t="s">
        <v>5095</v>
      </c>
      <c r="C1876" s="33" t="s">
        <v>311</v>
      </c>
      <c r="D1876" s="33" t="s">
        <v>312</v>
      </c>
      <c r="E1876" s="33" t="s">
        <v>5096</v>
      </c>
      <c r="F1876" s="3" t="s">
        <v>5097</v>
      </c>
      <c r="G1876" s="27" t="str">
        <f>"C"&amp;Table228910[[#This Row],[Direct
Funded
Charter School
Number]]</f>
        <v>C1203</v>
      </c>
      <c r="H1876" s="53" t="s">
        <v>5098</v>
      </c>
      <c r="I1876" s="29" t="s">
        <v>6700</v>
      </c>
      <c r="J1876" s="30">
        <v>0</v>
      </c>
      <c r="K1876" s="29" t="s">
        <v>6701</v>
      </c>
      <c r="L1876" s="28">
        <v>0</v>
      </c>
      <c r="M1876" s="28">
        <v>0</v>
      </c>
      <c r="N1876" s="28">
        <v>0</v>
      </c>
      <c r="O1876" s="28">
        <v>0</v>
      </c>
      <c r="P1876" s="28">
        <v>0</v>
      </c>
      <c r="Q1876" s="28">
        <v>0</v>
      </c>
      <c r="R1876" s="28">
        <v>0</v>
      </c>
      <c r="S1876" s="28">
        <v>0</v>
      </c>
      <c r="T1876" s="28">
        <v>0</v>
      </c>
      <c r="U1876" s="28">
        <v>0</v>
      </c>
      <c r="V1876" s="28">
        <v>0</v>
      </c>
      <c r="W1876" s="28">
        <v>0</v>
      </c>
      <c r="X1876" s="28">
        <v>0</v>
      </c>
      <c r="Y1876" s="28">
        <v>0</v>
      </c>
      <c r="Z1876" s="28">
        <v>0</v>
      </c>
      <c r="AA1876" s="31">
        <f t="shared" si="59"/>
        <v>0</v>
      </c>
      <c r="AB1876" s="31">
        <f t="shared" si="58"/>
        <v>0</v>
      </c>
    </row>
    <row r="1877" spans="1:28" s="36" customFormat="1" x14ac:dyDescent="0.35">
      <c r="A1877" s="25" t="s">
        <v>309</v>
      </c>
      <c r="B1877" s="26" t="s">
        <v>5191</v>
      </c>
      <c r="C1877" s="27" t="s">
        <v>311</v>
      </c>
      <c r="D1877" s="27" t="s">
        <v>312</v>
      </c>
      <c r="E1877" s="27" t="s">
        <v>5192</v>
      </c>
      <c r="F1877" s="27" t="s">
        <v>5193</v>
      </c>
      <c r="G1877" s="27" t="str">
        <f>"C"&amp;Table228910[[#This Row],[Direct
Funded
Charter School
Number]]</f>
        <v>C1256</v>
      </c>
      <c r="H1877" s="52" t="s">
        <v>5194</v>
      </c>
      <c r="I1877" s="29" t="s">
        <v>6700</v>
      </c>
      <c r="J1877" s="30">
        <v>0</v>
      </c>
      <c r="K1877" s="29" t="s">
        <v>6708</v>
      </c>
      <c r="L1877" s="28">
        <v>0</v>
      </c>
      <c r="M1877" s="28">
        <v>0</v>
      </c>
      <c r="N1877" s="28">
        <v>0</v>
      </c>
      <c r="O1877" s="28">
        <v>0</v>
      </c>
      <c r="P1877" s="28">
        <v>0</v>
      </c>
      <c r="Q1877" s="28">
        <v>0</v>
      </c>
      <c r="R1877" s="28">
        <v>0</v>
      </c>
      <c r="S1877" s="28">
        <v>0</v>
      </c>
      <c r="T1877" s="28">
        <v>0</v>
      </c>
      <c r="U1877" s="28">
        <v>0</v>
      </c>
      <c r="V1877" s="28">
        <v>0</v>
      </c>
      <c r="W1877" s="28">
        <v>0</v>
      </c>
      <c r="X1877" s="28">
        <v>0</v>
      </c>
      <c r="Y1877" s="28">
        <v>0</v>
      </c>
      <c r="Z1877" s="28">
        <v>0</v>
      </c>
      <c r="AA1877" s="31">
        <f t="shared" si="59"/>
        <v>0</v>
      </c>
      <c r="AB1877" s="31">
        <f t="shared" si="58"/>
        <v>0</v>
      </c>
    </row>
    <row r="1878" spans="1:28" s="36" customFormat="1" x14ac:dyDescent="0.35">
      <c r="A1878" s="25" t="s">
        <v>309</v>
      </c>
      <c r="B1878" s="26" t="s">
        <v>3560</v>
      </c>
      <c r="C1878" s="27" t="s">
        <v>311</v>
      </c>
      <c r="D1878" s="27" t="s">
        <v>2716</v>
      </c>
      <c r="E1878" s="27" t="s">
        <v>3561</v>
      </c>
      <c r="F1878" s="27" t="s">
        <v>3562</v>
      </c>
      <c r="G1878" s="27" t="str">
        <f>"C"&amp;Table228910[[#This Row],[Direct
Funded
Charter School
Number]]</f>
        <v>C0356</v>
      </c>
      <c r="H1878" s="52" t="s">
        <v>3563</v>
      </c>
      <c r="I1878" s="29" t="s">
        <v>6700</v>
      </c>
      <c r="J1878" s="30">
        <v>0</v>
      </c>
      <c r="K1878" s="29" t="s">
        <v>6708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31">
        <f t="shared" si="59"/>
        <v>0</v>
      </c>
      <c r="AB1878" s="31">
        <f t="shared" si="58"/>
        <v>0</v>
      </c>
    </row>
    <row r="1879" spans="1:28" s="36" customFormat="1" x14ac:dyDescent="0.35">
      <c r="A1879" s="25" t="s">
        <v>309</v>
      </c>
      <c r="B1879" s="26" t="s">
        <v>3749</v>
      </c>
      <c r="C1879" s="27" t="s">
        <v>311</v>
      </c>
      <c r="D1879" s="27" t="s">
        <v>2724</v>
      </c>
      <c r="E1879" s="27" t="s">
        <v>3750</v>
      </c>
      <c r="F1879" s="27" t="s">
        <v>3751</v>
      </c>
      <c r="G1879" s="27" t="str">
        <f>"C"&amp;Table228910[[#This Row],[Direct
Funded
Charter School
Number]]</f>
        <v>C0501</v>
      </c>
      <c r="H1879" s="52" t="s">
        <v>3752</v>
      </c>
      <c r="I1879" s="29" t="s">
        <v>6700</v>
      </c>
      <c r="J1879" s="30">
        <v>0</v>
      </c>
      <c r="K1879" s="29" t="s">
        <v>6708</v>
      </c>
      <c r="L1879" s="28">
        <v>0</v>
      </c>
      <c r="M1879" s="28">
        <v>0</v>
      </c>
      <c r="N1879" s="28">
        <v>0</v>
      </c>
      <c r="O1879" s="28">
        <v>0</v>
      </c>
      <c r="P1879" s="28">
        <v>0</v>
      </c>
      <c r="Q1879" s="28">
        <v>0</v>
      </c>
      <c r="R1879" s="28">
        <v>0</v>
      </c>
      <c r="S1879" s="28">
        <v>0</v>
      </c>
      <c r="T1879" s="28">
        <v>0</v>
      </c>
      <c r="U1879" s="28">
        <v>0</v>
      </c>
      <c r="V1879" s="28">
        <v>0</v>
      </c>
      <c r="W1879" s="28">
        <v>0</v>
      </c>
      <c r="X1879" s="28">
        <v>0</v>
      </c>
      <c r="Y1879" s="28">
        <v>0</v>
      </c>
      <c r="Z1879" s="28">
        <v>0</v>
      </c>
      <c r="AA1879" s="31">
        <f t="shared" si="59"/>
        <v>0</v>
      </c>
      <c r="AB1879" s="31">
        <f t="shared" si="58"/>
        <v>0</v>
      </c>
    </row>
    <row r="1880" spans="1:28" s="36" customFormat="1" x14ac:dyDescent="0.35">
      <c r="A1880" s="25" t="s">
        <v>309</v>
      </c>
      <c r="B1880" s="26" t="s">
        <v>4831</v>
      </c>
      <c r="C1880" s="27" t="s">
        <v>311</v>
      </c>
      <c r="D1880" s="27" t="s">
        <v>312</v>
      </c>
      <c r="E1880" s="27" t="s">
        <v>4832</v>
      </c>
      <c r="F1880" s="27" t="s">
        <v>4833</v>
      </c>
      <c r="G1880" s="27" t="str">
        <f>"C"&amp;Table228910[[#This Row],[Direct
Funded
Charter School
Number]]</f>
        <v>C1072</v>
      </c>
      <c r="H1880" s="52" t="s">
        <v>4834</v>
      </c>
      <c r="I1880" s="29" t="s">
        <v>6700</v>
      </c>
      <c r="J1880" s="30">
        <v>0</v>
      </c>
      <c r="K1880" s="29" t="s">
        <v>6708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0</v>
      </c>
      <c r="R1880" s="28">
        <v>0</v>
      </c>
      <c r="S1880" s="28">
        <v>0</v>
      </c>
      <c r="T1880" s="28">
        <v>0</v>
      </c>
      <c r="U1880" s="28">
        <v>0</v>
      </c>
      <c r="V1880" s="28">
        <v>0</v>
      </c>
      <c r="W1880" s="28">
        <v>0</v>
      </c>
      <c r="X1880" s="28">
        <v>0</v>
      </c>
      <c r="Y1880" s="28">
        <v>0</v>
      </c>
      <c r="Z1880" s="28">
        <v>0</v>
      </c>
      <c r="AA1880" s="31">
        <f t="shared" si="59"/>
        <v>0</v>
      </c>
      <c r="AB1880" s="31">
        <f t="shared" si="58"/>
        <v>0</v>
      </c>
    </row>
    <row r="1881" spans="1:28" s="36" customFormat="1" x14ac:dyDescent="0.35">
      <c r="A1881" s="25" t="s">
        <v>309</v>
      </c>
      <c r="B1881" s="26" t="s">
        <v>3697</v>
      </c>
      <c r="C1881" s="27" t="s">
        <v>311</v>
      </c>
      <c r="D1881" s="27" t="s">
        <v>2733</v>
      </c>
      <c r="E1881" s="27" t="s">
        <v>3698</v>
      </c>
      <c r="F1881" s="27" t="s">
        <v>3699</v>
      </c>
      <c r="G1881" s="27" t="str">
        <f>"C"&amp;Table228910[[#This Row],[Direct
Funded
Charter School
Number]]</f>
        <v>C0464</v>
      </c>
      <c r="H1881" s="52" t="s">
        <v>3700</v>
      </c>
      <c r="I1881" s="29" t="s">
        <v>6701</v>
      </c>
      <c r="J1881" s="30">
        <v>10832</v>
      </c>
      <c r="K1881" s="29" t="s">
        <v>6701</v>
      </c>
      <c r="L1881" s="28">
        <v>2637</v>
      </c>
      <c r="M1881" s="28">
        <v>2637</v>
      </c>
      <c r="N1881" s="28">
        <v>4863</v>
      </c>
      <c r="O1881" s="28">
        <v>695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</v>
      </c>
      <c r="X1881" s="28">
        <v>0</v>
      </c>
      <c r="Y1881" s="28">
        <v>0</v>
      </c>
      <c r="Z1881" s="28">
        <v>0</v>
      </c>
      <c r="AA1881" s="31">
        <f t="shared" si="59"/>
        <v>10832</v>
      </c>
      <c r="AB1881" s="31">
        <f t="shared" si="58"/>
        <v>0</v>
      </c>
    </row>
    <row r="1882" spans="1:28" s="36" customFormat="1" x14ac:dyDescent="0.35">
      <c r="A1882" s="25" t="s">
        <v>314</v>
      </c>
      <c r="B1882" s="26" t="s">
        <v>315</v>
      </c>
      <c r="C1882" s="27" t="s">
        <v>316</v>
      </c>
      <c r="D1882" s="27" t="s">
        <v>317</v>
      </c>
      <c r="E1882" s="27" t="s">
        <v>36</v>
      </c>
      <c r="F1882" s="27" t="s">
        <v>37</v>
      </c>
      <c r="G1882" s="27" t="str">
        <f>Table228910[[#This Row],[District
Code]]</f>
        <v>10579</v>
      </c>
      <c r="H1882" s="52" t="s">
        <v>318</v>
      </c>
      <c r="I1882" s="29" t="s">
        <v>6701</v>
      </c>
      <c r="J1882" s="30">
        <v>10000</v>
      </c>
      <c r="K1882" s="29" t="s">
        <v>6701</v>
      </c>
      <c r="L1882" s="28">
        <v>2500</v>
      </c>
      <c r="M1882" s="28">
        <v>2500</v>
      </c>
      <c r="N1882" s="28">
        <v>0</v>
      </c>
      <c r="O1882" s="28">
        <v>0</v>
      </c>
      <c r="P1882" s="28">
        <v>0</v>
      </c>
      <c r="Q1882" s="28">
        <v>0</v>
      </c>
      <c r="R1882" s="28">
        <v>0</v>
      </c>
      <c r="S1882" s="28">
        <v>0</v>
      </c>
      <c r="T1882" s="28">
        <v>5000</v>
      </c>
      <c r="U1882" s="28">
        <v>0</v>
      </c>
      <c r="V1882" s="28">
        <v>0</v>
      </c>
      <c r="W1882" s="28">
        <v>0</v>
      </c>
      <c r="X1882" s="28">
        <v>0</v>
      </c>
      <c r="Y1882" s="28">
        <v>0</v>
      </c>
      <c r="Z1882" s="28">
        <v>0</v>
      </c>
      <c r="AA1882" s="31">
        <f t="shared" si="59"/>
        <v>10000</v>
      </c>
      <c r="AB1882" s="31">
        <f t="shared" si="58"/>
        <v>0</v>
      </c>
    </row>
    <row r="1883" spans="1:28" s="36" customFormat="1" x14ac:dyDescent="0.35">
      <c r="A1883" s="25" t="s">
        <v>314</v>
      </c>
      <c r="B1883" s="26" t="s">
        <v>2750</v>
      </c>
      <c r="C1883" s="27" t="s">
        <v>316</v>
      </c>
      <c r="D1883" s="27" t="s">
        <v>2751</v>
      </c>
      <c r="E1883" s="27" t="s">
        <v>36</v>
      </c>
      <c r="F1883" s="27" t="s">
        <v>37</v>
      </c>
      <c r="G1883" s="27" t="str">
        <f>Table228910[[#This Row],[District
Code]]</f>
        <v>72678</v>
      </c>
      <c r="H1883" s="52" t="s">
        <v>2752</v>
      </c>
      <c r="I1883" s="29" t="s">
        <v>6701</v>
      </c>
      <c r="J1883" s="30">
        <v>53173</v>
      </c>
      <c r="K1883" s="29" t="s">
        <v>6701</v>
      </c>
      <c r="L1883" s="28">
        <v>12942</v>
      </c>
      <c r="M1883" s="28">
        <v>12942</v>
      </c>
      <c r="N1883" s="28">
        <v>12942</v>
      </c>
      <c r="O1883" s="28">
        <v>0</v>
      </c>
      <c r="P1883" s="28">
        <v>0</v>
      </c>
      <c r="Q1883" s="28">
        <v>0</v>
      </c>
      <c r="R1883" s="28">
        <v>0</v>
      </c>
      <c r="S1883" s="28">
        <v>0</v>
      </c>
      <c r="T1883" s="28">
        <v>14347</v>
      </c>
      <c r="U1883" s="28">
        <v>0</v>
      </c>
      <c r="V1883" s="28">
        <v>0</v>
      </c>
      <c r="W1883" s="28">
        <v>0</v>
      </c>
      <c r="X1883" s="28">
        <v>0</v>
      </c>
      <c r="Y1883" s="28">
        <v>0</v>
      </c>
      <c r="Z1883" s="28">
        <v>0</v>
      </c>
      <c r="AA1883" s="31">
        <f t="shared" si="59"/>
        <v>53173</v>
      </c>
      <c r="AB1883" s="31">
        <f t="shared" si="58"/>
        <v>0</v>
      </c>
    </row>
    <row r="1884" spans="1:28" s="36" customFormat="1" x14ac:dyDescent="0.35">
      <c r="A1884" s="25" t="s">
        <v>314</v>
      </c>
      <c r="B1884" s="26" t="s">
        <v>2753</v>
      </c>
      <c r="C1884" s="27" t="s">
        <v>316</v>
      </c>
      <c r="D1884" s="27" t="s">
        <v>2754</v>
      </c>
      <c r="E1884" s="27" t="s">
        <v>36</v>
      </c>
      <c r="F1884" s="27" t="s">
        <v>37</v>
      </c>
      <c r="G1884" s="27" t="str">
        <f>Table228910[[#This Row],[District
Code]]</f>
        <v>72686</v>
      </c>
      <c r="H1884" s="52" t="s">
        <v>2755</v>
      </c>
      <c r="I1884" s="29" t="s">
        <v>6701</v>
      </c>
      <c r="J1884" s="30">
        <v>10730</v>
      </c>
      <c r="K1884" s="29" t="s">
        <v>6701</v>
      </c>
      <c r="L1884" s="28">
        <v>2612</v>
      </c>
      <c r="M1884" s="28">
        <v>0</v>
      </c>
      <c r="N1884" s="28">
        <v>0</v>
      </c>
      <c r="O1884" s="28">
        <v>71</v>
      </c>
      <c r="P1884" s="28">
        <v>4211</v>
      </c>
      <c r="Q1884" s="28">
        <v>0</v>
      </c>
      <c r="R1884" s="28">
        <v>0</v>
      </c>
      <c r="S1884" s="28">
        <v>0</v>
      </c>
      <c r="T1884" s="28">
        <v>3836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31">
        <f t="shared" si="59"/>
        <v>10730</v>
      </c>
      <c r="AB1884" s="31">
        <f t="shared" si="58"/>
        <v>0</v>
      </c>
    </row>
    <row r="1885" spans="1:28" s="36" customFormat="1" x14ac:dyDescent="0.35">
      <c r="A1885" s="25" t="s">
        <v>314</v>
      </c>
      <c r="B1885" s="26" t="s">
        <v>2756</v>
      </c>
      <c r="C1885" s="27" t="s">
        <v>316</v>
      </c>
      <c r="D1885" s="27" t="s">
        <v>2757</v>
      </c>
      <c r="E1885" s="27" t="s">
        <v>36</v>
      </c>
      <c r="F1885" s="27" t="s">
        <v>37</v>
      </c>
      <c r="G1885" s="27" t="str">
        <f>Table228910[[#This Row],[District
Code]]</f>
        <v>72694</v>
      </c>
      <c r="H1885" s="52" t="s">
        <v>2758</v>
      </c>
      <c r="I1885" s="29" t="s">
        <v>6701</v>
      </c>
      <c r="J1885" s="30">
        <v>128074</v>
      </c>
      <c r="K1885" s="29" t="s">
        <v>6701</v>
      </c>
      <c r="L1885" s="28">
        <v>31173</v>
      </c>
      <c r="M1885" s="28">
        <v>31173</v>
      </c>
      <c r="N1885" s="28">
        <v>0</v>
      </c>
      <c r="O1885" s="28">
        <v>0</v>
      </c>
      <c r="P1885" s="28">
        <v>38545</v>
      </c>
      <c r="Q1885" s="28">
        <v>27183</v>
      </c>
      <c r="R1885" s="28">
        <v>0</v>
      </c>
      <c r="S1885" s="28">
        <v>0</v>
      </c>
      <c r="T1885" s="28">
        <v>0</v>
      </c>
      <c r="U1885" s="28">
        <v>0</v>
      </c>
      <c r="V1885" s="28">
        <v>0</v>
      </c>
      <c r="W1885" s="28">
        <v>0</v>
      </c>
      <c r="X1885" s="28">
        <v>0</v>
      </c>
      <c r="Y1885" s="28">
        <v>0</v>
      </c>
      <c r="Z1885" s="28">
        <v>0</v>
      </c>
      <c r="AA1885" s="31">
        <f t="shared" si="59"/>
        <v>128074</v>
      </c>
      <c r="AB1885" s="31">
        <f t="shared" si="58"/>
        <v>0</v>
      </c>
    </row>
    <row r="1886" spans="1:28" s="36" customFormat="1" x14ac:dyDescent="0.35">
      <c r="A1886" s="25" t="s">
        <v>314</v>
      </c>
      <c r="B1886" s="26" t="s">
        <v>2759</v>
      </c>
      <c r="C1886" s="27" t="s">
        <v>316</v>
      </c>
      <c r="D1886" s="27" t="s">
        <v>2760</v>
      </c>
      <c r="E1886" s="27" t="s">
        <v>36</v>
      </c>
      <c r="F1886" s="27" t="s">
        <v>37</v>
      </c>
      <c r="G1886" s="27" t="str">
        <f>Table228910[[#This Row],[District
Code]]</f>
        <v>72702</v>
      </c>
      <c r="H1886" s="52" t="s">
        <v>2761</v>
      </c>
      <c r="I1886" s="29" t="s">
        <v>6701</v>
      </c>
      <c r="J1886" s="30">
        <v>12452</v>
      </c>
      <c r="K1886" s="29" t="s">
        <v>6701</v>
      </c>
      <c r="L1886" s="28">
        <v>3031</v>
      </c>
      <c r="M1886" s="28">
        <v>3031</v>
      </c>
      <c r="N1886" s="28">
        <v>0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6390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31">
        <f t="shared" si="59"/>
        <v>12452</v>
      </c>
      <c r="AB1886" s="31">
        <f t="shared" si="58"/>
        <v>0</v>
      </c>
    </row>
    <row r="1887" spans="1:28" s="36" customFormat="1" x14ac:dyDescent="0.35">
      <c r="A1887" s="25" t="s">
        <v>314</v>
      </c>
      <c r="B1887" s="26" t="s">
        <v>2762</v>
      </c>
      <c r="C1887" s="27" t="s">
        <v>316</v>
      </c>
      <c r="D1887" s="27" t="s">
        <v>2763</v>
      </c>
      <c r="E1887" s="27" t="s">
        <v>36</v>
      </c>
      <c r="F1887" s="27" t="s">
        <v>37</v>
      </c>
      <c r="G1887" s="27" t="str">
        <f>Table228910[[#This Row],[District
Code]]</f>
        <v>72710</v>
      </c>
      <c r="H1887" s="52" t="s">
        <v>2764</v>
      </c>
      <c r="I1887" s="29" t="s">
        <v>6701</v>
      </c>
      <c r="J1887" s="30">
        <v>127546</v>
      </c>
      <c r="K1887" s="29" t="s">
        <v>6701</v>
      </c>
      <c r="L1887" s="28">
        <v>31044</v>
      </c>
      <c r="M1887" s="28">
        <v>31044</v>
      </c>
      <c r="N1887" s="28">
        <v>0</v>
      </c>
      <c r="O1887" s="28">
        <v>0</v>
      </c>
      <c r="P1887" s="28">
        <v>0</v>
      </c>
      <c r="Q1887" s="28">
        <v>42260</v>
      </c>
      <c r="R1887" s="28">
        <v>23198</v>
      </c>
      <c r="S1887" s="28">
        <v>0</v>
      </c>
      <c r="T1887" s="28">
        <v>0</v>
      </c>
      <c r="U1887" s="28">
        <v>0</v>
      </c>
      <c r="V1887" s="28">
        <v>0</v>
      </c>
      <c r="W1887" s="28">
        <v>0</v>
      </c>
      <c r="X1887" s="28">
        <v>0</v>
      </c>
      <c r="Y1887" s="28">
        <v>0</v>
      </c>
      <c r="Z1887" s="28">
        <v>0</v>
      </c>
      <c r="AA1887" s="31">
        <f t="shared" si="59"/>
        <v>127546</v>
      </c>
      <c r="AB1887" s="31">
        <f t="shared" si="58"/>
        <v>0</v>
      </c>
    </row>
    <row r="1888" spans="1:28" s="36" customFormat="1" x14ac:dyDescent="0.35">
      <c r="A1888" s="25" t="s">
        <v>314</v>
      </c>
      <c r="B1888" s="26" t="s">
        <v>5379</v>
      </c>
      <c r="C1888" s="27" t="s">
        <v>316</v>
      </c>
      <c r="D1888" s="27" t="s">
        <v>2757</v>
      </c>
      <c r="E1888" s="27" t="s">
        <v>5380</v>
      </c>
      <c r="F1888" s="27" t="s">
        <v>5381</v>
      </c>
      <c r="G1888" s="27" t="str">
        <f>"C"&amp;Table228910[[#This Row],[Direct
Funded
Charter School
Number]]</f>
        <v>C1338</v>
      </c>
      <c r="H1888" s="52" t="s">
        <v>5382</v>
      </c>
      <c r="I1888" s="29" t="s">
        <v>6700</v>
      </c>
      <c r="J1888" s="30">
        <v>0</v>
      </c>
      <c r="K1888" s="29" t="s">
        <v>6701</v>
      </c>
      <c r="L1888" s="28">
        <v>0</v>
      </c>
      <c r="M1888" s="28">
        <v>0</v>
      </c>
      <c r="N1888" s="28">
        <v>0</v>
      </c>
      <c r="O1888" s="28">
        <v>0</v>
      </c>
      <c r="P1888" s="28">
        <v>0</v>
      </c>
      <c r="Q1888" s="28">
        <v>0</v>
      </c>
      <c r="R1888" s="28">
        <v>0</v>
      </c>
      <c r="S1888" s="28">
        <v>0</v>
      </c>
      <c r="T1888" s="28">
        <v>0</v>
      </c>
      <c r="U1888" s="28">
        <v>0</v>
      </c>
      <c r="V1888" s="28">
        <v>0</v>
      </c>
      <c r="W1888" s="28">
        <v>0</v>
      </c>
      <c r="X1888" s="28">
        <v>0</v>
      </c>
      <c r="Y1888" s="28">
        <v>0</v>
      </c>
      <c r="Z1888" s="28">
        <v>0</v>
      </c>
      <c r="AA1888" s="31">
        <f t="shared" si="59"/>
        <v>0</v>
      </c>
      <c r="AB1888" s="31">
        <f t="shared" si="58"/>
        <v>0</v>
      </c>
    </row>
    <row r="1889" spans="1:29" s="36" customFormat="1" x14ac:dyDescent="0.35">
      <c r="A1889" s="25" t="s">
        <v>314</v>
      </c>
      <c r="B1889" s="26" t="s">
        <v>6006</v>
      </c>
      <c r="C1889" s="27" t="s">
        <v>316</v>
      </c>
      <c r="D1889" s="27" t="s">
        <v>2757</v>
      </c>
      <c r="E1889" s="27" t="s">
        <v>6007</v>
      </c>
      <c r="F1889" s="27" t="s">
        <v>6008</v>
      </c>
      <c r="G1889" s="27" t="str">
        <f>"C"&amp;Table228910[[#This Row],[Direct
Funded
Charter School
Number]]</f>
        <v>C1659</v>
      </c>
      <c r="H1889" s="52" t="s">
        <v>6009</v>
      </c>
      <c r="I1889" s="29" t="s">
        <v>6701</v>
      </c>
      <c r="J1889" s="30">
        <v>10000</v>
      </c>
      <c r="K1889" s="29" t="s">
        <v>6701</v>
      </c>
      <c r="L1889" s="28">
        <v>2500</v>
      </c>
      <c r="M1889" s="28">
        <v>7500</v>
      </c>
      <c r="N1889" s="28">
        <v>0</v>
      </c>
      <c r="O1889" s="28">
        <v>0</v>
      </c>
      <c r="P1889" s="28">
        <v>0</v>
      </c>
      <c r="Q1889" s="28">
        <v>0</v>
      </c>
      <c r="R1889" s="28">
        <v>0</v>
      </c>
      <c r="S1889" s="28">
        <v>0</v>
      </c>
      <c r="T1889" s="28">
        <v>0</v>
      </c>
      <c r="U1889" s="28">
        <v>0</v>
      </c>
      <c r="V1889" s="28">
        <v>0</v>
      </c>
      <c r="W1889" s="28">
        <v>0</v>
      </c>
      <c r="X1889" s="28">
        <v>0</v>
      </c>
      <c r="Y1889" s="28">
        <v>0</v>
      </c>
      <c r="Z1889" s="28">
        <v>0</v>
      </c>
      <c r="AA1889" s="31">
        <f t="shared" si="59"/>
        <v>10000</v>
      </c>
      <c r="AB1889" s="31">
        <f t="shared" si="58"/>
        <v>0</v>
      </c>
    </row>
    <row r="1890" spans="1:29" s="36" customFormat="1" x14ac:dyDescent="0.35">
      <c r="A1890" s="25" t="s">
        <v>314</v>
      </c>
      <c r="B1890" s="26" t="s">
        <v>6230</v>
      </c>
      <c r="C1890" s="27" t="s">
        <v>316</v>
      </c>
      <c r="D1890" s="27" t="s">
        <v>317</v>
      </c>
      <c r="E1890" s="27" t="s">
        <v>6231</v>
      </c>
      <c r="F1890" s="27" t="s">
        <v>6232</v>
      </c>
      <c r="G1890" s="27" t="str">
        <f>"C"&amp;Table228910[[#This Row],[Direct
Funded
Charter School
Number]]</f>
        <v>C1746</v>
      </c>
      <c r="H1890" s="52" t="s">
        <v>6233</v>
      </c>
      <c r="I1890" s="29" t="s">
        <v>6701</v>
      </c>
      <c r="J1890" s="30">
        <v>10000</v>
      </c>
      <c r="K1890" s="29" t="s">
        <v>6701</v>
      </c>
      <c r="L1890" s="28">
        <v>2500</v>
      </c>
      <c r="M1890" s="28">
        <v>2500</v>
      </c>
      <c r="N1890" s="28">
        <v>0</v>
      </c>
      <c r="O1890" s="28">
        <v>0</v>
      </c>
      <c r="P1890" s="28">
        <v>3523</v>
      </c>
      <c r="Q1890" s="28">
        <v>0</v>
      </c>
      <c r="R1890" s="28">
        <v>0</v>
      </c>
      <c r="S1890" s="28">
        <v>1477</v>
      </c>
      <c r="T1890" s="28">
        <v>0</v>
      </c>
      <c r="U1890" s="28">
        <v>0</v>
      </c>
      <c r="V1890" s="28">
        <v>0</v>
      </c>
      <c r="W1890" s="28">
        <v>0</v>
      </c>
      <c r="X1890" s="28">
        <v>0</v>
      </c>
      <c r="Y1890" s="28">
        <v>0</v>
      </c>
      <c r="Z1890" s="28">
        <v>0</v>
      </c>
      <c r="AA1890" s="31">
        <f t="shared" si="59"/>
        <v>10000</v>
      </c>
      <c r="AB1890" s="31">
        <f t="shared" si="58"/>
        <v>0</v>
      </c>
    </row>
    <row r="1891" spans="1:29" s="36" customFormat="1" x14ac:dyDescent="0.35">
      <c r="A1891" s="25" t="s">
        <v>319</v>
      </c>
      <c r="B1891" s="26" t="s">
        <v>320</v>
      </c>
      <c r="C1891" s="27" t="s">
        <v>321</v>
      </c>
      <c r="D1891" s="27" t="s">
        <v>322</v>
      </c>
      <c r="E1891" s="27" t="s">
        <v>36</v>
      </c>
      <c r="F1891" s="27" t="s">
        <v>37</v>
      </c>
      <c r="G1891" s="27" t="str">
        <f>Table228910[[#This Row],[District
Code]]</f>
        <v>10587</v>
      </c>
      <c r="H1891" s="52" t="s">
        <v>323</v>
      </c>
      <c r="I1891" s="29" t="s">
        <v>6701</v>
      </c>
      <c r="J1891" s="30">
        <v>0</v>
      </c>
      <c r="K1891" s="29" t="s">
        <v>6701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0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0</v>
      </c>
      <c r="X1891" s="28">
        <v>0</v>
      </c>
      <c r="Y1891" s="28">
        <v>0</v>
      </c>
      <c r="Z1891" s="28">
        <v>0</v>
      </c>
      <c r="AA1891" s="31">
        <f t="shared" si="59"/>
        <v>0</v>
      </c>
      <c r="AB1891" s="31">
        <f t="shared" si="58"/>
        <v>0</v>
      </c>
    </row>
    <row r="1892" spans="1:29" s="36" customFormat="1" x14ac:dyDescent="0.35">
      <c r="A1892" s="25" t="s">
        <v>319</v>
      </c>
      <c r="B1892" s="26" t="s">
        <v>2765</v>
      </c>
      <c r="C1892" s="27" t="s">
        <v>321</v>
      </c>
      <c r="D1892" s="27" t="s">
        <v>2766</v>
      </c>
      <c r="E1892" s="27" t="s">
        <v>36</v>
      </c>
      <c r="F1892" s="27" t="s">
        <v>37</v>
      </c>
      <c r="G1892" s="27" t="str">
        <f>Table228910[[#This Row],[District
Code]]</f>
        <v>72728</v>
      </c>
      <c r="H1892" s="52" t="s">
        <v>2767</v>
      </c>
      <c r="I1892" s="29" t="s">
        <v>6701</v>
      </c>
      <c r="J1892" s="30">
        <v>10000</v>
      </c>
      <c r="K1892" s="29" t="s">
        <v>6708</v>
      </c>
      <c r="L1892" s="28">
        <v>2500</v>
      </c>
      <c r="M1892" s="28">
        <v>2500</v>
      </c>
      <c r="N1892" s="28">
        <v>0</v>
      </c>
      <c r="O1892" s="28">
        <v>601</v>
      </c>
      <c r="P1892" s="28">
        <v>0</v>
      </c>
      <c r="Q1892" s="28">
        <v>510</v>
      </c>
      <c r="R1892" s="28">
        <v>317</v>
      </c>
      <c r="S1892" s="28">
        <v>3572</v>
      </c>
      <c r="T1892" s="28">
        <v>0</v>
      </c>
      <c r="U1892" s="28">
        <v>0</v>
      </c>
      <c r="V1892" s="28">
        <v>0</v>
      </c>
      <c r="W1892" s="28">
        <v>0</v>
      </c>
      <c r="X1892" s="28">
        <v>0</v>
      </c>
      <c r="Y1892" s="28">
        <v>0</v>
      </c>
      <c r="Z1892" s="28">
        <v>0</v>
      </c>
      <c r="AA1892" s="31">
        <f t="shared" si="59"/>
        <v>10000</v>
      </c>
      <c r="AB1892" s="31">
        <f t="shared" si="58"/>
        <v>0</v>
      </c>
    </row>
    <row r="1893" spans="1:29" s="36" customFormat="1" x14ac:dyDescent="0.35">
      <c r="A1893" s="25" t="s">
        <v>319</v>
      </c>
      <c r="B1893" s="26" t="s">
        <v>2768</v>
      </c>
      <c r="C1893" s="27" t="s">
        <v>321</v>
      </c>
      <c r="D1893" s="27" t="s">
        <v>2769</v>
      </c>
      <c r="E1893" s="27" t="s">
        <v>36</v>
      </c>
      <c r="F1893" s="27" t="s">
        <v>37</v>
      </c>
      <c r="G1893" s="27" t="str">
        <f>Table228910[[#This Row],[District
Code]]</f>
        <v>72736</v>
      </c>
      <c r="H1893" s="52" t="s">
        <v>2770</v>
      </c>
      <c r="I1893" s="29" t="s">
        <v>6701</v>
      </c>
      <c r="J1893" s="30">
        <v>304536</v>
      </c>
      <c r="K1893" s="29" t="s">
        <v>6701</v>
      </c>
      <c r="L1893" s="28">
        <v>74123</v>
      </c>
      <c r="M1893" s="28">
        <v>74123</v>
      </c>
      <c r="N1893" s="28">
        <v>0</v>
      </c>
      <c r="O1893" s="28">
        <v>0</v>
      </c>
      <c r="P1893" s="28">
        <v>0</v>
      </c>
      <c r="Q1893" s="28">
        <v>0</v>
      </c>
      <c r="R1893" s="28">
        <v>156290</v>
      </c>
      <c r="S1893" s="28">
        <v>0</v>
      </c>
      <c r="T1893" s="28">
        <v>0</v>
      </c>
      <c r="U1893" s="28">
        <v>0</v>
      </c>
      <c r="V1893" s="28">
        <v>0</v>
      </c>
      <c r="W1893" s="28">
        <v>0</v>
      </c>
      <c r="X1893" s="28">
        <v>0</v>
      </c>
      <c r="Y1893" s="28">
        <v>0</v>
      </c>
      <c r="Z1893" s="28">
        <v>0</v>
      </c>
      <c r="AA1893" s="31">
        <f t="shared" si="59"/>
        <v>304536</v>
      </c>
      <c r="AB1893" s="31">
        <f t="shared" si="58"/>
        <v>0</v>
      </c>
    </row>
    <row r="1894" spans="1:29" s="36" customFormat="1" x14ac:dyDescent="0.35">
      <c r="A1894" s="25" t="s">
        <v>319</v>
      </c>
      <c r="B1894" s="26" t="s">
        <v>2771</v>
      </c>
      <c r="C1894" s="27" t="s">
        <v>321</v>
      </c>
      <c r="D1894" s="27" t="s">
        <v>2772</v>
      </c>
      <c r="E1894" s="27" t="s">
        <v>36</v>
      </c>
      <c r="F1894" s="27" t="s">
        <v>37</v>
      </c>
      <c r="G1894" s="27" t="str">
        <f>Table228910[[#This Row],[District
Code]]</f>
        <v>72744</v>
      </c>
      <c r="H1894" s="52" t="s">
        <v>2773</v>
      </c>
      <c r="I1894" s="29" t="s">
        <v>6701</v>
      </c>
      <c r="J1894" s="30">
        <v>10000</v>
      </c>
      <c r="K1894" s="29" t="s">
        <v>6701</v>
      </c>
      <c r="L1894" s="28">
        <v>2500</v>
      </c>
      <c r="M1894" s="28">
        <v>2500</v>
      </c>
      <c r="N1894" s="28">
        <v>0</v>
      </c>
      <c r="O1894" s="28">
        <v>0</v>
      </c>
      <c r="P1894" s="28">
        <v>0</v>
      </c>
      <c r="Q1894" s="28">
        <v>5000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0</v>
      </c>
      <c r="X1894" s="28">
        <v>0</v>
      </c>
      <c r="Y1894" s="28">
        <v>0</v>
      </c>
      <c r="Z1894" s="28">
        <v>0</v>
      </c>
      <c r="AA1894" s="31">
        <f t="shared" si="59"/>
        <v>10000</v>
      </c>
      <c r="AB1894" s="31">
        <f t="shared" si="58"/>
        <v>0</v>
      </c>
    </row>
    <row r="1895" spans="1:29" s="36" customFormat="1" x14ac:dyDescent="0.35">
      <c r="A1895" s="25" t="s">
        <v>319</v>
      </c>
      <c r="B1895" s="26" t="s">
        <v>2774</v>
      </c>
      <c r="C1895" s="27" t="s">
        <v>321</v>
      </c>
      <c r="D1895" s="27" t="s">
        <v>2775</v>
      </c>
      <c r="E1895" s="27" t="s">
        <v>36</v>
      </c>
      <c r="F1895" s="27" t="s">
        <v>37</v>
      </c>
      <c r="G1895" s="27" t="str">
        <f>Table228910[[#This Row],[District
Code]]</f>
        <v>72751</v>
      </c>
      <c r="H1895" s="52" t="s">
        <v>2776</v>
      </c>
      <c r="I1895" s="29" t="s">
        <v>6701</v>
      </c>
      <c r="J1895" s="30">
        <v>16099</v>
      </c>
      <c r="K1895" s="29" t="s">
        <v>6701</v>
      </c>
      <c r="L1895" s="28">
        <v>3919</v>
      </c>
      <c r="M1895" s="28">
        <v>3919</v>
      </c>
      <c r="N1895" s="28">
        <v>0</v>
      </c>
      <c r="O1895" s="28">
        <v>0</v>
      </c>
      <c r="P1895" s="28">
        <v>0</v>
      </c>
      <c r="Q1895" s="28">
        <v>0</v>
      </c>
      <c r="R1895" s="28">
        <v>8261</v>
      </c>
      <c r="S1895" s="28">
        <v>0</v>
      </c>
      <c r="T1895" s="28">
        <v>0</v>
      </c>
      <c r="U1895" s="28">
        <v>0</v>
      </c>
      <c r="V1895" s="28">
        <v>0</v>
      </c>
      <c r="W1895" s="28">
        <v>0</v>
      </c>
      <c r="X1895" s="28">
        <v>0</v>
      </c>
      <c r="Y1895" s="28">
        <v>0</v>
      </c>
      <c r="Z1895" s="28">
        <v>0</v>
      </c>
      <c r="AA1895" s="31">
        <f t="shared" si="59"/>
        <v>16099</v>
      </c>
      <c r="AB1895" s="31">
        <f t="shared" si="58"/>
        <v>0</v>
      </c>
    </row>
    <row r="1896" spans="1:29" s="36" customFormat="1" x14ac:dyDescent="0.35">
      <c r="A1896" s="25" t="s">
        <v>319</v>
      </c>
      <c r="B1896" s="32" t="s">
        <v>2777</v>
      </c>
      <c r="C1896" s="33" t="s">
        <v>321</v>
      </c>
      <c r="D1896" s="33" t="s">
        <v>2778</v>
      </c>
      <c r="E1896" s="33" t="s">
        <v>36</v>
      </c>
      <c r="F1896" s="3" t="s">
        <v>37</v>
      </c>
      <c r="G1896" s="27" t="str">
        <f>Table228910[[#This Row],[District
Code]]</f>
        <v>72769</v>
      </c>
      <c r="H1896" s="53" t="s">
        <v>2779</v>
      </c>
      <c r="I1896" s="29" t="s">
        <v>6701</v>
      </c>
      <c r="J1896" s="30">
        <v>10000</v>
      </c>
      <c r="K1896" s="29" t="s">
        <v>6701</v>
      </c>
      <c r="L1896" s="34">
        <v>2500</v>
      </c>
      <c r="M1896" s="28">
        <v>0</v>
      </c>
      <c r="N1896" s="28">
        <v>2500</v>
      </c>
      <c r="O1896" s="28">
        <v>0</v>
      </c>
      <c r="P1896" s="28">
        <v>0</v>
      </c>
      <c r="Q1896" s="28">
        <v>5000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0</v>
      </c>
      <c r="X1896" s="28">
        <v>0</v>
      </c>
      <c r="Y1896" s="28">
        <v>0</v>
      </c>
      <c r="Z1896" s="34">
        <v>0</v>
      </c>
      <c r="AA1896" s="31">
        <f t="shared" si="59"/>
        <v>10000</v>
      </c>
      <c r="AB1896" s="31">
        <f t="shared" si="58"/>
        <v>0</v>
      </c>
    </row>
    <row r="1897" spans="1:29" s="36" customFormat="1" x14ac:dyDescent="0.35">
      <c r="A1897" s="25" t="s">
        <v>319</v>
      </c>
      <c r="B1897" s="26" t="s">
        <v>4674</v>
      </c>
      <c r="C1897" s="27" t="s">
        <v>321</v>
      </c>
      <c r="D1897" s="27" t="s">
        <v>322</v>
      </c>
      <c r="E1897" s="27" t="s">
        <v>4675</v>
      </c>
      <c r="F1897" s="27" t="s">
        <v>4676</v>
      </c>
      <c r="G1897" s="27" t="str">
        <f>"C"&amp;Table228910[[#This Row],[Direct
Funded
Charter School
Number]]</f>
        <v>C0990</v>
      </c>
      <c r="H1897" s="52" t="s">
        <v>4677</v>
      </c>
      <c r="I1897" s="29" t="s">
        <v>6701</v>
      </c>
      <c r="J1897" s="30">
        <v>10000</v>
      </c>
      <c r="K1897" s="29" t="s">
        <v>6701</v>
      </c>
      <c r="L1897" s="28">
        <v>2500</v>
      </c>
      <c r="M1897" s="28">
        <v>2500</v>
      </c>
      <c r="N1897" s="28">
        <v>0</v>
      </c>
      <c r="O1897" s="28">
        <v>2500</v>
      </c>
      <c r="P1897" s="28">
        <v>2500</v>
      </c>
      <c r="Q1897" s="28">
        <v>0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0</v>
      </c>
      <c r="X1897" s="28">
        <v>0</v>
      </c>
      <c r="Y1897" s="28">
        <v>0</v>
      </c>
      <c r="Z1897" s="28">
        <v>0</v>
      </c>
      <c r="AA1897" s="31">
        <f t="shared" si="59"/>
        <v>10000</v>
      </c>
      <c r="AB1897" s="31">
        <f t="shared" si="58"/>
        <v>0</v>
      </c>
    </row>
    <row r="1898" spans="1:29" s="36" customFormat="1" x14ac:dyDescent="0.35">
      <c r="A1898" s="25" t="s">
        <v>319</v>
      </c>
      <c r="B1898" s="26" t="s">
        <v>5043</v>
      </c>
      <c r="C1898" s="27" t="s">
        <v>321</v>
      </c>
      <c r="D1898" s="27" t="s">
        <v>2769</v>
      </c>
      <c r="E1898" s="27" t="s">
        <v>5044</v>
      </c>
      <c r="F1898" s="27" t="s">
        <v>5045</v>
      </c>
      <c r="G1898" s="27" t="str">
        <f>"C"&amp;Table228910[[#This Row],[Direct
Funded
Charter School
Number]]</f>
        <v>C1182</v>
      </c>
      <c r="H1898" s="52" t="s">
        <v>5046</v>
      </c>
      <c r="I1898" s="29" t="s">
        <v>6701</v>
      </c>
      <c r="J1898" s="30">
        <v>10000</v>
      </c>
      <c r="K1898" s="29" t="s">
        <v>6701</v>
      </c>
      <c r="L1898" s="28">
        <v>2500</v>
      </c>
      <c r="M1898" s="28">
        <v>2500</v>
      </c>
      <c r="N1898" s="28">
        <v>0</v>
      </c>
      <c r="O1898" s="28">
        <v>0</v>
      </c>
      <c r="P1898" s="28">
        <v>5000</v>
      </c>
      <c r="Q1898" s="28">
        <v>0</v>
      </c>
      <c r="R1898" s="28">
        <v>0</v>
      </c>
      <c r="S1898" s="28">
        <v>0</v>
      </c>
      <c r="T1898" s="28">
        <v>0</v>
      </c>
      <c r="U1898" s="28">
        <v>0</v>
      </c>
      <c r="V1898" s="28">
        <v>0</v>
      </c>
      <c r="W1898" s="28">
        <v>0</v>
      </c>
      <c r="X1898" s="28">
        <v>0</v>
      </c>
      <c r="Y1898" s="28">
        <v>0</v>
      </c>
      <c r="Z1898" s="28">
        <v>0</v>
      </c>
      <c r="AA1898" s="31">
        <f t="shared" si="59"/>
        <v>10000</v>
      </c>
      <c r="AB1898" s="31">
        <f t="shared" si="58"/>
        <v>0</v>
      </c>
    </row>
    <row r="1899" spans="1:29" s="36" customFormat="1" x14ac:dyDescent="0.35">
      <c r="A1899" s="25" t="s">
        <v>319</v>
      </c>
      <c r="B1899" s="26" t="s">
        <v>3352</v>
      </c>
      <c r="C1899" s="27" t="s">
        <v>321</v>
      </c>
      <c r="D1899" s="27" t="s">
        <v>2766</v>
      </c>
      <c r="E1899" s="27" t="s">
        <v>3353</v>
      </c>
      <c r="F1899" s="27" t="s">
        <v>3354</v>
      </c>
      <c r="G1899" s="27" t="str">
        <f>"C"&amp;Table228910[[#This Row],[Direct
Funded
Charter School
Number]]</f>
        <v>C0165</v>
      </c>
      <c r="H1899" s="52" t="s">
        <v>3355</v>
      </c>
      <c r="I1899" s="29" t="s">
        <v>6701</v>
      </c>
      <c r="J1899" s="30">
        <v>10000</v>
      </c>
      <c r="K1899" s="29" t="s">
        <v>6701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10000</v>
      </c>
      <c r="U1899" s="28">
        <v>0</v>
      </c>
      <c r="V1899" s="28">
        <v>0</v>
      </c>
      <c r="W1899" s="28">
        <v>0</v>
      </c>
      <c r="X1899" s="28">
        <v>0</v>
      </c>
      <c r="Y1899" s="28">
        <v>0</v>
      </c>
      <c r="Z1899" s="28">
        <v>0</v>
      </c>
      <c r="AA1899" s="31">
        <f t="shared" si="59"/>
        <v>10000</v>
      </c>
      <c r="AB1899" s="31">
        <f t="shared" si="58"/>
        <v>0</v>
      </c>
    </row>
    <row r="1900" spans="1:29" s="36" customFormat="1" x14ac:dyDescent="0.35">
      <c r="A1900" s="61" t="s">
        <v>19</v>
      </c>
      <c r="B1900" s="62"/>
      <c r="C1900" s="63"/>
      <c r="D1900" s="63"/>
      <c r="E1900" s="63"/>
      <c r="F1900" s="63"/>
      <c r="G1900" s="64"/>
      <c r="H1900" s="65"/>
      <c r="I1900" s="61"/>
      <c r="J1900" s="66">
        <f>SUBTOTAL(109,Table228910[
2018‒19
Final
Allocation
Amount])</f>
        <v>120921173</v>
      </c>
      <c r="K1900" s="66"/>
      <c r="L1900" s="66">
        <f>SUBTOTAL(109,Table228910[1st Apportionment])</f>
        <v>27103342</v>
      </c>
      <c r="M1900" s="66">
        <f>SUBTOTAL(109,Table228910[2nd Apportionment])</f>
        <v>26758892</v>
      </c>
      <c r="N1900" s="67">
        <f>SUBTOTAL(109,Table228910[3rd Apportionment])</f>
        <v>4317268</v>
      </c>
      <c r="O1900" s="67">
        <f>SUBTOTAL(109,Table228910[4th
 Apportionment])</f>
        <v>8152470</v>
      </c>
      <c r="P1900" s="67">
        <f>SUBTOTAL(109,Table228910[5th Apportionment])</f>
        <v>13673452</v>
      </c>
      <c r="Q1900" s="67">
        <f>SUBTOTAL(109,Table228910[6th Apportionment])</f>
        <v>7656714</v>
      </c>
      <c r="R1900" s="67">
        <f>SUBTOTAL(109,Table228910[7th Apportionment])</f>
        <v>6628992</v>
      </c>
      <c r="S1900" s="67">
        <f>SUBTOTAL(109,Table228910[8th Apportionment])</f>
        <v>8481435</v>
      </c>
      <c r="T1900" s="67">
        <f>SUBTOTAL(109,Table228910[9th Apportionment])</f>
        <v>7974660</v>
      </c>
      <c r="U1900" s="67">
        <f>SUBTOTAL(109,Table228910[10th Apportionment])</f>
        <v>6288484</v>
      </c>
      <c r="V1900" s="67">
        <f>SUBTOTAL(109,Table228910[11th Apportionment])</f>
        <v>1517659</v>
      </c>
      <c r="W1900" s="67">
        <f>SUBTOTAL(109,Table228910[12th Apportionment])</f>
        <v>840954</v>
      </c>
      <c r="X1900" s="67">
        <f>SUBTOTAL(109,Table228910[13th Apportionment])</f>
        <v>396887</v>
      </c>
      <c r="Y1900" s="67">
        <f>SUBTOTAL(109,Table228910[14th Apportionment])</f>
        <v>321465</v>
      </c>
      <c r="Z1900" s="67">
        <f>SUBTOTAL(109,Table228910[Invoices])</f>
        <v>0</v>
      </c>
      <c r="AA1900" s="67">
        <f>SUBTOTAL(109,Table228910[Total Paid])</f>
        <v>120112674</v>
      </c>
      <c r="AB1900" s="67">
        <f>SUBTOTAL(109,Table228910[Balance Remaining])</f>
        <v>808499</v>
      </c>
    </row>
    <row r="1901" spans="1:29" s="36" customFormat="1" x14ac:dyDescent="0.35">
      <c r="A1901" s="8" t="s">
        <v>20</v>
      </c>
      <c r="B1901" s="1"/>
      <c r="C1901" s="2"/>
      <c r="D1901" s="3"/>
      <c r="E1901" s="3"/>
      <c r="F1901" s="3"/>
      <c r="G1901" s="3"/>
      <c r="H1901" s="4"/>
      <c r="I1901" s="3"/>
      <c r="K1901" s="3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6"/>
      <c r="AA1901" s="7" t="s">
        <v>2</v>
      </c>
      <c r="AB1901" s="7"/>
      <c r="AC1901" s="7"/>
    </row>
    <row r="1902" spans="1:29" s="36" customFormat="1" x14ac:dyDescent="0.35">
      <c r="A1902" s="8" t="s">
        <v>21</v>
      </c>
      <c r="B1902" s="1"/>
      <c r="C1902" s="2"/>
      <c r="D1902" s="3"/>
      <c r="E1902" s="3"/>
      <c r="F1902" s="3"/>
      <c r="G1902" s="3"/>
      <c r="H1902" s="4"/>
      <c r="I1902" s="3"/>
      <c r="K1902" s="3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6"/>
      <c r="AA1902" s="7"/>
      <c r="AB1902" s="7"/>
      <c r="AC1902" s="7"/>
    </row>
    <row r="1903" spans="1:29" s="36" customFormat="1" x14ac:dyDescent="0.35">
      <c r="A1903" s="48" t="s">
        <v>6709</v>
      </c>
      <c r="B1903" s="1"/>
      <c r="C1903" s="2"/>
      <c r="D1903" s="3"/>
      <c r="E1903" s="3"/>
      <c r="F1903" s="3"/>
      <c r="G1903" s="3"/>
      <c r="H1903" s="4"/>
      <c r="I1903" s="3"/>
      <c r="K1903" s="3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6"/>
      <c r="AA1903" s="7"/>
      <c r="AB1903" s="7"/>
      <c r="AC1903" s="7"/>
    </row>
    <row r="1904" spans="1:29" s="36" customFormat="1" x14ac:dyDescent="0.35">
      <c r="A1904" s="1"/>
      <c r="B1904" s="1"/>
      <c r="C1904" s="2"/>
      <c r="D1904" s="3"/>
      <c r="E1904" s="3"/>
      <c r="F1904" s="3"/>
      <c r="G1904" s="3"/>
      <c r="H1904" s="4"/>
      <c r="I1904" s="3"/>
      <c r="K1904" s="3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6"/>
      <c r="AA1904" s="7"/>
      <c r="AB1904" s="7"/>
      <c r="AC1904" s="7"/>
    </row>
    <row r="1905" spans="1:29" s="36" customFormat="1" x14ac:dyDescent="0.35">
      <c r="A1905" s="1"/>
      <c r="B1905" s="1"/>
      <c r="C1905" s="2"/>
      <c r="D1905" s="3"/>
      <c r="E1905" s="3"/>
      <c r="F1905" s="3"/>
      <c r="G1905" s="3"/>
      <c r="H1905" s="4"/>
      <c r="I1905" s="3"/>
      <c r="K1905" s="3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6"/>
      <c r="AA1905" s="7"/>
      <c r="AB1905" s="7"/>
      <c r="AC1905" s="7"/>
    </row>
    <row r="1906" spans="1:29" s="36" customFormat="1" x14ac:dyDescent="0.35">
      <c r="A1906" s="1"/>
      <c r="B1906" s="1"/>
      <c r="C1906" s="2"/>
      <c r="D1906" s="3"/>
      <c r="E1906" s="3"/>
      <c r="F1906" s="3"/>
      <c r="G1906" s="3"/>
      <c r="H1906" s="4"/>
      <c r="I1906" s="3"/>
      <c r="K1906" s="3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6"/>
      <c r="AA1906" s="7"/>
      <c r="AB1906" s="7"/>
      <c r="AC1906" s="7"/>
    </row>
    <row r="1907" spans="1:29" s="36" customFormat="1" x14ac:dyDescent="0.35">
      <c r="A1907" s="1"/>
      <c r="B1907" s="1"/>
      <c r="C1907" s="2"/>
      <c r="D1907" s="3"/>
      <c r="E1907" s="3"/>
      <c r="F1907" s="3"/>
      <c r="G1907" s="3"/>
      <c r="H1907" s="4"/>
      <c r="I1907" s="3"/>
      <c r="K1907" s="3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6"/>
      <c r="AA1907" s="7"/>
      <c r="AB1907" s="7"/>
      <c r="AC1907" s="7"/>
    </row>
    <row r="1908" spans="1:29" s="36" customFormat="1" x14ac:dyDescent="0.35">
      <c r="A1908" s="1"/>
      <c r="B1908" s="1"/>
      <c r="C1908" s="2"/>
      <c r="D1908" s="3"/>
      <c r="E1908" s="3"/>
      <c r="F1908" s="3"/>
      <c r="G1908" s="3"/>
      <c r="H1908" s="4"/>
      <c r="I1908" s="3"/>
      <c r="K1908" s="3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6"/>
      <c r="AA1908" s="7"/>
      <c r="AB1908" s="7"/>
      <c r="AC1908" s="7"/>
    </row>
    <row r="1909" spans="1:29" s="36" customFormat="1" x14ac:dyDescent="0.35">
      <c r="A1909" s="1"/>
      <c r="B1909" s="1"/>
      <c r="C1909" s="2"/>
      <c r="D1909" s="3"/>
      <c r="E1909" s="3"/>
      <c r="F1909" s="3"/>
      <c r="G1909" s="3"/>
      <c r="H1909" s="4"/>
      <c r="I1909" s="3"/>
      <c r="K1909" s="3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6"/>
      <c r="AA1909" s="7"/>
      <c r="AB1909" s="7"/>
      <c r="AC1909" s="7"/>
    </row>
    <row r="1910" spans="1:29" s="36" customFormat="1" x14ac:dyDescent="0.35">
      <c r="A1910" s="1"/>
      <c r="B1910" s="1"/>
      <c r="C1910" s="2"/>
      <c r="D1910" s="3"/>
      <c r="E1910" s="3"/>
      <c r="F1910" s="3"/>
      <c r="G1910" s="3"/>
      <c r="H1910" s="4"/>
      <c r="I1910" s="3"/>
      <c r="K1910" s="3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6"/>
      <c r="AA1910" s="7"/>
      <c r="AB1910" s="7"/>
      <c r="AC1910" s="7"/>
    </row>
    <row r="1911" spans="1:29" s="36" customFormat="1" x14ac:dyDescent="0.35">
      <c r="A1911" s="1"/>
      <c r="B1911" s="1"/>
      <c r="C1911" s="2"/>
      <c r="D1911" s="3"/>
      <c r="E1911" s="3"/>
      <c r="F1911" s="3"/>
      <c r="G1911" s="3"/>
      <c r="H1911" s="4"/>
      <c r="I1911" s="3"/>
      <c r="K1911" s="3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6"/>
      <c r="AA1911" s="7"/>
      <c r="AB1911" s="7"/>
      <c r="AC1911" s="7"/>
    </row>
    <row r="1912" spans="1:29" s="36" customFormat="1" x14ac:dyDescent="0.35">
      <c r="A1912" s="1"/>
      <c r="B1912" s="1"/>
      <c r="C1912" s="2"/>
      <c r="D1912" s="3"/>
      <c r="E1912" s="3"/>
      <c r="F1912" s="3"/>
      <c r="G1912" s="3"/>
      <c r="H1912" s="4"/>
      <c r="I1912" s="3"/>
      <c r="K1912" s="3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6"/>
      <c r="AA1912" s="7"/>
      <c r="AB1912" s="7"/>
      <c r="AC1912" s="7"/>
    </row>
    <row r="1913" spans="1:29" s="36" customFormat="1" x14ac:dyDescent="0.35">
      <c r="A1913" s="1"/>
      <c r="B1913" s="1"/>
      <c r="C1913" s="2"/>
      <c r="D1913" s="3"/>
      <c r="E1913" s="3"/>
      <c r="F1913" s="3"/>
      <c r="G1913" s="3"/>
      <c r="H1913" s="4"/>
      <c r="I1913" s="3"/>
      <c r="K1913" s="3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6"/>
      <c r="AA1913" s="7"/>
      <c r="AB1913" s="7"/>
      <c r="AC1913" s="7"/>
    </row>
    <row r="1914" spans="1:29" s="36" customFormat="1" x14ac:dyDescent="0.35">
      <c r="A1914" s="1"/>
      <c r="B1914" s="1"/>
      <c r="C1914" s="2"/>
      <c r="D1914" s="3"/>
      <c r="E1914" s="3"/>
      <c r="F1914" s="3"/>
      <c r="G1914" s="3"/>
      <c r="H1914" s="4"/>
      <c r="I1914" s="3"/>
      <c r="K1914" s="3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6"/>
      <c r="AA1914" s="7"/>
      <c r="AB1914" s="7"/>
      <c r="AC1914" s="7"/>
    </row>
    <row r="1915" spans="1:29" s="36" customFormat="1" x14ac:dyDescent="0.35">
      <c r="A1915" s="1"/>
      <c r="B1915" s="1"/>
      <c r="C1915" s="2"/>
      <c r="D1915" s="3"/>
      <c r="E1915" s="3"/>
      <c r="F1915" s="3"/>
      <c r="G1915" s="3"/>
      <c r="H1915" s="4"/>
      <c r="I1915" s="3"/>
      <c r="K1915" s="3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6"/>
      <c r="AA1915" s="7"/>
      <c r="AB1915" s="7"/>
      <c r="AC1915" s="7"/>
    </row>
    <row r="1916" spans="1:29" s="36" customFormat="1" x14ac:dyDescent="0.35">
      <c r="A1916" s="1"/>
      <c r="B1916" s="1"/>
      <c r="C1916" s="2"/>
      <c r="D1916" s="3"/>
      <c r="E1916" s="3"/>
      <c r="F1916" s="3"/>
      <c r="G1916" s="3"/>
      <c r="H1916" s="4"/>
      <c r="I1916" s="3"/>
      <c r="K1916" s="3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6"/>
      <c r="AA1916" s="7"/>
      <c r="AB1916" s="7"/>
      <c r="AC1916" s="7"/>
    </row>
    <row r="1917" spans="1:29" s="36" customFormat="1" x14ac:dyDescent="0.35">
      <c r="A1917" s="1"/>
      <c r="B1917" s="1"/>
      <c r="C1917" s="2"/>
      <c r="D1917" s="3"/>
      <c r="E1917" s="3"/>
      <c r="F1917" s="3"/>
      <c r="G1917" s="3"/>
      <c r="H1917" s="4"/>
      <c r="I1917" s="3"/>
      <c r="K1917" s="3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6"/>
      <c r="AA1917" s="7"/>
      <c r="AB1917" s="7"/>
      <c r="AC1917" s="7"/>
    </row>
    <row r="1918" spans="1:29" s="36" customFormat="1" x14ac:dyDescent="0.35">
      <c r="A1918" s="1"/>
      <c r="B1918" s="1"/>
      <c r="C1918" s="2"/>
      <c r="D1918" s="3"/>
      <c r="E1918" s="3"/>
      <c r="F1918" s="3"/>
      <c r="G1918" s="3"/>
      <c r="H1918" s="4"/>
      <c r="I1918" s="3"/>
      <c r="K1918" s="3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6"/>
      <c r="AA1918" s="7"/>
      <c r="AB1918" s="7"/>
      <c r="AC1918" s="7"/>
    </row>
    <row r="1919" spans="1:29" s="36" customFormat="1" x14ac:dyDescent="0.35">
      <c r="A1919" s="1"/>
      <c r="B1919" s="1"/>
      <c r="C1919" s="2"/>
      <c r="D1919" s="3"/>
      <c r="E1919" s="3"/>
      <c r="F1919" s="3"/>
      <c r="G1919" s="3"/>
      <c r="H1919" s="4"/>
      <c r="I1919" s="3"/>
      <c r="K1919" s="3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6"/>
      <c r="AA1919" s="7"/>
      <c r="AB1919" s="7"/>
      <c r="AC1919" s="7"/>
    </row>
    <row r="1920" spans="1:29" s="36" customFormat="1" x14ac:dyDescent="0.35">
      <c r="A1920" s="1"/>
      <c r="B1920" s="1"/>
      <c r="C1920" s="2"/>
      <c r="D1920" s="3"/>
      <c r="E1920" s="3"/>
      <c r="F1920" s="3"/>
      <c r="G1920" s="3"/>
      <c r="H1920" s="4"/>
      <c r="I1920" s="3"/>
      <c r="K1920" s="3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6"/>
      <c r="AA1920" s="7"/>
      <c r="AB1920" s="7"/>
      <c r="AC1920" s="7"/>
    </row>
    <row r="1921" spans="1:29" s="36" customFormat="1" x14ac:dyDescent="0.35">
      <c r="A1921" s="1"/>
      <c r="B1921" s="1"/>
      <c r="C1921" s="2"/>
      <c r="D1921" s="3"/>
      <c r="E1921" s="3"/>
      <c r="F1921" s="3"/>
      <c r="G1921" s="3"/>
      <c r="H1921" s="4"/>
      <c r="I1921" s="3"/>
      <c r="K1921" s="3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6"/>
      <c r="AA1921" s="7"/>
      <c r="AB1921" s="7"/>
      <c r="AC1921" s="7"/>
    </row>
    <row r="1922" spans="1:29" s="36" customFormat="1" x14ac:dyDescent="0.35">
      <c r="A1922" s="1"/>
      <c r="B1922" s="1"/>
      <c r="C1922" s="2"/>
      <c r="D1922" s="3"/>
      <c r="E1922" s="3"/>
      <c r="F1922" s="3"/>
      <c r="G1922" s="3"/>
      <c r="H1922" s="4"/>
      <c r="I1922" s="3"/>
      <c r="K1922" s="3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6"/>
      <c r="AA1922" s="7"/>
      <c r="AB1922" s="7"/>
      <c r="AC1922" s="7"/>
    </row>
    <row r="1923" spans="1:29" s="36" customFormat="1" x14ac:dyDescent="0.35">
      <c r="A1923" s="1"/>
      <c r="B1923" s="1"/>
      <c r="C1923" s="2"/>
      <c r="D1923" s="3"/>
      <c r="E1923" s="3"/>
      <c r="F1923" s="3"/>
      <c r="G1923" s="3"/>
      <c r="H1923" s="4"/>
      <c r="I1923" s="3"/>
      <c r="K1923" s="3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6"/>
      <c r="AA1923" s="7"/>
      <c r="AB1923" s="7"/>
      <c r="AC1923" s="7"/>
    </row>
    <row r="1924" spans="1:29" s="36" customFormat="1" x14ac:dyDescent="0.35">
      <c r="A1924" s="1"/>
      <c r="B1924" s="1"/>
      <c r="C1924" s="2"/>
      <c r="D1924" s="3"/>
      <c r="E1924" s="3"/>
      <c r="F1924" s="3"/>
      <c r="G1924" s="3"/>
      <c r="H1924" s="4"/>
      <c r="I1924" s="3"/>
      <c r="K1924" s="3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6"/>
      <c r="AA1924" s="7"/>
      <c r="AB1924" s="7"/>
      <c r="AC1924" s="7"/>
    </row>
    <row r="1925" spans="1:29" s="36" customFormat="1" x14ac:dyDescent="0.35">
      <c r="A1925" s="1"/>
      <c r="B1925" s="1"/>
      <c r="C1925" s="2"/>
      <c r="D1925" s="3"/>
      <c r="E1925" s="3"/>
      <c r="F1925" s="3"/>
      <c r="G1925" s="3"/>
      <c r="H1925" s="4"/>
      <c r="I1925" s="3"/>
      <c r="K1925" s="3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6"/>
      <c r="AA1925" s="7"/>
      <c r="AB1925" s="7"/>
      <c r="AC1925" s="7"/>
    </row>
    <row r="1926" spans="1:29" s="36" customFormat="1" x14ac:dyDescent="0.35">
      <c r="A1926" s="1"/>
      <c r="B1926" s="1"/>
      <c r="C1926" s="2"/>
      <c r="D1926" s="3"/>
      <c r="E1926" s="3"/>
      <c r="F1926" s="3"/>
      <c r="G1926" s="3"/>
      <c r="H1926" s="4"/>
      <c r="I1926" s="3"/>
      <c r="K1926" s="3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6"/>
      <c r="AA1926" s="7"/>
      <c r="AB1926" s="7"/>
      <c r="AC1926" s="7"/>
    </row>
    <row r="1927" spans="1:29" s="36" customFormat="1" x14ac:dyDescent="0.35">
      <c r="A1927" s="1"/>
      <c r="B1927" s="1"/>
      <c r="C1927" s="2"/>
      <c r="D1927" s="3"/>
      <c r="E1927" s="3"/>
      <c r="F1927" s="3"/>
      <c r="G1927" s="3"/>
      <c r="H1927" s="4"/>
      <c r="I1927" s="3"/>
      <c r="K1927" s="3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6"/>
      <c r="AA1927" s="7"/>
      <c r="AB1927" s="7"/>
      <c r="AC1927" s="7"/>
    </row>
    <row r="1928" spans="1:29" s="36" customFormat="1" x14ac:dyDescent="0.35">
      <c r="A1928" s="1"/>
      <c r="B1928" s="1"/>
      <c r="C1928" s="2"/>
      <c r="D1928" s="3"/>
      <c r="E1928" s="3"/>
      <c r="F1928" s="3"/>
      <c r="G1928" s="3"/>
      <c r="H1928" s="4"/>
      <c r="I1928" s="3"/>
      <c r="K1928" s="3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6"/>
      <c r="AA1928" s="7"/>
      <c r="AB1928" s="7"/>
      <c r="AC1928" s="7"/>
    </row>
    <row r="1929" spans="1:29" s="36" customFormat="1" x14ac:dyDescent="0.35">
      <c r="A1929" s="1"/>
      <c r="B1929" s="1"/>
      <c r="C1929" s="2"/>
      <c r="D1929" s="3"/>
      <c r="E1929" s="3"/>
      <c r="F1929" s="3"/>
      <c r="G1929" s="3"/>
      <c r="H1929" s="4"/>
      <c r="I1929" s="3"/>
      <c r="K1929" s="3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6"/>
      <c r="AA1929" s="7"/>
      <c r="AB1929" s="7"/>
      <c r="AC1929" s="7"/>
    </row>
    <row r="1930" spans="1:29" s="36" customFormat="1" x14ac:dyDescent="0.35">
      <c r="A1930" s="1"/>
      <c r="B1930" s="1"/>
      <c r="C1930" s="2"/>
      <c r="D1930" s="3"/>
      <c r="E1930" s="3"/>
      <c r="F1930" s="3"/>
      <c r="G1930" s="3"/>
      <c r="H1930" s="4"/>
      <c r="I1930" s="3"/>
      <c r="K1930" s="3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6"/>
      <c r="AA1930" s="7"/>
      <c r="AB1930" s="7"/>
      <c r="AC1930" s="7"/>
    </row>
    <row r="1931" spans="1:29" s="36" customFormat="1" x14ac:dyDescent="0.35">
      <c r="A1931" s="1"/>
      <c r="B1931" s="1"/>
      <c r="C1931" s="2"/>
      <c r="D1931" s="3"/>
      <c r="E1931" s="3"/>
      <c r="F1931" s="3"/>
      <c r="G1931" s="3"/>
      <c r="H1931" s="4"/>
      <c r="I1931" s="3"/>
      <c r="K1931" s="3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6"/>
      <c r="AA1931" s="7"/>
      <c r="AB1931" s="7"/>
      <c r="AC1931" s="7"/>
    </row>
    <row r="1932" spans="1:29" s="36" customFormat="1" x14ac:dyDescent="0.35">
      <c r="A1932" s="1"/>
      <c r="B1932" s="1"/>
      <c r="C1932" s="2"/>
      <c r="D1932" s="3"/>
      <c r="E1932" s="3"/>
      <c r="F1932" s="3"/>
      <c r="G1932" s="3"/>
      <c r="H1932" s="4"/>
      <c r="I1932" s="3"/>
      <c r="K1932" s="3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6"/>
      <c r="AA1932" s="7"/>
      <c r="AB1932" s="7"/>
      <c r="AC1932" s="7"/>
    </row>
    <row r="1933" spans="1:29" s="36" customFormat="1" x14ac:dyDescent="0.35">
      <c r="A1933" s="1"/>
      <c r="B1933" s="1"/>
      <c r="C1933" s="2"/>
      <c r="D1933" s="3"/>
      <c r="E1933" s="3"/>
      <c r="F1933" s="3"/>
      <c r="G1933" s="3"/>
      <c r="H1933" s="4"/>
      <c r="I1933" s="3"/>
      <c r="K1933" s="3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6"/>
      <c r="AA1933" s="7"/>
      <c r="AB1933" s="7"/>
      <c r="AC1933" s="7"/>
    </row>
  </sheetData>
  <hyperlinks>
    <hyperlink ref="A8" r:id="rId1" tooltip="Title IV apportionment overview web page for 2018-19." xr:uid="{44B9B8B3-DCAD-40AA-8D13-EEFFE40C9EC1}"/>
  </hyperlinks>
  <pageMargins left="0.7" right="0.7" top="0.75" bottom="0.75" header="0.3" footer="0.3"/>
  <pageSetup scale="67" fitToHeight="0" orientation="landscape" r:id="rId2"/>
  <headerFooter>
    <oddFooter>&amp;CPage 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2018-19 Title IV, Pt A Alloc</vt:lpstr>
      <vt:lpstr>'2018-19 Title IV, Pt A Alloc'!Print_Titles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Ent-18: Title IV, Part A (CA Dept of Education)</dc:title>
  <dc:subject>Title IV, Part A, Student Support and Academic Enrichment Program allocations for fiscal year 2018-19.</dc:subject>
  <dc:creator>Sheng Her</dc:creator>
  <cp:lastModifiedBy>Taylor Uda</cp:lastModifiedBy>
  <dcterms:created xsi:type="dcterms:W3CDTF">2021-02-10T23:09:11Z</dcterms:created>
  <dcterms:modified xsi:type="dcterms:W3CDTF">2021-12-09T18:01:01Z</dcterms:modified>
</cp:coreProperties>
</file>