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657CDA5D-BD73-47F6-8D33-368FC605021A}" xr6:coauthVersionLast="36" xr6:coauthVersionMax="36" xr10:uidLastSave="{00000000-0000-0000-0000-000000000000}"/>
  <bookViews>
    <workbookView xWindow="-110" yWindow="-110" windowWidth="19420" windowHeight="9770" tabRatio="803" xr2:uid="{DDDF37E6-5970-4135-892F-0446B1C64AE9}"/>
  </bookViews>
  <sheets>
    <sheet name="CSESAP SY 2020-21" sheetId="1" r:id="rId1"/>
  </sheets>
  <externalReferences>
    <externalReference r:id="rId2"/>
    <externalReference r:id="rId3"/>
    <externalReference r:id="rId4"/>
  </externalReferences>
  <definedNames>
    <definedName name="_1_2005_06_RE_CERTIFICATIO" localSheetId="0">#REF!</definedName>
    <definedName name="_xlnm._FilterDatabase" localSheetId="0" hidden="1">'CSESAP SY 2020-21'!$A$1:$A$3</definedName>
    <definedName name="CALSTARS_to_FI_Cal_Crosswalk" localSheetId="0">#REF!</definedName>
    <definedName name="CharterInfoReport" localSheetId="0">#REF!</definedName>
    <definedName name="closed" localSheetId="0">#REF!</definedName>
    <definedName name="closed_cs">'[1]Closed Charters'!$B$5:$L$69</definedName>
    <definedName name="CNIPS" localSheetId="0">#REF!</definedName>
    <definedName name="CNVAP" localSheetId="0">#REF!</definedName>
    <definedName name="Crosswalk" localSheetId="0">#REF!</definedName>
    <definedName name="Debbie">#REF!</definedName>
    <definedName name="DistrictDetailExpanded">#REF!</definedName>
    <definedName name="EL_Count_and_Criteria">'[2]137-MRPD-EL'!#REF!</definedName>
    <definedName name="EMP" localSheetId="0">#REF!</definedName>
    <definedName name="ENC" localSheetId="0">#REF!</definedName>
    <definedName name="epa">[1]EPA!$A$4:$J$2290</definedName>
    <definedName name="GOV" localSheetId="0">#REF!</definedName>
    <definedName name="Merge_ELPD_Base_Data3" localSheetId="0">#REF!</definedName>
    <definedName name="Merged_CBEDS_Charter_Data" localSheetId="0">#REF!</definedName>
    <definedName name="Open_ClosedSchools">#REF!</definedName>
    <definedName name="OpenDoc">#REF!</definedName>
    <definedName name="PARIS">#REF!</definedName>
    <definedName name="_xlnm.Print_Area" localSheetId="0">'CSESAP SY 2020-21'!$A$1:$L$217</definedName>
    <definedName name="_xlnm.Print_Titles" localSheetId="0">'CSESAP SY 2020-21'!$1:$4</definedName>
    <definedName name="qry_08_09_AdjSchLvl___Dist___LFs" localSheetId="0">#REF!</definedName>
    <definedName name="qry_aggr2007_Teacher_ct_to_LEA_level" localSheetId="0">#REF!</definedName>
    <definedName name="qry_aggre_2007_CBED_PAR_Sch_Level_to_dist_level" localSheetId="0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 localSheetId="0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4" i="1" l="1"/>
  <c r="L6" i="1" l="1"/>
  <c r="P6" i="1" s="1"/>
  <c r="L7" i="1"/>
  <c r="P7" i="1" s="1"/>
  <c r="L8" i="1"/>
  <c r="P8" i="1" s="1"/>
  <c r="L9" i="1"/>
  <c r="P9" i="1" s="1"/>
  <c r="L10" i="1"/>
  <c r="P10" i="1" s="1"/>
  <c r="L11" i="1"/>
  <c r="P11" i="1" s="1"/>
  <c r="L12" i="1"/>
  <c r="P12" i="1" s="1"/>
  <c r="L13" i="1"/>
  <c r="P13" i="1" s="1"/>
  <c r="L14" i="1"/>
  <c r="P14" i="1" s="1"/>
  <c r="L15" i="1"/>
  <c r="P15" i="1" s="1"/>
  <c r="L16" i="1"/>
  <c r="P16" i="1" s="1"/>
  <c r="L17" i="1"/>
  <c r="P17" i="1" s="1"/>
  <c r="L18" i="1"/>
  <c r="P18" i="1" s="1"/>
  <c r="L19" i="1"/>
  <c r="P19" i="1" s="1"/>
  <c r="L20" i="1"/>
  <c r="P20" i="1" s="1"/>
  <c r="L21" i="1"/>
  <c r="P21" i="1" s="1"/>
  <c r="L22" i="1"/>
  <c r="P22" i="1" s="1"/>
  <c r="L23" i="1"/>
  <c r="P23" i="1" s="1"/>
  <c r="L24" i="1"/>
  <c r="P24" i="1" s="1"/>
  <c r="L25" i="1"/>
  <c r="P25" i="1" s="1"/>
  <c r="L26" i="1"/>
  <c r="P26" i="1" s="1"/>
  <c r="L27" i="1"/>
  <c r="P27" i="1" s="1"/>
  <c r="L28" i="1"/>
  <c r="P28" i="1" s="1"/>
  <c r="L29" i="1"/>
  <c r="P29" i="1" s="1"/>
  <c r="L30" i="1"/>
  <c r="P30" i="1" s="1"/>
  <c r="L31" i="1"/>
  <c r="P31" i="1" s="1"/>
  <c r="L32" i="1"/>
  <c r="P32" i="1" s="1"/>
  <c r="L33" i="1"/>
  <c r="P33" i="1" s="1"/>
  <c r="L34" i="1"/>
  <c r="P34" i="1" s="1"/>
  <c r="L35" i="1"/>
  <c r="P35" i="1" s="1"/>
  <c r="L36" i="1"/>
  <c r="P36" i="1" s="1"/>
  <c r="L37" i="1"/>
  <c r="P37" i="1" s="1"/>
  <c r="L38" i="1"/>
  <c r="P38" i="1" s="1"/>
  <c r="L39" i="1"/>
  <c r="P39" i="1" s="1"/>
  <c r="L40" i="1"/>
  <c r="P40" i="1" s="1"/>
  <c r="L41" i="1"/>
  <c r="P41" i="1" s="1"/>
  <c r="L42" i="1"/>
  <c r="P42" i="1" s="1"/>
  <c r="L43" i="1"/>
  <c r="P43" i="1" s="1"/>
  <c r="L44" i="1"/>
  <c r="P44" i="1" s="1"/>
  <c r="L45" i="1"/>
  <c r="P45" i="1" s="1"/>
  <c r="L46" i="1"/>
  <c r="P46" i="1" s="1"/>
  <c r="L47" i="1"/>
  <c r="P47" i="1" s="1"/>
  <c r="L48" i="1"/>
  <c r="P48" i="1" s="1"/>
  <c r="L49" i="1"/>
  <c r="P49" i="1" s="1"/>
  <c r="L50" i="1"/>
  <c r="P50" i="1" s="1"/>
  <c r="L51" i="1"/>
  <c r="P51" i="1" s="1"/>
  <c r="L52" i="1"/>
  <c r="P52" i="1" s="1"/>
  <c r="L53" i="1"/>
  <c r="P53" i="1" s="1"/>
  <c r="L54" i="1"/>
  <c r="P54" i="1" s="1"/>
  <c r="L55" i="1"/>
  <c r="P55" i="1" s="1"/>
  <c r="L56" i="1"/>
  <c r="P56" i="1" s="1"/>
  <c r="L57" i="1"/>
  <c r="P57" i="1" s="1"/>
  <c r="L58" i="1"/>
  <c r="P58" i="1" s="1"/>
  <c r="L59" i="1"/>
  <c r="P59" i="1" s="1"/>
  <c r="L60" i="1"/>
  <c r="P60" i="1" s="1"/>
  <c r="L61" i="1"/>
  <c r="P61" i="1" s="1"/>
  <c r="L62" i="1"/>
  <c r="P62" i="1" s="1"/>
  <c r="L63" i="1"/>
  <c r="P63" i="1" s="1"/>
  <c r="L64" i="1"/>
  <c r="P64" i="1" s="1"/>
  <c r="L65" i="1"/>
  <c r="P65" i="1" s="1"/>
  <c r="L66" i="1"/>
  <c r="P66" i="1" s="1"/>
  <c r="L67" i="1"/>
  <c r="P67" i="1" s="1"/>
  <c r="L68" i="1"/>
  <c r="P68" i="1" s="1"/>
  <c r="L69" i="1"/>
  <c r="P69" i="1" s="1"/>
  <c r="L70" i="1"/>
  <c r="P70" i="1" s="1"/>
  <c r="L71" i="1"/>
  <c r="P71" i="1" s="1"/>
  <c r="L72" i="1"/>
  <c r="P72" i="1" s="1"/>
  <c r="L73" i="1"/>
  <c r="P73" i="1" s="1"/>
  <c r="L74" i="1"/>
  <c r="P74" i="1" s="1"/>
  <c r="L75" i="1"/>
  <c r="P75" i="1" s="1"/>
  <c r="L76" i="1"/>
  <c r="P76" i="1" s="1"/>
  <c r="L77" i="1"/>
  <c r="P77" i="1" s="1"/>
  <c r="L78" i="1"/>
  <c r="P78" i="1" s="1"/>
  <c r="L79" i="1"/>
  <c r="P79" i="1" s="1"/>
  <c r="L80" i="1"/>
  <c r="P80" i="1" s="1"/>
  <c r="L81" i="1"/>
  <c r="P81" i="1" s="1"/>
  <c r="L82" i="1"/>
  <c r="P82" i="1" s="1"/>
  <c r="L83" i="1"/>
  <c r="P83" i="1" s="1"/>
  <c r="L84" i="1"/>
  <c r="P84" i="1" s="1"/>
  <c r="L85" i="1"/>
  <c r="P85" i="1" s="1"/>
  <c r="L86" i="1"/>
  <c r="P86" i="1" s="1"/>
  <c r="L87" i="1"/>
  <c r="P87" i="1" s="1"/>
  <c r="L88" i="1"/>
  <c r="P88" i="1" s="1"/>
  <c r="L89" i="1"/>
  <c r="P89" i="1" s="1"/>
  <c r="L90" i="1"/>
  <c r="P90" i="1" s="1"/>
  <c r="L91" i="1"/>
  <c r="P91" i="1" s="1"/>
  <c r="L92" i="1"/>
  <c r="P92" i="1" s="1"/>
  <c r="L93" i="1"/>
  <c r="P93" i="1" s="1"/>
  <c r="L94" i="1"/>
  <c r="P94" i="1" s="1"/>
  <c r="L95" i="1"/>
  <c r="P95" i="1" s="1"/>
  <c r="L96" i="1"/>
  <c r="P96" i="1" s="1"/>
  <c r="L97" i="1"/>
  <c r="P97" i="1" s="1"/>
  <c r="L98" i="1"/>
  <c r="P98" i="1" s="1"/>
  <c r="L99" i="1"/>
  <c r="P99" i="1" s="1"/>
  <c r="L100" i="1"/>
  <c r="P100" i="1" s="1"/>
  <c r="L101" i="1"/>
  <c r="P101" i="1" s="1"/>
  <c r="L102" i="1"/>
  <c r="P102" i="1" s="1"/>
  <c r="L103" i="1"/>
  <c r="P103" i="1" s="1"/>
  <c r="L104" i="1"/>
  <c r="P104" i="1" s="1"/>
  <c r="L105" i="1"/>
  <c r="P105" i="1" s="1"/>
  <c r="L106" i="1"/>
  <c r="P106" i="1" s="1"/>
  <c r="L107" i="1"/>
  <c r="P107" i="1" s="1"/>
  <c r="L108" i="1"/>
  <c r="P108" i="1" s="1"/>
  <c r="L109" i="1"/>
  <c r="P109" i="1" s="1"/>
  <c r="L110" i="1"/>
  <c r="P110" i="1" s="1"/>
  <c r="L111" i="1"/>
  <c r="P111" i="1" s="1"/>
  <c r="L112" i="1"/>
  <c r="P112" i="1" s="1"/>
  <c r="L113" i="1"/>
  <c r="P113" i="1" s="1"/>
  <c r="L114" i="1"/>
  <c r="P114" i="1" s="1"/>
  <c r="L115" i="1"/>
  <c r="P115" i="1" s="1"/>
  <c r="L116" i="1"/>
  <c r="P116" i="1" s="1"/>
  <c r="L117" i="1"/>
  <c r="P117" i="1" s="1"/>
  <c r="L118" i="1"/>
  <c r="P118" i="1" s="1"/>
  <c r="L119" i="1"/>
  <c r="P119" i="1" s="1"/>
  <c r="L120" i="1"/>
  <c r="P120" i="1" s="1"/>
  <c r="L121" i="1"/>
  <c r="P121" i="1" s="1"/>
  <c r="L122" i="1"/>
  <c r="P122" i="1" s="1"/>
  <c r="L123" i="1"/>
  <c r="P123" i="1" s="1"/>
  <c r="L124" i="1"/>
  <c r="P124" i="1" s="1"/>
  <c r="L125" i="1"/>
  <c r="P125" i="1" s="1"/>
  <c r="L126" i="1"/>
  <c r="P126" i="1" s="1"/>
  <c r="L127" i="1"/>
  <c r="P127" i="1" s="1"/>
  <c r="L128" i="1"/>
  <c r="P128" i="1" s="1"/>
  <c r="L129" i="1"/>
  <c r="P129" i="1" s="1"/>
  <c r="L130" i="1"/>
  <c r="P130" i="1" s="1"/>
  <c r="L131" i="1"/>
  <c r="P131" i="1" s="1"/>
  <c r="L132" i="1"/>
  <c r="P132" i="1" s="1"/>
  <c r="L133" i="1"/>
  <c r="P133" i="1" s="1"/>
  <c r="L134" i="1"/>
  <c r="P134" i="1" s="1"/>
  <c r="L135" i="1"/>
  <c r="P135" i="1" s="1"/>
  <c r="L136" i="1"/>
  <c r="P136" i="1" s="1"/>
  <c r="L137" i="1"/>
  <c r="P137" i="1" s="1"/>
  <c r="L138" i="1"/>
  <c r="P138" i="1" s="1"/>
  <c r="L139" i="1"/>
  <c r="P139" i="1" s="1"/>
  <c r="L140" i="1"/>
  <c r="P140" i="1" s="1"/>
  <c r="L141" i="1"/>
  <c r="P141" i="1" s="1"/>
  <c r="L142" i="1"/>
  <c r="P142" i="1" s="1"/>
  <c r="L143" i="1"/>
  <c r="P143" i="1" s="1"/>
  <c r="L144" i="1"/>
  <c r="P144" i="1" s="1"/>
  <c r="L145" i="1"/>
  <c r="P145" i="1" s="1"/>
  <c r="L146" i="1"/>
  <c r="P146" i="1" s="1"/>
  <c r="L147" i="1"/>
  <c r="P147" i="1" s="1"/>
  <c r="L148" i="1"/>
  <c r="P148" i="1" s="1"/>
  <c r="L149" i="1"/>
  <c r="P149" i="1" s="1"/>
  <c r="L150" i="1"/>
  <c r="P150" i="1" s="1"/>
  <c r="L151" i="1"/>
  <c r="P151" i="1" s="1"/>
  <c r="L152" i="1"/>
  <c r="P152" i="1" s="1"/>
  <c r="L153" i="1"/>
  <c r="P153" i="1" s="1"/>
  <c r="L154" i="1"/>
  <c r="P154" i="1" s="1"/>
  <c r="L155" i="1"/>
  <c r="P155" i="1" s="1"/>
  <c r="L156" i="1"/>
  <c r="P156" i="1" s="1"/>
  <c r="L157" i="1"/>
  <c r="P157" i="1" s="1"/>
  <c r="L158" i="1"/>
  <c r="P158" i="1" s="1"/>
  <c r="L159" i="1"/>
  <c r="P159" i="1" s="1"/>
  <c r="L160" i="1"/>
  <c r="P160" i="1" s="1"/>
  <c r="L161" i="1"/>
  <c r="P161" i="1" s="1"/>
  <c r="L162" i="1"/>
  <c r="P162" i="1" s="1"/>
  <c r="L163" i="1"/>
  <c r="P163" i="1" s="1"/>
  <c r="L164" i="1"/>
  <c r="P164" i="1" s="1"/>
  <c r="L165" i="1"/>
  <c r="P165" i="1" s="1"/>
  <c r="L166" i="1"/>
  <c r="P166" i="1" s="1"/>
  <c r="L167" i="1"/>
  <c r="P167" i="1" s="1"/>
  <c r="L168" i="1"/>
  <c r="P168" i="1" s="1"/>
  <c r="L169" i="1"/>
  <c r="P169" i="1" s="1"/>
  <c r="L170" i="1"/>
  <c r="P170" i="1" s="1"/>
  <c r="L171" i="1"/>
  <c r="P171" i="1" s="1"/>
  <c r="L172" i="1"/>
  <c r="P172" i="1" s="1"/>
  <c r="L173" i="1"/>
  <c r="P173" i="1" s="1"/>
  <c r="L174" i="1"/>
  <c r="P174" i="1" s="1"/>
  <c r="L175" i="1"/>
  <c r="P175" i="1" s="1"/>
  <c r="L176" i="1"/>
  <c r="P176" i="1" s="1"/>
  <c r="L177" i="1"/>
  <c r="P177" i="1" s="1"/>
  <c r="L178" i="1"/>
  <c r="P178" i="1" s="1"/>
  <c r="L179" i="1"/>
  <c r="P179" i="1" s="1"/>
  <c r="L180" i="1"/>
  <c r="P180" i="1" s="1"/>
  <c r="L181" i="1"/>
  <c r="P181" i="1" s="1"/>
  <c r="L182" i="1"/>
  <c r="P182" i="1" s="1"/>
  <c r="L183" i="1"/>
  <c r="P183" i="1" s="1"/>
  <c r="L184" i="1"/>
  <c r="P184" i="1" s="1"/>
  <c r="L185" i="1"/>
  <c r="P185" i="1" s="1"/>
  <c r="L186" i="1"/>
  <c r="P186" i="1" s="1"/>
  <c r="L187" i="1"/>
  <c r="P187" i="1" s="1"/>
  <c r="L188" i="1"/>
  <c r="P188" i="1" s="1"/>
  <c r="L189" i="1"/>
  <c r="P189" i="1" s="1"/>
  <c r="L190" i="1"/>
  <c r="P190" i="1" s="1"/>
  <c r="L191" i="1"/>
  <c r="P191" i="1" s="1"/>
  <c r="L192" i="1"/>
  <c r="P192" i="1" s="1"/>
  <c r="L193" i="1"/>
  <c r="P193" i="1" s="1"/>
  <c r="L194" i="1"/>
  <c r="P194" i="1" s="1"/>
  <c r="L195" i="1"/>
  <c r="P195" i="1" s="1"/>
  <c r="L196" i="1"/>
  <c r="P196" i="1" s="1"/>
  <c r="L197" i="1"/>
  <c r="P197" i="1" s="1"/>
  <c r="L198" i="1"/>
  <c r="P198" i="1" s="1"/>
  <c r="L199" i="1"/>
  <c r="P199" i="1" s="1"/>
  <c r="L200" i="1"/>
  <c r="P200" i="1" s="1"/>
  <c r="L201" i="1"/>
  <c r="P201" i="1" s="1"/>
  <c r="L202" i="1"/>
  <c r="P202" i="1" s="1"/>
  <c r="L203" i="1"/>
  <c r="P203" i="1" s="1"/>
  <c r="L204" i="1"/>
  <c r="P204" i="1" s="1"/>
  <c r="L205" i="1"/>
  <c r="P205" i="1" s="1"/>
  <c r="L206" i="1"/>
  <c r="P206" i="1" s="1"/>
  <c r="L207" i="1"/>
  <c r="P207" i="1" s="1"/>
  <c r="L208" i="1"/>
  <c r="P208" i="1" s="1"/>
  <c r="L209" i="1"/>
  <c r="P209" i="1" s="1"/>
  <c r="L210" i="1"/>
  <c r="P210" i="1" s="1"/>
  <c r="L211" i="1"/>
  <c r="P211" i="1" s="1"/>
  <c r="L212" i="1"/>
  <c r="P212" i="1" s="1"/>
  <c r="L213" i="1"/>
  <c r="P213" i="1" s="1"/>
  <c r="L5" i="1"/>
  <c r="P5" i="1" s="1"/>
  <c r="K214" i="1"/>
  <c r="M214" i="1" l="1"/>
  <c r="N214" i="1"/>
  <c r="P214" i="1" l="1"/>
  <c r="I214" i="1"/>
  <c r="J214" i="1"/>
  <c r="L214" i="1" l="1"/>
</calcChain>
</file>

<file path=xl/sharedStrings.xml><?xml version="1.0" encoding="utf-8"?>
<sst xmlns="http://schemas.openxmlformats.org/spreadsheetml/2006/main" count="1486" uniqueCount="576">
  <si>
    <t>County
Name</t>
  </si>
  <si>
    <t>FI$Cal
Supplier ID</t>
  </si>
  <si>
    <t>FI$Cal
Address
Sequence
ID</t>
  </si>
  <si>
    <t>County
Code</t>
  </si>
  <si>
    <t>District
Code</t>
  </si>
  <si>
    <t>School
Code</t>
  </si>
  <si>
    <t>Service
Location
Field</t>
  </si>
  <si>
    <t>Local Educational Agency</t>
  </si>
  <si>
    <t>Alameda</t>
  </si>
  <si>
    <t>0000011784</t>
  </si>
  <si>
    <t>01</t>
  </si>
  <si>
    <t>61127</t>
  </si>
  <si>
    <t>0000000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</si>
  <si>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</si>
  <si>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</si>
  <si>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</si>
  <si>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</si>
  <si>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</si>
  <si>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</si>
  <si>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</si>
  <si>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</si>
  <si>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</si>
  <si>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61200</t>
  </si>
  <si>
    <t>Livermore Valley Joint Unified</t>
  </si>
  <si>
    <t>61275</t>
  </si>
  <si>
    <t>Piedmont City Unified</t>
  </si>
  <si>
    <t>61291</t>
  </si>
  <si>
    <t>San Leandro Unified</t>
  </si>
  <si>
    <t>75093</t>
  </si>
  <si>
    <t>Dublin Unified</t>
  </si>
  <si>
    <t>75101</t>
  </si>
  <si>
    <t>Pleasanton Unified</t>
  </si>
  <si>
    <t>Amador</t>
  </si>
  <si>
    <t>0000011786</t>
  </si>
  <si>
    <t>03</t>
  </si>
  <si>
    <t>10033</t>
  </si>
  <si>
    <t>Amador County Office of Education</t>
  </si>
  <si>
    <t>Butte</t>
  </si>
  <si>
    <t>0000011871</t>
  </si>
  <si>
    <t>04</t>
  </si>
  <si>
    <t>61523</t>
  </si>
  <si>
    <t>Palermo Union Elementary</t>
  </si>
  <si>
    <t>61549</t>
  </si>
  <si>
    <t>Thermalito Union Elementary</t>
  </si>
  <si>
    <t>Calaveras</t>
  </si>
  <si>
    <t>0000011788</t>
  </si>
  <si>
    <t>05</t>
  </si>
  <si>
    <t>61564</t>
  </si>
  <si>
    <t>Calaveras Unified</t>
  </si>
  <si>
    <t>Contra Costa</t>
  </si>
  <si>
    <t>0000003786</t>
  </si>
  <si>
    <t>07</t>
  </si>
  <si>
    <t>61630</t>
  </si>
  <si>
    <t>Acalanes Union High</t>
  </si>
  <si>
    <t>61697</t>
  </si>
  <si>
    <t>John Swett Unified</t>
  </si>
  <si>
    <t>61713</t>
  </si>
  <si>
    <t>Lafayette Elementary</t>
  </si>
  <si>
    <t>61739</t>
  </si>
  <si>
    <t>Martinez Unified</t>
  </si>
  <si>
    <t>61747</t>
  </si>
  <si>
    <t>Moraga Elementary</t>
  </si>
  <si>
    <t>61770</t>
  </si>
  <si>
    <t>Orinda Union Elementary</t>
  </si>
  <si>
    <t>61804</t>
  </si>
  <si>
    <t>San Ramon Valley Unified</t>
  </si>
  <si>
    <t>61812</t>
  </si>
  <si>
    <t>Walnut Creek Elementary</t>
  </si>
  <si>
    <t>El Dorado</t>
  </si>
  <si>
    <t>0000011790</t>
  </si>
  <si>
    <t>09</t>
  </si>
  <si>
    <t>10090</t>
  </si>
  <si>
    <t>El Dorado County Office of Education</t>
  </si>
  <si>
    <t>61853</t>
  </si>
  <si>
    <t>El Dorado Union High</t>
  </si>
  <si>
    <t>61929</t>
  </si>
  <si>
    <t>Mother Lode Union Elementary</t>
  </si>
  <si>
    <t>61945</t>
  </si>
  <si>
    <t>Pioneer Union Elementary</t>
  </si>
  <si>
    <t>61952</t>
  </si>
  <si>
    <t>Placerville Union Elementary</t>
  </si>
  <si>
    <t>61978</t>
  </si>
  <si>
    <t>Rescue Union Elementary</t>
  </si>
  <si>
    <t>73783</t>
  </si>
  <si>
    <t>Black Oak Mine Unified</t>
  </si>
  <si>
    <t>Fresno</t>
  </si>
  <si>
    <t>0000006842</t>
  </si>
  <si>
    <t>10</t>
  </si>
  <si>
    <t>62125</t>
  </si>
  <si>
    <t>Coalinga-Huron Unified</t>
  </si>
  <si>
    <t>62158</t>
  </si>
  <si>
    <t>Fowler Unified</t>
  </si>
  <si>
    <t>62430</t>
  </si>
  <si>
    <t>Selma Unified</t>
  </si>
  <si>
    <t>75127</t>
  </si>
  <si>
    <t>Mendota Unified</t>
  </si>
  <si>
    <t>Glenn</t>
  </si>
  <si>
    <t>0000011791</t>
  </si>
  <si>
    <t>11</t>
  </si>
  <si>
    <t>10116</t>
  </si>
  <si>
    <t>Glenn County Office of Education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</si>
  <si>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</si>
  <si>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</si>
  <si>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</si>
  <si>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</si>
  <si>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</si>
  <si>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</si>
  <si>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</si>
  <si>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</si>
  <si>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</si>
  <si>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</si>
  <si>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76562</t>
  </si>
  <si>
    <t>Hamilton Unified</t>
  </si>
  <si>
    <t>Humboldt</t>
  </si>
  <si>
    <t>0000011813</t>
  </si>
  <si>
    <t>12</t>
  </si>
  <si>
    <t>10124</t>
  </si>
  <si>
    <t>Humboldt County Office of Education</t>
  </si>
  <si>
    <t>62679</t>
  </si>
  <si>
    <t>Arcata Elementary</t>
  </si>
  <si>
    <t>75515</t>
  </si>
  <si>
    <t>Eureka City Schools</t>
  </si>
  <si>
    <t>Imperial</t>
  </si>
  <si>
    <t>0000011814</t>
  </si>
  <si>
    <t>13</t>
  </si>
  <si>
    <t>63214</t>
  </si>
  <si>
    <t>San Pasqual Valley Unified</t>
  </si>
  <si>
    <t>Kern</t>
  </si>
  <si>
    <t>0000040496</t>
  </si>
  <si>
    <t>15</t>
  </si>
  <si>
    <t>63404</t>
  </si>
  <si>
    <t>Delano Union Elementary</t>
  </si>
  <si>
    <t>63834</t>
  </si>
  <si>
    <t>Vineland Elementary</t>
  </si>
  <si>
    <t>Kings</t>
  </si>
  <si>
    <t>0000011818</t>
  </si>
  <si>
    <t>16</t>
  </si>
  <si>
    <t>10165</t>
  </si>
  <si>
    <t>Kings County Office of Education</t>
  </si>
  <si>
    <t>63883</t>
  </si>
  <si>
    <t>Central Union Elementary</t>
  </si>
  <si>
    <t>63917</t>
  </si>
  <si>
    <t>Hanford Elementary</t>
  </si>
  <si>
    <t>63925</t>
  </si>
  <si>
    <t>Hanford Joint Union High</t>
  </si>
  <si>
    <t>63966</t>
  </si>
  <si>
    <t>Lakeside Union Elementary</t>
  </si>
  <si>
    <t>63974</t>
  </si>
  <si>
    <t>Lemoore Union Elementary</t>
  </si>
  <si>
    <t>63982</t>
  </si>
  <si>
    <t>Lemoore Union High</t>
  </si>
  <si>
    <t>Lake</t>
  </si>
  <si>
    <t>0000011819</t>
  </si>
  <si>
    <t>17</t>
  </si>
  <si>
    <t>10173</t>
  </si>
  <si>
    <t>Lake County Office of Education</t>
  </si>
  <si>
    <t>Lassen</t>
  </si>
  <si>
    <t>0000011821</t>
  </si>
  <si>
    <t>18</t>
  </si>
  <si>
    <t>64105</t>
  </si>
  <si>
    <t>Janesville Union Elementary</t>
  </si>
  <si>
    <t>64139</t>
  </si>
  <si>
    <t>Lassen Union High</t>
  </si>
  <si>
    <t>Los Angeles</t>
  </si>
  <si>
    <t>0000044132</t>
  </si>
  <si>
    <t>19</t>
  </si>
  <si>
    <t>10199</t>
  </si>
  <si>
    <t>Los Angeles County Office of Education</t>
  </si>
  <si>
    <t>64212</t>
  </si>
  <si>
    <t>ABC Unified</t>
  </si>
  <si>
    <t>64261</t>
  </si>
  <si>
    <t>Arcadia Unified</t>
  </si>
  <si>
    <t>64287</t>
  </si>
  <si>
    <t>Baldwin Park Unified</t>
  </si>
  <si>
    <t>64337</t>
  </si>
  <si>
    <t>Burbank Unified</t>
  </si>
  <si>
    <t>64485</t>
  </si>
  <si>
    <t>East Whittier City Elementary</t>
  </si>
  <si>
    <t>64659</t>
  </si>
  <si>
    <t>La Canada Unified</t>
  </si>
  <si>
    <t>64667</t>
  </si>
  <si>
    <t>Lancaster Elementary</t>
  </si>
  <si>
    <t>64691</t>
  </si>
  <si>
    <t>Lawndale Elementary</t>
  </si>
  <si>
    <t>64717</t>
  </si>
  <si>
    <t>Little Lake City Elementary</t>
  </si>
  <si>
    <t>64733</t>
  </si>
  <si>
    <t>Los Angeles Unified</t>
  </si>
  <si>
    <t>64758</t>
  </si>
  <si>
    <t>Los Nietos</t>
  </si>
  <si>
    <t>64774</t>
  </si>
  <si>
    <t>Lynwood Unified</t>
  </si>
  <si>
    <t>64808</t>
  </si>
  <si>
    <t>Montebello Unified</t>
  </si>
  <si>
    <t>64873</t>
  </si>
  <si>
    <t>Paramount Unified</t>
  </si>
  <si>
    <t>64881</t>
  </si>
  <si>
    <t>Pasadena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</si>
  <si>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</si>
  <si>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</si>
  <si>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</si>
  <si>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</si>
  <si>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</si>
  <si>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</si>
  <si>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</si>
  <si>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</si>
  <si>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65060</t>
  </si>
  <si>
    <t>Torrance Unified</t>
  </si>
  <si>
    <t>65078</t>
  </si>
  <si>
    <t>Valle Lindo Elementary</t>
  </si>
  <si>
    <t>65110</t>
  </si>
  <si>
    <t>Whittier City Elementary</t>
  </si>
  <si>
    <t>73437</t>
  </si>
  <si>
    <t>Compton Unified</t>
  </si>
  <si>
    <t>73445</t>
  </si>
  <si>
    <t>Hacienda la Puente Unified</t>
  </si>
  <si>
    <t>75713</t>
  </si>
  <si>
    <t>Alhambra Unified</t>
  </si>
  <si>
    <t>Madera</t>
  </si>
  <si>
    <t>0000011826</t>
  </si>
  <si>
    <t>20</t>
  </si>
  <si>
    <t>65243</t>
  </si>
  <si>
    <t>Madera Unified</t>
  </si>
  <si>
    <t>Marin</t>
  </si>
  <si>
    <t>0000011828</t>
  </si>
  <si>
    <t>21</t>
  </si>
  <si>
    <t>65367</t>
  </si>
  <si>
    <t>Larkspur-Corte Madera</t>
  </si>
  <si>
    <t>65425</t>
  </si>
  <si>
    <t>Reed Union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</si>
  <si>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</si>
  <si>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</si>
  <si>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</si>
  <si>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</si>
  <si>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</si>
  <si>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</si>
  <si>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Mendocino</t>
  </si>
  <si>
    <t>0000011830</t>
  </si>
  <si>
    <t>23</t>
  </si>
  <si>
    <t>65615</t>
  </si>
  <si>
    <t>Ukiah Unified</t>
  </si>
  <si>
    <t>73916</t>
  </si>
  <si>
    <t>Laytonville Unified</t>
  </si>
  <si>
    <t>Merced</t>
  </si>
  <si>
    <t>0000011831</t>
  </si>
  <si>
    <t>24</t>
  </si>
  <si>
    <t>65698</t>
  </si>
  <si>
    <t>Hilmar Unified</t>
  </si>
  <si>
    <t>65748</t>
  </si>
  <si>
    <t>Livingston Union</t>
  </si>
  <si>
    <t>65771</t>
  </si>
  <si>
    <t>Merced City Elementary</t>
  </si>
  <si>
    <t>65789</t>
  </si>
  <si>
    <t>Merced Union High</t>
  </si>
  <si>
    <t>65821</t>
  </si>
  <si>
    <t>Planada Elementary</t>
  </si>
  <si>
    <t>65862</t>
  </si>
  <si>
    <t>Weaver Union</t>
  </si>
  <si>
    <t>65870</t>
  </si>
  <si>
    <t>Winton</t>
  </si>
  <si>
    <t>73619</t>
  </si>
  <si>
    <t>Gustine Unified</t>
  </si>
  <si>
    <t>75317</t>
  </si>
  <si>
    <t>Dos Palos Oro Loma Joint Unified</t>
  </si>
  <si>
    <t>75366</t>
  </si>
  <si>
    <t>Delhi Unified</t>
  </si>
  <si>
    <t>Monterey</t>
  </si>
  <si>
    <t>0000008322</t>
  </si>
  <si>
    <t>27</t>
  </si>
  <si>
    <t>65961</t>
  </si>
  <si>
    <t>Alisal Union</t>
  </si>
  <si>
    <t>66159</t>
  </si>
  <si>
    <t>Salinas Union High</t>
  </si>
  <si>
    <t>66167</t>
  </si>
  <si>
    <t>San Antonio Union Elementary</t>
  </si>
  <si>
    <t>66175</t>
  </si>
  <si>
    <t>San Ardo Union Elementary</t>
  </si>
  <si>
    <t>66191</t>
  </si>
  <si>
    <t>Santa Rita Union Elementary</t>
  </si>
  <si>
    <t>66233</t>
  </si>
  <si>
    <t>Washington Union Elementary</t>
  </si>
  <si>
    <t>75440</t>
  </si>
  <si>
    <t>Soledad Unified</t>
  </si>
  <si>
    <t>75473</t>
  </si>
  <si>
    <t>Gonzales Unified</t>
  </si>
  <si>
    <t>Napa</t>
  </si>
  <si>
    <t>0000011834</t>
  </si>
  <si>
    <t>28</t>
  </si>
  <si>
    <t>66266</t>
  </si>
  <si>
    <t>Napa Valley Unified</t>
  </si>
  <si>
    <t>Nevada</t>
  </si>
  <si>
    <t>0000011835</t>
  </si>
  <si>
    <t>29</t>
  </si>
  <si>
    <t>66340</t>
  </si>
  <si>
    <t>Nevada City Elementary</t>
  </si>
  <si>
    <t>Orange</t>
  </si>
  <si>
    <t>0000012840</t>
  </si>
  <si>
    <t>30</t>
  </si>
  <si>
    <t>66431</t>
  </si>
  <si>
    <t>Anaheim Union High</t>
  </si>
  <si>
    <t>66613</t>
  </si>
  <si>
    <t>Ocean View</t>
  </si>
  <si>
    <t>73924</t>
  </si>
  <si>
    <t>Los Alamitos Unified</t>
  </si>
  <si>
    <t>Placer</t>
  </si>
  <si>
    <t>0000012839</t>
  </si>
  <si>
    <t>31</t>
  </si>
  <si>
    <t>66803</t>
  </si>
  <si>
    <t>Dry Creek Joint Elementary</t>
  </si>
  <si>
    <t>66928</t>
  </si>
  <si>
    <t>Roseville Joint Union High</t>
  </si>
  <si>
    <t>Riverside</t>
  </si>
  <si>
    <t>0000011837</t>
  </si>
  <si>
    <t>33</t>
  </si>
  <si>
    <t>67181</t>
  </si>
  <si>
    <t>Palo Verde Unified</t>
  </si>
  <si>
    <t>67231</t>
  </si>
  <si>
    <t>Romoland Elementary</t>
  </si>
  <si>
    <t>75242</t>
  </si>
  <si>
    <t>Val Verde Unified</t>
  </si>
  <si>
    <t>Sacramento</t>
  </si>
  <si>
    <t>0000012374</t>
  </si>
  <si>
    <t>34</t>
  </si>
  <si>
    <t>10348</t>
  </si>
  <si>
    <t>Sacramento County Office of Education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</si>
  <si>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</si>
  <si>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</si>
  <si>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</si>
  <si>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</si>
  <si>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</si>
  <si>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</si>
  <si>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</si>
  <si>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</si>
  <si>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73973</t>
  </si>
  <si>
    <t>Center Joint Unified</t>
  </si>
  <si>
    <t>75283</t>
  </si>
  <si>
    <t>Natomas Unified</t>
  </si>
  <si>
    <t>San Bernardino</t>
  </si>
  <si>
    <t>0000011839</t>
  </si>
  <si>
    <t>36</t>
  </si>
  <si>
    <t>67868</t>
  </si>
  <si>
    <t>Rim of the World Unified</t>
  </si>
  <si>
    <t>67918</t>
  </si>
  <si>
    <t>Victor Elementary</t>
  </si>
  <si>
    <t>73957</t>
  </si>
  <si>
    <t>Snowline Joint Unified</t>
  </si>
  <si>
    <t>San Diego</t>
  </si>
  <si>
    <t>0000007988</t>
  </si>
  <si>
    <t>37</t>
  </si>
  <si>
    <t>10371</t>
  </si>
  <si>
    <t>San Diego County Office of Education</t>
  </si>
  <si>
    <t>68031</t>
  </si>
  <si>
    <t>Coronado Unified</t>
  </si>
  <si>
    <t>68114</t>
  </si>
  <si>
    <t>Fallbrook Union Elementary</t>
  </si>
  <si>
    <t>68155</t>
  </si>
  <si>
    <t>Jamul-Dulzura Union Elementary</t>
  </si>
  <si>
    <t>68197</t>
  </si>
  <si>
    <t>La Mesa-Spring Valley</t>
  </si>
  <si>
    <t>68205</t>
  </si>
  <si>
    <t>Lemon Grove</t>
  </si>
  <si>
    <t>68213</t>
  </si>
  <si>
    <t>Mountain Empire Unified</t>
  </si>
  <si>
    <t>68338</t>
  </si>
  <si>
    <t>San Diego Unified</t>
  </si>
  <si>
    <t>68361</t>
  </si>
  <si>
    <t>Santee</t>
  </si>
  <si>
    <t>73791</t>
  </si>
  <si>
    <t>San Marcos Unified</t>
  </si>
  <si>
    <t>76851</t>
  </si>
  <si>
    <t>Bonsall Unified</t>
  </si>
  <si>
    <t>San Francisco</t>
  </si>
  <si>
    <t>0000011840</t>
  </si>
  <si>
    <t>38</t>
  </si>
  <si>
    <t>10389</t>
  </si>
  <si>
    <t>San Francisco County Office of Education</t>
  </si>
  <si>
    <t>San Joaquin</t>
  </si>
  <si>
    <t>0000011841</t>
  </si>
  <si>
    <t>39</t>
  </si>
  <si>
    <t>10397</t>
  </si>
  <si>
    <t>San Joaquin County Office of Education</t>
  </si>
  <si>
    <t>68502</t>
  </si>
  <si>
    <t>Escalon Unified</t>
  </si>
  <si>
    <t>68569</t>
  </si>
  <si>
    <t>Lincoln Unified</t>
  </si>
  <si>
    <t>68585</t>
  </si>
  <si>
    <t>Lodi Unified</t>
  </si>
  <si>
    <t>68593</t>
  </si>
  <si>
    <t>Manteca Unified</t>
  </si>
  <si>
    <t>68650</t>
  </si>
  <si>
    <t>Ripon Unified</t>
  </si>
  <si>
    <t>68676</t>
  </si>
  <si>
    <t>Stockton Unified</t>
  </si>
  <si>
    <t>75499</t>
  </si>
  <si>
    <t>Tracy Joint Unified</t>
  </si>
  <si>
    <t>76760</t>
  </si>
  <si>
    <t>Lammersville Joint Unified</t>
  </si>
  <si>
    <t>San Luis Obispo</t>
  </si>
  <si>
    <t>0000011842</t>
  </si>
  <si>
    <t>40</t>
  </si>
  <si>
    <t>68809</t>
  </si>
  <si>
    <t>San Luis Coastal Unified</t>
  </si>
  <si>
    <t>San Mateo</t>
  </si>
  <si>
    <t>0000011843</t>
  </si>
  <si>
    <t>41</t>
  </si>
  <si>
    <t>68924</t>
  </si>
  <si>
    <t>Jefferson Union High</t>
  </si>
  <si>
    <t>Santa Clara</t>
  </si>
  <si>
    <t>0000011846</t>
  </si>
  <si>
    <t>43</t>
  </si>
  <si>
    <t>69377</t>
  </si>
  <si>
    <t>Berryessa Union Elementary</t>
  </si>
  <si>
    <t>69427</t>
  </si>
  <si>
    <t>East Side Union High</t>
  </si>
  <si>
    <t>69450</t>
  </si>
  <si>
    <t>Franklin-McKinley Elementary</t>
  </si>
  <si>
    <t>69468</t>
  </si>
  <si>
    <t>Fremont Union High</t>
  </si>
  <si>
    <t>69641</t>
  </si>
  <si>
    <t>Palo Alto Unified</t>
  </si>
  <si>
    <t>69674</t>
  </si>
  <si>
    <t>Santa Clara Unified</t>
  </si>
  <si>
    <t>73387</t>
  </si>
  <si>
    <t>Milpitas Unified</t>
  </si>
  <si>
    <t>Santa Cruz</t>
  </si>
  <si>
    <t>0000011781</t>
  </si>
  <si>
    <t>44</t>
  </si>
  <si>
    <t>10447</t>
  </si>
  <si>
    <t>Santa Cruz County Office of Education</t>
  </si>
  <si>
    <t>69765</t>
  </si>
  <si>
    <t>Live Oak Elementary</t>
  </si>
  <si>
    <t>69781</t>
  </si>
  <si>
    <t>Pacific Elementary</t>
  </si>
  <si>
    <t>69799</t>
  </si>
  <si>
    <t>Pajaro Valley Unified</t>
  </si>
  <si>
    <t>69823</t>
  </si>
  <si>
    <t>Santa Cruz City High</t>
  </si>
  <si>
    <t>69849</t>
  </si>
  <si>
    <t>Soquel Union Elementary</t>
  </si>
  <si>
    <t>Shasta</t>
  </si>
  <si>
    <t>0000011849</t>
  </si>
  <si>
    <t>45</t>
  </si>
  <si>
    <t>69872</t>
  </si>
  <si>
    <t>Bella Vista Elementary</t>
  </si>
  <si>
    <t>70003</t>
  </si>
  <si>
    <t>Grant Elementary</t>
  </si>
  <si>
    <t>70086</t>
  </si>
  <si>
    <t>Oak Run Elementary</t>
  </si>
  <si>
    <t>70094</t>
  </si>
  <si>
    <t>Pacheco Union Elementary</t>
  </si>
  <si>
    <t>Siskiyou</t>
  </si>
  <si>
    <t>0000011782</t>
  </si>
  <si>
    <t>47</t>
  </si>
  <si>
    <t>70334</t>
  </si>
  <si>
    <t>Happy Camp Union Elementary</t>
  </si>
  <si>
    <t>70359</t>
  </si>
  <si>
    <t>Hornbrook Elementary</t>
  </si>
  <si>
    <t>76455</t>
  </si>
  <si>
    <t>Scott Valley Unified</t>
  </si>
  <si>
    <t>Solano</t>
  </si>
  <si>
    <t>0000011854</t>
  </si>
  <si>
    <t>48</t>
  </si>
  <si>
    <t>70524</t>
  </si>
  <si>
    <t>Benicia Unified</t>
  </si>
  <si>
    <t>Sonoma</t>
  </si>
  <si>
    <t>0000011855</t>
  </si>
  <si>
    <t>49</t>
  </si>
  <si>
    <t>10496</t>
  </si>
  <si>
    <t>Sonoma County Office of Education</t>
  </si>
  <si>
    <t>70623</t>
  </si>
  <si>
    <t>Bennett Valley Union Elementary</t>
  </si>
  <si>
    <t>70730</t>
  </si>
  <si>
    <t>Harmony Union Elementary</t>
  </si>
  <si>
    <t>70763</t>
  </si>
  <si>
    <t>Horicon Elementary</t>
  </si>
  <si>
    <t>70797</t>
  </si>
  <si>
    <t>Liberty Elementary</t>
  </si>
  <si>
    <t>70813</t>
  </si>
  <si>
    <t>Monte Rio Union Elementary</t>
  </si>
  <si>
    <t>70912</t>
  </si>
  <si>
    <t>Santa Rosa Elementary</t>
  </si>
  <si>
    <t>70920</t>
  </si>
  <si>
    <t>Santa Rosa High</t>
  </si>
  <si>
    <t>70938</t>
  </si>
  <si>
    <t>Sebastopol Union Elementary</t>
  </si>
  <si>
    <t>70995</t>
  </si>
  <si>
    <t>Waugh Elementary</t>
  </si>
  <si>
    <t>71001</t>
  </si>
  <si>
    <t>West Side Union Elementary</t>
  </si>
  <si>
    <t>73882</t>
  </si>
  <si>
    <t>Cotati-Rohnert Park Unified</t>
  </si>
  <si>
    <t>75390</t>
  </si>
  <si>
    <t>Healdsburg Unified</t>
  </si>
  <si>
    <t>Sutter</t>
  </si>
  <si>
    <t>0000013461</t>
  </si>
  <si>
    <t>51</t>
  </si>
  <si>
    <t>71399</t>
  </si>
  <si>
    <t>Live Oak Unified</t>
  </si>
  <si>
    <t>Trinity</t>
  </si>
  <si>
    <t>0000011858</t>
  </si>
  <si>
    <t>53</t>
  </si>
  <si>
    <t>10538</t>
  </si>
  <si>
    <t>Trinity County Office of Education</t>
  </si>
  <si>
    <t>71738</t>
  </si>
  <si>
    <t>Junction City Elementary</t>
  </si>
  <si>
    <t>73833</t>
  </si>
  <si>
    <t>Southern Trinity Joint Unified</t>
  </si>
  <si>
    <t>Tulare</t>
  </si>
  <si>
    <t>0000011859</t>
  </si>
  <si>
    <t>54</t>
  </si>
  <si>
    <t>71803</t>
  </si>
  <si>
    <t>Alpaugh Unified</t>
  </si>
  <si>
    <t>71852</t>
  </si>
  <si>
    <t>Columbine Elementary</t>
  </si>
  <si>
    <t>71902</t>
  </si>
  <si>
    <t>Earlimart Elementary</t>
  </si>
  <si>
    <t>72041</t>
  </si>
  <si>
    <t>Pixley Union Elementary</t>
  </si>
  <si>
    <t>72173</t>
  </si>
  <si>
    <t>Sundale Union Elementary</t>
  </si>
  <si>
    <t>72181</t>
  </si>
  <si>
    <t>Sunnyside Union Elementary</t>
  </si>
  <si>
    <t>72215</t>
  </si>
  <si>
    <t>Tipton Elementary</t>
  </si>
  <si>
    <t>72231</t>
  </si>
  <si>
    <t>Tulare City</t>
  </si>
  <si>
    <t>72298</t>
  </si>
  <si>
    <t>Woodville Union Elementary</t>
  </si>
  <si>
    <t>Tuolumne</t>
  </si>
  <si>
    <t>0000011861</t>
  </si>
  <si>
    <t>55</t>
  </si>
  <si>
    <t>72389</t>
  </si>
  <si>
    <t>Sonora Union High</t>
  </si>
  <si>
    <t>Ventura</t>
  </si>
  <si>
    <t>0000011863</t>
  </si>
  <si>
    <t>56</t>
  </si>
  <si>
    <t>72462</t>
  </si>
  <si>
    <t>Hueneme Elementary</t>
  </si>
  <si>
    <t>72512</t>
  </si>
  <si>
    <t>72520</t>
  </si>
  <si>
    <t>Ojai Unified</t>
  </si>
  <si>
    <t>72603</t>
  </si>
  <si>
    <t>Simi Valley Unified</t>
  </si>
  <si>
    <t>72652</t>
  </si>
  <si>
    <t>Ventura Unified</t>
  </si>
  <si>
    <t>Yolo</t>
  </si>
  <si>
    <t>0000011865</t>
  </si>
  <si>
    <t>57</t>
  </si>
  <si>
    <t>72678</t>
  </si>
  <si>
    <t>Davis Joint Unified</t>
  </si>
  <si>
    <t>72686</t>
  </si>
  <si>
    <t>Esparto Unified</t>
  </si>
  <si>
    <t>72694</t>
  </si>
  <si>
    <t>Washington Unified</t>
  </si>
  <si>
    <t>72702</t>
  </si>
  <si>
    <t>Winters Joint Unified</t>
  </si>
  <si>
    <t>Yuba</t>
  </si>
  <si>
    <t>0000011783</t>
  </si>
  <si>
    <t>58</t>
  </si>
  <si>
    <t>72744</t>
  </si>
  <si>
    <t>Plumas Lake Elementary</t>
  </si>
  <si>
    <t>Statewide Total</t>
  </si>
  <si>
    <t>California Department of Education</t>
  </si>
  <si>
    <t>School Fiscal Services Division</t>
  </si>
  <si>
    <t>Total Amount of State Match Funding [$1.00 Per $1.00 Withheld]</t>
  </si>
  <si>
    <t>Final Amount of State Match Funding for the Classified School Employee Summer Assistance Program</t>
  </si>
  <si>
    <t>Award Allocation Remaining</t>
  </si>
  <si>
    <t>State Match Funding
Allocated from PCA 25478
[$0.63 Per $1.00 Withheld]</t>
  </si>
  <si>
    <t>Final State Match Funding 
Allocated from PCA 25424
[$0.37 Per $1.00 Withheld]</t>
  </si>
  <si>
    <r>
      <t>Amount Withheld from Participating Classified Employees During the 2020–21 
School Year</t>
    </r>
    <r>
      <rPr>
        <b/>
        <vertAlign val="superscript"/>
        <sz val="12"/>
        <color theme="0"/>
        <rFont val="Arial"/>
        <family val="2"/>
      </rPr>
      <t>1</t>
    </r>
  </si>
  <si>
    <t>Second Apportionment Amount 
Paid from PCA 25478</t>
  </si>
  <si>
    <t>First Apportionment Amount 
Paid from PCA 25478</t>
  </si>
  <si>
    <t>First Apportionment Amount
Paid from PCA 25424</t>
  </si>
  <si>
    <t>1) Amount withheld from participating classified employees during the 2020–21 school year as reported by participating local educational agencies as of August 2, 2021, and revised as of December 15, 2021.</t>
  </si>
  <si>
    <t>April 2022</t>
  </si>
  <si>
    <t>2020–21 School Year (Fiscal Years 2018-19 and 2019-20)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</si>
</sst>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5" fillId="0" borderId="0"/>
    <xf numFmtId="0" fontId="6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6" applyNumberFormat="0" applyFill="0" applyAlignment="0" applyProtection="0"/>
  </cellStyleXfs>
  <cellXfs count="39">
    <xf numFmtId="0" fontId="0" fillId="0" borderId="0" xfId="0"/>
    <xf numFmtId="0" fontId="1" fillId="0" borderId="0" xfId="0" applyFont="1"/>
    <xf numFmtId="6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quotePrefix="1" applyFont="1"/>
    <xf numFmtId="15" fontId="1" fillId="0" borderId="0" xfId="0" quotePrefix="1" applyNumberFormat="1" applyFont="1"/>
    <xf numFmtId="164" fontId="1" fillId="0" borderId="2" xfId="0" applyNumberFormat="1" applyFont="1" applyBorder="1"/>
    <xf numFmtId="164" fontId="2" fillId="0" borderId="2" xfId="0" applyNumberFormat="1" applyFont="1" applyBorder="1"/>
    <xf numFmtId="0" fontId="2" fillId="0" borderId="2" xfId="1" applyFont="1" applyBorder="1"/>
    <xf numFmtId="0" fontId="1" fillId="0" borderId="2" xfId="0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0" applyFont="1" applyBorder="1"/>
    <xf numFmtId="164" fontId="1" fillId="0" borderId="0" xfId="0" applyNumberFormat="1" applyFont="1"/>
    <xf numFmtId="164" fontId="2" fillId="0" borderId="0" xfId="0" applyNumberFormat="1" applyFo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/>
    <xf numFmtId="0" fontId="3" fillId="0" borderId="0" xfId="2" applyFont="1" applyFill="1" applyAlignment="1">
      <alignment horizontal="centerContinuous" vertical="center" wrapText="1"/>
    </xf>
    <xf numFmtId="0" fontId="3" fillId="0" borderId="0" xfId="2" applyFont="1" applyFill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3" fontId="1" fillId="0" borderId="0" xfId="0" applyNumberFormat="1" applyFont="1" applyAlignment="1">
      <alignment horizontal="center"/>
    </xf>
    <xf numFmtId="3" fontId="3" fillId="0" borderId="0" xfId="2" applyNumberFormat="1" applyFont="1" applyFill="1" applyAlignment="1">
      <alignment horizontal="center" vertical="center" wrapText="1"/>
    </xf>
    <xf numFmtId="0" fontId="6" fillId="0" borderId="0" xfId="4" applyFont="1" applyFill="1" applyBorder="1" applyAlignment="1">
      <alignment horizontal="left" vertical="top"/>
    </xf>
    <xf numFmtId="0" fontId="4" fillId="0" borderId="4" xfId="0" applyFont="1" applyBorder="1"/>
    <xf numFmtId="0" fontId="3" fillId="0" borderId="4" xfId="2" applyFont="1" applyFill="1" applyBorder="1" applyAlignment="1">
      <alignment horizontal="centerContinuous" vertical="center" wrapText="1"/>
    </xf>
    <xf numFmtId="3" fontId="3" fillId="0" borderId="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7" fillId="2" borderId="4" xfId="0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4" fillId="0" borderId="6" xfId="8"/>
    <xf numFmtId="0" fontId="4" fillId="0" borderId="6" xfId="8" applyAlignment="1">
      <alignment horizontal="center"/>
    </xf>
    <xf numFmtId="164" fontId="4" fillId="0" borderId="6" xfId="8" applyNumberFormat="1" applyAlignment="1">
      <alignment horizontal="right"/>
    </xf>
    <xf numFmtId="164" fontId="4" fillId="0" borderId="6" xfId="8" applyNumberFormat="1"/>
  </cellXfs>
  <cellStyles count="9">
    <cellStyle name="Heading 1" xfId="4" builtinId="16" customBuiltin="1"/>
    <cellStyle name="Heading 1 3" xfId="3" xr:uid="{76FAD911-584E-43E4-8982-53B494B70628}"/>
    <cellStyle name="Heading 1 4" xfId="2" xr:uid="{AA173C9D-AB53-44B0-ACC9-0C73127197E6}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5" xfId="1" xr:uid="{72424620-EE21-455F-819A-91DED78329A0}"/>
    <cellStyle name="Total" xfId="8" builtinId="25" customBuiltin="1"/>
  </cellStyles>
  <dxfs count="27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04C79F-F8C5-4FAD-B2BA-CE24FD01B96F}" name="Table3" displayName="Table3" ref="A4:P214" totalsRowCount="1" headerRowDxfId="26" tableBorderDxfId="25" totalsRowCellStyle="Total">
  <tableColumns count="16">
    <tableColumn id="1" xr3:uid="{00000000-0010-0000-0000-000001000000}" name="County_x000a_Name" totalsRowLabel="Statewide Total" dataDxfId="24" totalsRowCellStyle="Total"/>
    <tableColumn id="2" xr3:uid="{00000000-0010-0000-0000-000002000000}" name="FI$Cal_x000a_Supplier ID" dataDxfId="23" totalsRowCellStyle="Total"/>
    <tableColumn id="3" xr3:uid="{00000000-0010-0000-0000-000003000000}" name="FI$Cal_x000a_Address_x000a_Sequence_x000a_ID" dataDxfId="22" totalsRowCellStyle="Total"/>
    <tableColumn id="4" xr3:uid="{00000000-0010-0000-0000-000004000000}" name="County_x000a_Code" dataDxfId="21" dataCellStyle="Normal 5" totalsRowCellStyle="Total"/>
    <tableColumn id="5" xr3:uid="{00000000-0010-0000-0000-000005000000}" name="District_x000a_Code" dataDxfId="20" dataCellStyle="Normal 5" totalsRowCellStyle="Total"/>
    <tableColumn id="6" xr3:uid="{00000000-0010-0000-0000-000006000000}" name="School_x000a_Code" dataDxfId="19" dataCellStyle="Normal 5" totalsRowCellStyle="Total"/>
    <tableColumn id="9" xr3:uid="{00000000-0010-0000-0000-000009000000}" name="Service_x000a_Location_x000a_Field" dataDxfId="18" totalsRowDxfId="17" totalsRowCellStyle="Total"/>
    <tableColumn id="10" xr3:uid="{00000000-0010-0000-0000-00000A000000}" name="Local Educational Agency" dataDxfId="16" dataCellStyle="Normal 5" totalsRowCellStyle="Total"/>
    <tableColumn id="11" xr3:uid="{00000000-0010-0000-0000-00000B000000}" name="Amount Withheld from Participating Classified Employees During the 2020–21 _x000a_School Year1" totalsRowFunction="sum" dataDxfId="15" totalsRowDxfId="14" totalsRowCellStyle="Total"/>
    <tableColumn id="12" xr3:uid="{00000000-0010-0000-0000-00000C000000}" name="Final State Match Funding _x000a_Allocated from PCA 25424_x000a_[$0.37 Per $1.00 Withheld]" totalsRowFunction="sum" dataDxfId="13" totalsRowDxfId="12" totalsRowCellStyle="Total"/>
    <tableColumn id="8" xr3:uid="{7DDC28A6-9710-4362-B6F6-AF51A16AD425}" name="State Match Funding_x000a_Allocated from PCA 25478_x000a_[$0.63 Per $1.00 Withheld]" totalsRowFunction="sum" dataDxfId="11" totalsRowDxfId="10" totalsRowCellStyle="Total"/>
    <tableColumn id="7" xr3:uid="{00000000-0010-0000-0000-000007000000}" name="Total Amount of State Match Funding [$1.00 Per $1.00 Withheld]" totalsRowFunction="custom" dataDxfId="9" totalsRowDxfId="8" totalsRowCellStyle="Total">
      <calculatedColumnFormula>Table3[[#This Row],[Final State Match Funding 
Allocated from PCA 25424
'[$0.37 Per $1.00 Withheld']]]+Table3[[#This Row],[State Match Funding
Allocated from PCA 25478
'[$0.63 Per $1.00 Withheld']]]</calculatedColumnFormula>
      <totalsRowFormula>SUM(L5:L213)</totalsRowFormula>
    </tableColumn>
    <tableColumn id="13" xr3:uid="{A328806B-F380-44C4-BFC7-F091D65055A6}" name="First Apportionment Amount_x000a_Paid from PCA 25424" totalsRowFunction="sum" dataDxfId="7" totalsRowDxfId="6" totalsRowCellStyle="Total"/>
    <tableColumn id="14" xr3:uid="{1908E893-FF93-4AFE-8426-CF16597BC54E}" name="First Apportionment Amount _x000a_Paid from PCA 25478" totalsRowFunction="sum" dataDxfId="5" totalsRowDxfId="4" totalsRowCellStyle="Total"/>
    <tableColumn id="16" xr3:uid="{1DB5CDFF-0B5B-4C43-B6E0-490A70E53129}" name="Second Apportionment Amount _x000a_Paid from PCA 25478" totalsRowFunction="sum" dataDxfId="3" totalsRowDxfId="2" totalsRowCellStyle="Total"/>
    <tableColumn id="15" xr3:uid="{13C93FB5-A37A-4EFB-83F5-AE78ABAE1663}" name="Award Allocation Remaining" totalsRowFunction="custom" dataDxfId="1" totalsRowDxfId="0" totalsRowCellStyle="Total">
      <calculatedColumnFormula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calculatedColumnFormula>
      <totalsRowFormula>SUM(P5:P213)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nal amount of state match funding for the Classified School Employee Summer Assistance Program._x000d__x000a_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0F05-A560-4959-813B-62A9A85D1883}">
  <sheetPr>
    <pageSetUpPr fitToPage="1"/>
  </sheetPr>
  <dimension ref="A1:P217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5.5" x14ac:dyDescent="0.35"/>
  <cols>
    <col min="1" max="2" width="14.23046875" style="1" customWidth="1"/>
    <col min="3" max="3" width="10.53515625" style="1" customWidth="1"/>
    <col min="4" max="5" width="8.4609375" style="1" customWidth="1"/>
    <col min="6" max="6" width="10" style="1" bestFit="1" customWidth="1"/>
    <col min="7" max="7" width="12" style="1" customWidth="1"/>
    <col min="8" max="8" width="38.921875" style="1" bestFit="1" customWidth="1"/>
    <col min="9" max="9" width="12.53515625" style="22" customWidth="1"/>
    <col min="10" max="10" width="12" style="1" customWidth="1"/>
    <col min="11" max="11" width="11.3046875" style="1" customWidth="1"/>
    <col min="12" max="12" width="14.07421875" style="1" bestFit="1" customWidth="1"/>
    <col min="13" max="15" width="15.921875" style="1" customWidth="1"/>
    <col min="16" max="16" width="12.3828125" style="1" customWidth="1"/>
    <col min="17" max="16384" width="9.23046875" style="1"/>
  </cols>
  <sheetData>
    <row r="1" spans="1:16" ht="18" x14ac:dyDescent="0.35">
      <c r="A1" s="24" t="s">
        <v>565</v>
      </c>
    </row>
    <row r="2" spans="1:16" ht="16" thickBot="1" x14ac:dyDescent="0.4">
      <c r="A2" s="25" t="s">
        <v>575</v>
      </c>
      <c r="B2" s="26"/>
      <c r="C2" s="26"/>
      <c r="D2" s="26"/>
      <c r="E2" s="26"/>
      <c r="F2" s="26"/>
      <c r="G2" s="26"/>
      <c r="H2" s="26"/>
      <c r="I2" s="27"/>
      <c r="J2" s="26"/>
      <c r="K2" s="26"/>
      <c r="L2" s="28"/>
      <c r="M2" s="28"/>
      <c r="N2" s="28"/>
      <c r="O2" s="28"/>
      <c r="P2" s="28"/>
    </row>
    <row r="3" spans="1:16" ht="16.5" thickTop="1" thickBot="1" x14ac:dyDescent="0.4">
      <c r="A3" s="4" t="s">
        <v>573</v>
      </c>
      <c r="B3" s="17"/>
      <c r="C3" s="17"/>
      <c r="D3" s="17"/>
      <c r="E3" s="17"/>
      <c r="F3" s="17"/>
      <c r="G3" s="17"/>
      <c r="H3" s="17"/>
      <c r="I3" s="23"/>
      <c r="J3" s="17"/>
      <c r="K3" s="17"/>
      <c r="L3" s="18"/>
      <c r="M3" s="18"/>
      <c r="N3" s="18"/>
      <c r="O3" s="18"/>
      <c r="P3" s="18"/>
    </row>
    <row r="4" spans="1:16" ht="164.5" customHeight="1" thickTop="1" thickBot="1" x14ac:dyDescent="0.4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1" t="s">
        <v>7</v>
      </c>
      <c r="I4" s="32" t="s">
        <v>569</v>
      </c>
      <c r="J4" s="31" t="s">
        <v>568</v>
      </c>
      <c r="K4" s="31" t="s">
        <v>567</v>
      </c>
      <c r="L4" s="33" t="s">
        <v>564</v>
      </c>
      <c r="M4" s="34" t="s">
        <v>572</v>
      </c>
      <c r="N4" s="34" t="s">
        <v>571</v>
      </c>
      <c r="O4" s="34" t="s">
        <v>570</v>
      </c>
      <c r="P4" s="34" t="s">
        <v>566</v>
      </c>
    </row>
    <row r="5" spans="1:16" ht="16" thickTop="1" x14ac:dyDescent="0.35">
      <c r="A5" s="16" t="s">
        <v>8</v>
      </c>
      <c r="B5" s="3" t="s">
        <v>9</v>
      </c>
      <c r="C5" s="3">
        <v>1</v>
      </c>
      <c r="D5" s="15" t="s">
        <v>10</v>
      </c>
      <c r="E5" s="15" t="s">
        <v>11</v>
      </c>
      <c r="F5" s="15" t="s">
        <v>12</v>
      </c>
      <c r="G5" s="3" t="s">
        <v>11</v>
      </c>
      <c r="H5" s="14" t="s">
        <v>13</v>
      </c>
      <c r="I5" s="29">
        <v>110237</v>
      </c>
      <c r="J5" s="12">
        <v>40291</v>
      </c>
      <c r="K5" s="12">
        <v>69946</v>
      </c>
      <c r="L5" s="12">
        <f>Table3[[#This Row],[Final State Match Funding 
Allocated from PCA 25424
'[$0.37 Per $1.00 Withheld']]]+Table3[[#This Row],[State Match Funding
Allocated from PCA 25478
'[$0.63 Per $1.00 Withheld']]]</f>
        <v>110237</v>
      </c>
      <c r="M5" s="12">
        <v>40291</v>
      </c>
      <c r="N5" s="12">
        <v>69946</v>
      </c>
      <c r="O5" s="12">
        <v>0</v>
      </c>
      <c r="P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" spans="1:16" x14ac:dyDescent="0.35">
      <c r="A6" s="16" t="s">
        <v>8</v>
      </c>
      <c r="B6" s="19" t="s">
        <v>9</v>
      </c>
      <c r="C6" s="19">
        <v>1</v>
      </c>
      <c r="D6" s="20" t="s">
        <v>10</v>
      </c>
      <c r="E6" s="20" t="s">
        <v>14</v>
      </c>
      <c r="F6" s="20" t="s">
        <v>12</v>
      </c>
      <c r="G6" s="3" t="s">
        <v>14</v>
      </c>
      <c r="H6" s="21" t="s">
        <v>15</v>
      </c>
      <c r="I6" s="29">
        <v>77555</v>
      </c>
      <c r="J6" s="13">
        <v>28346</v>
      </c>
      <c r="K6" s="13">
        <v>49209</v>
      </c>
      <c r="L6" s="12">
        <f>Table3[[#This Row],[Final State Match Funding 
Allocated from PCA 25424
'[$0.37 Per $1.00 Withheld']]]+Table3[[#This Row],[State Match Funding
Allocated from PCA 25478
'[$0.63 Per $1.00 Withheld']]]</f>
        <v>77555</v>
      </c>
      <c r="M6" s="12">
        <v>28346</v>
      </c>
      <c r="N6" s="12">
        <v>49209</v>
      </c>
      <c r="O6" s="12">
        <v>0</v>
      </c>
      <c r="P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" spans="1:16" x14ac:dyDescent="0.35">
      <c r="A7" s="16" t="s">
        <v>8</v>
      </c>
      <c r="B7" s="19" t="s">
        <v>9</v>
      </c>
      <c r="C7" s="19">
        <v>1</v>
      </c>
      <c r="D7" s="20" t="s">
        <v>10</v>
      </c>
      <c r="E7" s="20" t="s">
        <v>16</v>
      </c>
      <c r="F7" s="20" t="s">
        <v>12</v>
      </c>
      <c r="G7" s="3" t="s">
        <v>16</v>
      </c>
      <c r="H7" s="21" t="s">
        <v>17</v>
      </c>
      <c r="I7" s="29">
        <v>278006</v>
      </c>
      <c r="J7" s="13">
        <v>101608</v>
      </c>
      <c r="K7" s="13">
        <v>176398</v>
      </c>
      <c r="L7" s="12">
        <f>Table3[[#This Row],[Final State Match Funding 
Allocated from PCA 25424
'[$0.37 Per $1.00 Withheld']]]+Table3[[#This Row],[State Match Funding
Allocated from PCA 25478
'[$0.63 Per $1.00 Withheld']]]</f>
        <v>278006</v>
      </c>
      <c r="M7" s="12">
        <v>101608</v>
      </c>
      <c r="N7" s="12">
        <v>176398</v>
      </c>
      <c r="O7" s="12">
        <v>0</v>
      </c>
      <c r="P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" spans="1:16" x14ac:dyDescent="0.35">
      <c r="A8" s="16" t="s">
        <v>8</v>
      </c>
      <c r="B8" s="19" t="s">
        <v>9</v>
      </c>
      <c r="C8" s="19">
        <v>1</v>
      </c>
      <c r="D8" s="20" t="s">
        <v>10</v>
      </c>
      <c r="E8" s="20" t="s">
        <v>18</v>
      </c>
      <c r="F8" s="20" t="s">
        <v>12</v>
      </c>
      <c r="G8" s="3" t="s">
        <v>18</v>
      </c>
      <c r="H8" s="21" t="s">
        <v>19</v>
      </c>
      <c r="I8" s="29">
        <v>13050</v>
      </c>
      <c r="J8" s="13">
        <v>4770</v>
      </c>
      <c r="K8" s="13">
        <v>8280</v>
      </c>
      <c r="L8" s="12">
        <f>Table3[[#This Row],[Final State Match Funding 
Allocated from PCA 25424
'[$0.37 Per $1.00 Withheld']]]+Table3[[#This Row],[State Match Funding
Allocated from PCA 25478
'[$0.63 Per $1.00 Withheld']]]</f>
        <v>13050</v>
      </c>
      <c r="M8" s="12">
        <v>4770</v>
      </c>
      <c r="N8" s="12">
        <v>8280</v>
      </c>
      <c r="O8" s="12">
        <v>0</v>
      </c>
      <c r="P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" spans="1:16" x14ac:dyDescent="0.35">
      <c r="A9" s="16" t="s">
        <v>8</v>
      </c>
      <c r="B9" s="19" t="s">
        <v>9</v>
      </c>
      <c r="C9" s="19">
        <v>1</v>
      </c>
      <c r="D9" s="20" t="s">
        <v>10</v>
      </c>
      <c r="E9" s="20" t="s">
        <v>20</v>
      </c>
      <c r="F9" s="20" t="s">
        <v>12</v>
      </c>
      <c r="G9" s="3" t="s">
        <v>20</v>
      </c>
      <c r="H9" s="21" t="s">
        <v>21</v>
      </c>
      <c r="I9" s="29">
        <v>736898</v>
      </c>
      <c r="J9" s="13">
        <v>269329</v>
      </c>
      <c r="K9" s="13">
        <v>467569</v>
      </c>
      <c r="L9" s="12">
        <f>Table3[[#This Row],[Final State Match Funding 
Allocated from PCA 25424
'[$0.37 Per $1.00 Withheld']]]+Table3[[#This Row],[State Match Funding
Allocated from PCA 25478
'[$0.63 Per $1.00 Withheld']]]</f>
        <v>736898</v>
      </c>
      <c r="M9" s="12">
        <v>269329</v>
      </c>
      <c r="N9" s="12">
        <v>467569</v>
      </c>
      <c r="O9" s="12">
        <v>0</v>
      </c>
      <c r="P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" spans="1:16" x14ac:dyDescent="0.35">
      <c r="A10" s="16" t="s">
        <v>8</v>
      </c>
      <c r="B10" s="19" t="s">
        <v>9</v>
      </c>
      <c r="C10" s="19">
        <v>1</v>
      </c>
      <c r="D10" s="20" t="s">
        <v>10</v>
      </c>
      <c r="E10" s="20" t="s">
        <v>22</v>
      </c>
      <c r="F10" s="20" t="s">
        <v>12</v>
      </c>
      <c r="G10" s="3" t="s">
        <v>22</v>
      </c>
      <c r="H10" s="21" t="s">
        <v>23</v>
      </c>
      <c r="I10" s="29">
        <v>374987</v>
      </c>
      <c r="J10" s="13">
        <v>137054</v>
      </c>
      <c r="K10" s="13">
        <v>237933</v>
      </c>
      <c r="L10" s="12">
        <f>Table3[[#This Row],[Final State Match Funding 
Allocated from PCA 25424
'[$0.37 Per $1.00 Withheld']]]+Table3[[#This Row],[State Match Funding
Allocated from PCA 25478
'[$0.63 Per $1.00 Withheld']]]</f>
        <v>374987</v>
      </c>
      <c r="M10" s="12">
        <v>137054</v>
      </c>
      <c r="N10" s="12">
        <v>237933</v>
      </c>
      <c r="O10" s="12">
        <v>0</v>
      </c>
      <c r="P1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" spans="1:16" x14ac:dyDescent="0.35">
      <c r="A11" s="16" t="s">
        <v>8</v>
      </c>
      <c r="B11" s="19" t="s">
        <v>9</v>
      </c>
      <c r="C11" s="19">
        <v>1</v>
      </c>
      <c r="D11" s="20" t="s">
        <v>10</v>
      </c>
      <c r="E11" s="20" t="s">
        <v>24</v>
      </c>
      <c r="F11" s="20" t="s">
        <v>12</v>
      </c>
      <c r="G11" s="3" t="s">
        <v>24</v>
      </c>
      <c r="H11" s="21" t="s">
        <v>25</v>
      </c>
      <c r="I11" s="29">
        <v>95741</v>
      </c>
      <c r="J11" s="13">
        <v>34992</v>
      </c>
      <c r="K11" s="13">
        <v>60749</v>
      </c>
      <c r="L11" s="12">
        <f>Table3[[#This Row],[Final State Match Funding 
Allocated from PCA 25424
'[$0.37 Per $1.00 Withheld']]]+Table3[[#This Row],[State Match Funding
Allocated from PCA 25478
'[$0.63 Per $1.00 Withheld']]]</f>
        <v>95741</v>
      </c>
      <c r="M11" s="12">
        <v>34992</v>
      </c>
      <c r="N11" s="12">
        <v>60749</v>
      </c>
      <c r="O11" s="12">
        <v>0</v>
      </c>
      <c r="P1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" spans="1:16" x14ac:dyDescent="0.35">
      <c r="A12" s="16" t="s">
        <v>8</v>
      </c>
      <c r="B12" s="19" t="s">
        <v>9</v>
      </c>
      <c r="C12" s="19">
        <v>1</v>
      </c>
      <c r="D12" s="20" t="s">
        <v>10</v>
      </c>
      <c r="E12" s="20" t="s">
        <v>26</v>
      </c>
      <c r="F12" s="20" t="s">
        <v>12</v>
      </c>
      <c r="G12" s="3" t="s">
        <v>26</v>
      </c>
      <c r="H12" s="21" t="s">
        <v>27</v>
      </c>
      <c r="I12" s="29">
        <v>154800</v>
      </c>
      <c r="J12" s="13">
        <v>56578</v>
      </c>
      <c r="K12" s="13">
        <v>98222</v>
      </c>
      <c r="L12" s="12">
        <f>Table3[[#This Row],[Final State Match Funding 
Allocated from PCA 25424
'[$0.37 Per $1.00 Withheld']]]+Table3[[#This Row],[State Match Funding
Allocated from PCA 25478
'[$0.63 Per $1.00 Withheld']]]</f>
        <v>154800</v>
      </c>
      <c r="M12" s="12">
        <v>56578</v>
      </c>
      <c r="N12" s="12">
        <v>98222</v>
      </c>
      <c r="O12" s="12">
        <v>0</v>
      </c>
      <c r="P1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" spans="1:16" x14ac:dyDescent="0.35">
      <c r="A13" s="16" t="s">
        <v>8</v>
      </c>
      <c r="B13" s="19" t="s">
        <v>9</v>
      </c>
      <c r="C13" s="19">
        <v>1</v>
      </c>
      <c r="D13" s="20" t="s">
        <v>10</v>
      </c>
      <c r="E13" s="20" t="s">
        <v>28</v>
      </c>
      <c r="F13" s="20" t="s">
        <v>12</v>
      </c>
      <c r="G13" s="3" t="s">
        <v>28</v>
      </c>
      <c r="H13" s="21" t="s">
        <v>29</v>
      </c>
      <c r="I13" s="29">
        <v>142530</v>
      </c>
      <c r="J13" s="13">
        <v>52093</v>
      </c>
      <c r="K13" s="13">
        <v>90437</v>
      </c>
      <c r="L13" s="12">
        <f>Table3[[#This Row],[Final State Match Funding 
Allocated from PCA 25424
'[$0.37 Per $1.00 Withheld']]]+Table3[[#This Row],[State Match Funding
Allocated from PCA 25478
'[$0.63 Per $1.00 Withheld']]]</f>
        <v>142530</v>
      </c>
      <c r="M13" s="12">
        <v>52093</v>
      </c>
      <c r="N13" s="12">
        <v>90437</v>
      </c>
      <c r="O13" s="12">
        <v>0</v>
      </c>
      <c r="P1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" spans="1:16" x14ac:dyDescent="0.35">
      <c r="A14" s="16" t="s">
        <v>8</v>
      </c>
      <c r="B14" s="3" t="s">
        <v>9</v>
      </c>
      <c r="C14" s="3">
        <v>1</v>
      </c>
      <c r="D14" s="15" t="s">
        <v>10</v>
      </c>
      <c r="E14" s="15" t="s">
        <v>30</v>
      </c>
      <c r="F14" s="15" t="s">
        <v>12</v>
      </c>
      <c r="G14" s="3" t="s">
        <v>30</v>
      </c>
      <c r="H14" s="14" t="s">
        <v>31</v>
      </c>
      <c r="I14" s="29">
        <v>266467</v>
      </c>
      <c r="J14" s="12">
        <v>97391</v>
      </c>
      <c r="K14" s="12">
        <v>169076</v>
      </c>
      <c r="L14" s="12">
        <f>Table3[[#This Row],[Final State Match Funding 
Allocated from PCA 25424
'[$0.37 Per $1.00 Withheld']]]+Table3[[#This Row],[State Match Funding
Allocated from PCA 25478
'[$0.63 Per $1.00 Withheld']]]</f>
        <v>266467</v>
      </c>
      <c r="M14" s="12">
        <v>97391</v>
      </c>
      <c r="N14" s="12">
        <v>169076</v>
      </c>
      <c r="O14" s="12">
        <v>0</v>
      </c>
      <c r="P1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" spans="1:16" x14ac:dyDescent="0.35">
      <c r="A15" s="16" t="s">
        <v>32</v>
      </c>
      <c r="B15" s="3" t="s">
        <v>33</v>
      </c>
      <c r="C15" s="3">
        <v>1</v>
      </c>
      <c r="D15" s="15" t="s">
        <v>34</v>
      </c>
      <c r="E15" s="15" t="s">
        <v>35</v>
      </c>
      <c r="F15" s="15" t="s">
        <v>12</v>
      </c>
      <c r="G15" s="3" t="s">
        <v>35</v>
      </c>
      <c r="H15" s="14" t="s">
        <v>36</v>
      </c>
      <c r="I15" s="29">
        <v>31552</v>
      </c>
      <c r="J15" s="13">
        <v>11532</v>
      </c>
      <c r="K15" s="13">
        <v>20020</v>
      </c>
      <c r="L15" s="12">
        <f>Table3[[#This Row],[Final State Match Funding 
Allocated from PCA 25424
'[$0.37 Per $1.00 Withheld']]]+Table3[[#This Row],[State Match Funding
Allocated from PCA 25478
'[$0.63 Per $1.00 Withheld']]]</f>
        <v>31552</v>
      </c>
      <c r="M15" s="12">
        <v>11532</v>
      </c>
      <c r="N15" s="12">
        <v>20020</v>
      </c>
      <c r="O15" s="12">
        <v>0</v>
      </c>
      <c r="P1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" spans="1:16" x14ac:dyDescent="0.35">
      <c r="A16" s="16" t="s">
        <v>37</v>
      </c>
      <c r="B16" s="3" t="s">
        <v>38</v>
      </c>
      <c r="C16" s="3">
        <v>5</v>
      </c>
      <c r="D16" s="15" t="s">
        <v>39</v>
      </c>
      <c r="E16" s="15" t="s">
        <v>40</v>
      </c>
      <c r="F16" s="15" t="s">
        <v>12</v>
      </c>
      <c r="G16" s="3" t="s">
        <v>40</v>
      </c>
      <c r="H16" s="14" t="s">
        <v>41</v>
      </c>
      <c r="I16" s="29">
        <v>61744</v>
      </c>
      <c r="J16" s="13">
        <v>22567</v>
      </c>
      <c r="K16" s="13">
        <v>39177</v>
      </c>
      <c r="L16" s="12">
        <f>Table3[[#This Row],[Final State Match Funding 
Allocated from PCA 25424
'[$0.37 Per $1.00 Withheld']]]+Table3[[#This Row],[State Match Funding
Allocated from PCA 25478
'[$0.63 Per $1.00 Withheld']]]</f>
        <v>61744</v>
      </c>
      <c r="M16" s="12">
        <v>22567</v>
      </c>
      <c r="N16" s="12">
        <v>39177</v>
      </c>
      <c r="O16" s="12">
        <v>0</v>
      </c>
      <c r="P1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" spans="1:16" x14ac:dyDescent="0.35">
      <c r="A17" s="16" t="s">
        <v>37</v>
      </c>
      <c r="B17" s="3" t="s">
        <v>38</v>
      </c>
      <c r="C17" s="3">
        <v>5</v>
      </c>
      <c r="D17" s="15" t="s">
        <v>39</v>
      </c>
      <c r="E17" s="15" t="s">
        <v>42</v>
      </c>
      <c r="F17" s="15" t="s">
        <v>12</v>
      </c>
      <c r="G17" s="3" t="s">
        <v>42</v>
      </c>
      <c r="H17" s="14" t="s">
        <v>43</v>
      </c>
      <c r="I17" s="29">
        <v>89337</v>
      </c>
      <c r="J17" s="13">
        <v>32652</v>
      </c>
      <c r="K17" s="13">
        <v>56685</v>
      </c>
      <c r="L17" s="12">
        <f>Table3[[#This Row],[Final State Match Funding 
Allocated from PCA 25424
'[$0.37 Per $1.00 Withheld']]]+Table3[[#This Row],[State Match Funding
Allocated from PCA 25478
'[$0.63 Per $1.00 Withheld']]]</f>
        <v>89337</v>
      </c>
      <c r="M17" s="12">
        <v>32652</v>
      </c>
      <c r="N17" s="12">
        <v>56685</v>
      </c>
      <c r="O17" s="12">
        <v>0</v>
      </c>
      <c r="P1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" spans="1:16" x14ac:dyDescent="0.35">
      <c r="A18" s="16" t="s">
        <v>44</v>
      </c>
      <c r="B18" s="3" t="s">
        <v>45</v>
      </c>
      <c r="C18" s="3">
        <v>1</v>
      </c>
      <c r="D18" s="15" t="s">
        <v>46</v>
      </c>
      <c r="E18" s="15" t="s">
        <v>47</v>
      </c>
      <c r="F18" s="15" t="s">
        <v>12</v>
      </c>
      <c r="G18" s="3" t="s">
        <v>47</v>
      </c>
      <c r="H18" s="14" t="s">
        <v>48</v>
      </c>
      <c r="I18" s="29">
        <v>39443</v>
      </c>
      <c r="J18" s="13">
        <v>14416</v>
      </c>
      <c r="K18" s="13">
        <v>25027</v>
      </c>
      <c r="L18" s="12">
        <f>Table3[[#This Row],[Final State Match Funding 
Allocated from PCA 25424
'[$0.37 Per $1.00 Withheld']]]+Table3[[#This Row],[State Match Funding
Allocated from PCA 25478
'[$0.63 Per $1.00 Withheld']]]</f>
        <v>39443</v>
      </c>
      <c r="M18" s="12">
        <v>14416</v>
      </c>
      <c r="N18" s="12">
        <v>25027</v>
      </c>
      <c r="O18" s="12">
        <v>0</v>
      </c>
      <c r="P1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" spans="1:16" x14ac:dyDescent="0.35">
      <c r="A19" s="16" t="s">
        <v>49</v>
      </c>
      <c r="B19" s="3" t="s">
        <v>50</v>
      </c>
      <c r="C19" s="3">
        <v>9</v>
      </c>
      <c r="D19" s="15" t="s">
        <v>51</v>
      </c>
      <c r="E19" s="15" t="s">
        <v>52</v>
      </c>
      <c r="F19" s="15" t="s">
        <v>12</v>
      </c>
      <c r="G19" s="3" t="s">
        <v>52</v>
      </c>
      <c r="H19" s="14" t="s">
        <v>53</v>
      </c>
      <c r="I19" s="29">
        <v>124040</v>
      </c>
      <c r="J19" s="13">
        <v>45335</v>
      </c>
      <c r="K19" s="13">
        <v>78705</v>
      </c>
      <c r="L19" s="12">
        <f>Table3[[#This Row],[Final State Match Funding 
Allocated from PCA 25424
'[$0.37 Per $1.00 Withheld']]]+Table3[[#This Row],[State Match Funding
Allocated from PCA 25478
'[$0.63 Per $1.00 Withheld']]]</f>
        <v>124040</v>
      </c>
      <c r="M19" s="12">
        <v>45335</v>
      </c>
      <c r="N19" s="12">
        <v>78705</v>
      </c>
      <c r="O19" s="12">
        <v>0</v>
      </c>
      <c r="P1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" spans="1:16" x14ac:dyDescent="0.35">
      <c r="A20" s="16" t="s">
        <v>49</v>
      </c>
      <c r="B20" s="3" t="s">
        <v>50</v>
      </c>
      <c r="C20" s="3">
        <v>9</v>
      </c>
      <c r="D20" s="15" t="s">
        <v>51</v>
      </c>
      <c r="E20" s="15" t="s">
        <v>54</v>
      </c>
      <c r="F20" s="15" t="s">
        <v>12</v>
      </c>
      <c r="G20" s="3" t="s">
        <v>54</v>
      </c>
      <c r="H20" s="14" t="s">
        <v>55</v>
      </c>
      <c r="I20" s="29">
        <v>71006</v>
      </c>
      <c r="J20" s="13">
        <v>25952</v>
      </c>
      <c r="K20" s="13">
        <v>45054</v>
      </c>
      <c r="L20" s="12">
        <f>Table3[[#This Row],[Final State Match Funding 
Allocated from PCA 25424
'[$0.37 Per $1.00 Withheld']]]+Table3[[#This Row],[State Match Funding
Allocated from PCA 25478
'[$0.63 Per $1.00 Withheld']]]</f>
        <v>71006</v>
      </c>
      <c r="M20" s="12">
        <v>25952</v>
      </c>
      <c r="N20" s="12">
        <v>45054</v>
      </c>
      <c r="O20" s="12">
        <v>0</v>
      </c>
      <c r="P2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1" spans="1:16" x14ac:dyDescent="0.35">
      <c r="A21" s="16" t="s">
        <v>49</v>
      </c>
      <c r="B21" s="3" t="s">
        <v>50</v>
      </c>
      <c r="C21" s="3">
        <v>9</v>
      </c>
      <c r="D21" s="15" t="s">
        <v>51</v>
      </c>
      <c r="E21" s="15" t="s">
        <v>56</v>
      </c>
      <c r="F21" s="15" t="s">
        <v>12</v>
      </c>
      <c r="G21" s="3" t="s">
        <v>56</v>
      </c>
      <c r="H21" s="14" t="s">
        <v>57</v>
      </c>
      <c r="I21" s="29">
        <v>106675</v>
      </c>
      <c r="J21" s="13">
        <v>38989</v>
      </c>
      <c r="K21" s="13">
        <v>67686</v>
      </c>
      <c r="L21" s="12">
        <f>Table3[[#This Row],[Final State Match Funding 
Allocated from PCA 25424
'[$0.37 Per $1.00 Withheld']]]+Table3[[#This Row],[State Match Funding
Allocated from PCA 25478
'[$0.63 Per $1.00 Withheld']]]</f>
        <v>106675</v>
      </c>
      <c r="M21" s="12">
        <v>38989</v>
      </c>
      <c r="N21" s="12">
        <v>67686</v>
      </c>
      <c r="O21" s="12">
        <v>0</v>
      </c>
      <c r="P2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2" spans="1:16" x14ac:dyDescent="0.35">
      <c r="A22" s="16" t="s">
        <v>49</v>
      </c>
      <c r="B22" s="3" t="s">
        <v>50</v>
      </c>
      <c r="C22" s="3">
        <v>9</v>
      </c>
      <c r="D22" s="15" t="s">
        <v>51</v>
      </c>
      <c r="E22" s="15" t="s">
        <v>58</v>
      </c>
      <c r="F22" s="15" t="s">
        <v>12</v>
      </c>
      <c r="G22" s="3" t="s">
        <v>58</v>
      </c>
      <c r="H22" s="14" t="s">
        <v>59</v>
      </c>
      <c r="I22" s="29">
        <v>77155</v>
      </c>
      <c r="J22" s="13">
        <v>28199</v>
      </c>
      <c r="K22" s="13">
        <v>48956</v>
      </c>
      <c r="L22" s="12">
        <f>Table3[[#This Row],[Final State Match Funding 
Allocated from PCA 25424
'[$0.37 Per $1.00 Withheld']]]+Table3[[#This Row],[State Match Funding
Allocated from PCA 25478
'[$0.63 Per $1.00 Withheld']]]</f>
        <v>77155</v>
      </c>
      <c r="M22" s="12">
        <v>28199</v>
      </c>
      <c r="N22" s="12">
        <v>48956</v>
      </c>
      <c r="O22" s="12">
        <v>0</v>
      </c>
      <c r="P2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3" spans="1:16" x14ac:dyDescent="0.35">
      <c r="A23" s="16" t="s">
        <v>49</v>
      </c>
      <c r="B23" s="3" t="s">
        <v>50</v>
      </c>
      <c r="C23" s="3">
        <v>9</v>
      </c>
      <c r="D23" s="15" t="s">
        <v>51</v>
      </c>
      <c r="E23" s="15" t="s">
        <v>60</v>
      </c>
      <c r="F23" s="15" t="s">
        <v>12</v>
      </c>
      <c r="G23" s="3" t="s">
        <v>60</v>
      </c>
      <c r="H23" s="14" t="s">
        <v>61</v>
      </c>
      <c r="I23" s="29">
        <v>77099</v>
      </c>
      <c r="J23" s="13">
        <v>28179</v>
      </c>
      <c r="K23" s="13">
        <v>48920</v>
      </c>
      <c r="L23" s="12">
        <f>Table3[[#This Row],[Final State Match Funding 
Allocated from PCA 25424
'[$0.37 Per $1.00 Withheld']]]+Table3[[#This Row],[State Match Funding
Allocated from PCA 25478
'[$0.63 Per $1.00 Withheld']]]</f>
        <v>77099</v>
      </c>
      <c r="M23" s="12">
        <v>28179</v>
      </c>
      <c r="N23" s="12">
        <v>48920</v>
      </c>
      <c r="O23" s="12">
        <v>0</v>
      </c>
      <c r="P2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4" spans="1:16" x14ac:dyDescent="0.35">
      <c r="A24" s="16" t="s">
        <v>49</v>
      </c>
      <c r="B24" s="3" t="s">
        <v>50</v>
      </c>
      <c r="C24" s="3">
        <v>9</v>
      </c>
      <c r="D24" s="15" t="s">
        <v>51</v>
      </c>
      <c r="E24" s="15" t="s">
        <v>62</v>
      </c>
      <c r="F24" s="15" t="s">
        <v>12</v>
      </c>
      <c r="G24" s="3" t="s">
        <v>62</v>
      </c>
      <c r="H24" s="14" t="s">
        <v>63</v>
      </c>
      <c r="I24" s="29">
        <v>32096</v>
      </c>
      <c r="J24" s="13">
        <v>11731</v>
      </c>
      <c r="K24" s="13">
        <v>20365</v>
      </c>
      <c r="L24" s="12">
        <f>Table3[[#This Row],[Final State Match Funding 
Allocated from PCA 25424
'[$0.37 Per $1.00 Withheld']]]+Table3[[#This Row],[State Match Funding
Allocated from PCA 25478
'[$0.63 Per $1.00 Withheld']]]</f>
        <v>32096</v>
      </c>
      <c r="M24" s="12">
        <v>11731</v>
      </c>
      <c r="N24" s="12">
        <v>20365</v>
      </c>
      <c r="O24" s="12">
        <v>0</v>
      </c>
      <c r="P2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5" spans="1:16" x14ac:dyDescent="0.35">
      <c r="A25" s="16" t="s">
        <v>49</v>
      </c>
      <c r="B25" s="3" t="s">
        <v>50</v>
      </c>
      <c r="C25" s="3">
        <v>9</v>
      </c>
      <c r="D25" s="15" t="s">
        <v>51</v>
      </c>
      <c r="E25" s="15" t="s">
        <v>64</v>
      </c>
      <c r="F25" s="15" t="s">
        <v>12</v>
      </c>
      <c r="G25" s="3" t="s">
        <v>64</v>
      </c>
      <c r="H25" s="14" t="s">
        <v>65</v>
      </c>
      <c r="I25" s="29">
        <v>779755</v>
      </c>
      <c r="J25" s="13">
        <v>284993</v>
      </c>
      <c r="K25" s="13">
        <v>494762</v>
      </c>
      <c r="L25" s="12">
        <f>Table3[[#This Row],[Final State Match Funding 
Allocated from PCA 25424
'[$0.37 Per $1.00 Withheld']]]+Table3[[#This Row],[State Match Funding
Allocated from PCA 25478
'[$0.63 Per $1.00 Withheld']]]</f>
        <v>779755</v>
      </c>
      <c r="M25" s="12">
        <v>284993</v>
      </c>
      <c r="N25" s="12">
        <v>494762</v>
      </c>
      <c r="O25" s="12">
        <v>0</v>
      </c>
      <c r="P2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6" spans="1:16" x14ac:dyDescent="0.35">
      <c r="A26" s="16" t="s">
        <v>49</v>
      </c>
      <c r="B26" s="3" t="s">
        <v>50</v>
      </c>
      <c r="C26" s="3">
        <v>9</v>
      </c>
      <c r="D26" s="15" t="s">
        <v>51</v>
      </c>
      <c r="E26" s="15" t="s">
        <v>66</v>
      </c>
      <c r="F26" s="15" t="s">
        <v>12</v>
      </c>
      <c r="G26" s="3" t="s">
        <v>66</v>
      </c>
      <c r="H26" s="14" t="s">
        <v>67</v>
      </c>
      <c r="I26" s="29">
        <v>32648</v>
      </c>
      <c r="J26" s="13">
        <v>11933</v>
      </c>
      <c r="K26" s="13">
        <v>20715</v>
      </c>
      <c r="L26" s="12">
        <f>Table3[[#This Row],[Final State Match Funding 
Allocated from PCA 25424
'[$0.37 Per $1.00 Withheld']]]+Table3[[#This Row],[State Match Funding
Allocated from PCA 25478
'[$0.63 Per $1.00 Withheld']]]</f>
        <v>32648</v>
      </c>
      <c r="M26" s="12">
        <v>11933</v>
      </c>
      <c r="N26" s="12">
        <v>20715</v>
      </c>
      <c r="O26" s="12">
        <v>0</v>
      </c>
      <c r="P2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7" spans="1:16" x14ac:dyDescent="0.35">
      <c r="A27" s="16" t="s">
        <v>68</v>
      </c>
      <c r="B27" s="3" t="s">
        <v>69</v>
      </c>
      <c r="C27" s="3">
        <v>1</v>
      </c>
      <c r="D27" s="15" t="s">
        <v>70</v>
      </c>
      <c r="E27" s="15" t="s">
        <v>71</v>
      </c>
      <c r="F27" s="15" t="s">
        <v>12</v>
      </c>
      <c r="G27" s="3" t="s">
        <v>71</v>
      </c>
      <c r="H27" s="14" t="s">
        <v>72</v>
      </c>
      <c r="I27" s="29">
        <v>66780</v>
      </c>
      <c r="J27" s="13">
        <v>24407</v>
      </c>
      <c r="K27" s="13">
        <v>42373</v>
      </c>
      <c r="L27" s="12">
        <f>Table3[[#This Row],[Final State Match Funding 
Allocated from PCA 25424
'[$0.37 Per $1.00 Withheld']]]+Table3[[#This Row],[State Match Funding
Allocated from PCA 25478
'[$0.63 Per $1.00 Withheld']]]</f>
        <v>66780</v>
      </c>
      <c r="M27" s="12">
        <v>24407</v>
      </c>
      <c r="N27" s="12">
        <v>42373</v>
      </c>
      <c r="O27" s="12">
        <v>0</v>
      </c>
      <c r="P2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8" spans="1:16" x14ac:dyDescent="0.35">
      <c r="A28" s="16" t="s">
        <v>68</v>
      </c>
      <c r="B28" s="3" t="s">
        <v>69</v>
      </c>
      <c r="C28" s="3">
        <v>1</v>
      </c>
      <c r="D28" s="15" t="s">
        <v>70</v>
      </c>
      <c r="E28" s="15" t="s">
        <v>73</v>
      </c>
      <c r="F28" s="15" t="s">
        <v>12</v>
      </c>
      <c r="G28" s="3" t="s">
        <v>73</v>
      </c>
      <c r="H28" s="14" t="s">
        <v>74</v>
      </c>
      <c r="I28" s="29">
        <v>101340</v>
      </c>
      <c r="J28" s="13">
        <v>37039</v>
      </c>
      <c r="K28" s="13">
        <v>64301</v>
      </c>
      <c r="L28" s="12">
        <f>Table3[[#This Row],[Final State Match Funding 
Allocated from PCA 25424
'[$0.37 Per $1.00 Withheld']]]+Table3[[#This Row],[State Match Funding
Allocated from PCA 25478
'[$0.63 Per $1.00 Withheld']]]</f>
        <v>101340</v>
      </c>
      <c r="M28" s="12">
        <v>37039</v>
      </c>
      <c r="N28" s="12">
        <v>64301</v>
      </c>
      <c r="O28" s="12">
        <v>0</v>
      </c>
      <c r="P2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9" spans="1:16" x14ac:dyDescent="0.35">
      <c r="A29" s="16" t="s">
        <v>68</v>
      </c>
      <c r="B29" s="3" t="s">
        <v>69</v>
      </c>
      <c r="C29" s="3">
        <v>1</v>
      </c>
      <c r="D29" s="15" t="s">
        <v>70</v>
      </c>
      <c r="E29" s="15" t="s">
        <v>75</v>
      </c>
      <c r="F29" s="15" t="s">
        <v>12</v>
      </c>
      <c r="G29" s="3" t="s">
        <v>75</v>
      </c>
      <c r="H29" s="14" t="s">
        <v>76</v>
      </c>
      <c r="I29" s="29">
        <v>48253</v>
      </c>
      <c r="J29" s="13">
        <v>17636</v>
      </c>
      <c r="K29" s="13">
        <v>30617</v>
      </c>
      <c r="L29" s="12">
        <f>Table3[[#This Row],[Final State Match Funding 
Allocated from PCA 25424
'[$0.37 Per $1.00 Withheld']]]+Table3[[#This Row],[State Match Funding
Allocated from PCA 25478
'[$0.63 Per $1.00 Withheld']]]</f>
        <v>48253</v>
      </c>
      <c r="M29" s="12">
        <v>17636</v>
      </c>
      <c r="N29" s="12">
        <v>30617</v>
      </c>
      <c r="O29" s="12">
        <v>0</v>
      </c>
      <c r="P2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0" spans="1:16" x14ac:dyDescent="0.35">
      <c r="A30" s="16" t="s">
        <v>68</v>
      </c>
      <c r="B30" s="3" t="s">
        <v>69</v>
      </c>
      <c r="C30" s="3">
        <v>1</v>
      </c>
      <c r="D30" s="15" t="s">
        <v>70</v>
      </c>
      <c r="E30" s="15" t="s">
        <v>77</v>
      </c>
      <c r="F30" s="15" t="s">
        <v>12</v>
      </c>
      <c r="G30" s="3" t="s">
        <v>77</v>
      </c>
      <c r="H30" s="14" t="s">
        <v>78</v>
      </c>
      <c r="I30" s="29">
        <v>8736</v>
      </c>
      <c r="J30" s="13">
        <v>3193</v>
      </c>
      <c r="K30" s="13">
        <v>5543</v>
      </c>
      <c r="L30" s="12">
        <f>Table3[[#This Row],[Final State Match Funding 
Allocated from PCA 25424
'[$0.37 Per $1.00 Withheld']]]+Table3[[#This Row],[State Match Funding
Allocated from PCA 25478
'[$0.63 Per $1.00 Withheld']]]</f>
        <v>8736</v>
      </c>
      <c r="M30" s="12">
        <v>3193</v>
      </c>
      <c r="N30" s="12">
        <v>5543</v>
      </c>
      <c r="O30" s="12">
        <v>0</v>
      </c>
      <c r="P3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1" spans="1:16" x14ac:dyDescent="0.35">
      <c r="A31" s="16" t="s">
        <v>68</v>
      </c>
      <c r="B31" s="3" t="s">
        <v>69</v>
      </c>
      <c r="C31" s="3">
        <v>1</v>
      </c>
      <c r="D31" s="15" t="s">
        <v>70</v>
      </c>
      <c r="E31" s="15" t="s">
        <v>79</v>
      </c>
      <c r="F31" s="15" t="s">
        <v>12</v>
      </c>
      <c r="G31" s="3" t="s">
        <v>79</v>
      </c>
      <c r="H31" s="14" t="s">
        <v>80</v>
      </c>
      <c r="I31" s="29">
        <v>77713</v>
      </c>
      <c r="J31" s="13">
        <v>28403</v>
      </c>
      <c r="K31" s="13">
        <v>49310</v>
      </c>
      <c r="L31" s="12">
        <f>Table3[[#This Row],[Final State Match Funding 
Allocated from PCA 25424
'[$0.37 Per $1.00 Withheld']]]+Table3[[#This Row],[State Match Funding
Allocated from PCA 25478
'[$0.63 Per $1.00 Withheld']]]</f>
        <v>77713</v>
      </c>
      <c r="M31" s="12">
        <v>28403</v>
      </c>
      <c r="N31" s="12">
        <v>49310</v>
      </c>
      <c r="O31" s="12">
        <v>0</v>
      </c>
      <c r="P3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2" spans="1:16" x14ac:dyDescent="0.35">
      <c r="A32" s="16" t="s">
        <v>68</v>
      </c>
      <c r="B32" s="3" t="s">
        <v>69</v>
      </c>
      <c r="C32" s="3">
        <v>1</v>
      </c>
      <c r="D32" s="15" t="s">
        <v>70</v>
      </c>
      <c r="E32" s="15" t="s">
        <v>81</v>
      </c>
      <c r="F32" s="15" t="s">
        <v>12</v>
      </c>
      <c r="G32" s="3" t="s">
        <v>81</v>
      </c>
      <c r="H32" s="14" t="s">
        <v>82</v>
      </c>
      <c r="I32" s="29">
        <v>83162</v>
      </c>
      <c r="J32" s="13">
        <v>30395</v>
      </c>
      <c r="K32" s="13">
        <v>52767</v>
      </c>
      <c r="L32" s="12">
        <f>Table3[[#This Row],[Final State Match Funding 
Allocated from PCA 25424
'[$0.37 Per $1.00 Withheld']]]+Table3[[#This Row],[State Match Funding
Allocated from PCA 25478
'[$0.63 Per $1.00 Withheld']]]</f>
        <v>83162</v>
      </c>
      <c r="M32" s="12">
        <v>30395</v>
      </c>
      <c r="N32" s="12">
        <v>52767</v>
      </c>
      <c r="O32" s="12">
        <v>0</v>
      </c>
      <c r="P3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3" spans="1:16" x14ac:dyDescent="0.35">
      <c r="A33" s="16" t="s">
        <v>68</v>
      </c>
      <c r="B33" s="3" t="s">
        <v>69</v>
      </c>
      <c r="C33" s="3">
        <v>1</v>
      </c>
      <c r="D33" s="15" t="s">
        <v>70</v>
      </c>
      <c r="E33" s="15" t="s">
        <v>83</v>
      </c>
      <c r="F33" s="15" t="s">
        <v>12</v>
      </c>
      <c r="G33" s="3" t="s">
        <v>83</v>
      </c>
      <c r="H33" s="14" t="s">
        <v>84</v>
      </c>
      <c r="I33" s="29">
        <v>39787</v>
      </c>
      <c r="J33" s="13">
        <v>14542</v>
      </c>
      <c r="K33" s="13">
        <v>25245</v>
      </c>
      <c r="L33" s="12">
        <f>Table3[[#This Row],[Final State Match Funding 
Allocated from PCA 25424
'[$0.37 Per $1.00 Withheld']]]+Table3[[#This Row],[State Match Funding
Allocated from PCA 25478
'[$0.63 Per $1.00 Withheld']]]</f>
        <v>39787</v>
      </c>
      <c r="M33" s="12">
        <v>14542</v>
      </c>
      <c r="N33" s="12">
        <v>25245</v>
      </c>
      <c r="O33" s="12">
        <v>0</v>
      </c>
      <c r="P3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4" spans="1:16" x14ac:dyDescent="0.35">
      <c r="A34" s="16" t="s">
        <v>85</v>
      </c>
      <c r="B34" s="3" t="s">
        <v>86</v>
      </c>
      <c r="C34" s="3">
        <v>10</v>
      </c>
      <c r="D34" s="15" t="s">
        <v>87</v>
      </c>
      <c r="E34" s="15" t="s">
        <v>88</v>
      </c>
      <c r="F34" s="15" t="s">
        <v>12</v>
      </c>
      <c r="G34" s="3" t="s">
        <v>88</v>
      </c>
      <c r="H34" s="14" t="s">
        <v>89</v>
      </c>
      <c r="I34" s="29">
        <v>79767</v>
      </c>
      <c r="J34" s="13">
        <v>29154</v>
      </c>
      <c r="K34" s="13">
        <v>50613</v>
      </c>
      <c r="L34" s="12">
        <f>Table3[[#This Row],[Final State Match Funding 
Allocated from PCA 25424
'[$0.37 Per $1.00 Withheld']]]+Table3[[#This Row],[State Match Funding
Allocated from PCA 25478
'[$0.63 Per $1.00 Withheld']]]</f>
        <v>79767</v>
      </c>
      <c r="M34" s="12">
        <v>29154</v>
      </c>
      <c r="N34" s="12">
        <v>50613</v>
      </c>
      <c r="O34" s="12">
        <v>0</v>
      </c>
      <c r="P3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5" spans="1:16" x14ac:dyDescent="0.35">
      <c r="A35" s="16" t="s">
        <v>85</v>
      </c>
      <c r="B35" s="3" t="s">
        <v>86</v>
      </c>
      <c r="C35" s="3">
        <v>10</v>
      </c>
      <c r="D35" s="15" t="s">
        <v>87</v>
      </c>
      <c r="E35" s="15" t="s">
        <v>90</v>
      </c>
      <c r="F35" s="15" t="s">
        <v>12</v>
      </c>
      <c r="G35" s="3" t="s">
        <v>90</v>
      </c>
      <c r="H35" s="14" t="s">
        <v>91</v>
      </c>
      <c r="I35" s="29">
        <v>101047</v>
      </c>
      <c r="J35" s="13">
        <v>36932</v>
      </c>
      <c r="K35" s="13">
        <v>64115</v>
      </c>
      <c r="L35" s="12">
        <f>Table3[[#This Row],[Final State Match Funding 
Allocated from PCA 25424
'[$0.37 Per $1.00 Withheld']]]+Table3[[#This Row],[State Match Funding
Allocated from PCA 25478
'[$0.63 Per $1.00 Withheld']]]</f>
        <v>101047</v>
      </c>
      <c r="M35" s="12">
        <v>36932</v>
      </c>
      <c r="N35" s="12">
        <v>64115</v>
      </c>
      <c r="O35" s="12">
        <v>0</v>
      </c>
      <c r="P3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6" spans="1:16" x14ac:dyDescent="0.35">
      <c r="A36" s="16" t="s">
        <v>85</v>
      </c>
      <c r="B36" s="3" t="s">
        <v>86</v>
      </c>
      <c r="C36" s="3">
        <v>10</v>
      </c>
      <c r="D36" s="15" t="s">
        <v>87</v>
      </c>
      <c r="E36" s="15" t="s">
        <v>92</v>
      </c>
      <c r="F36" s="15" t="s">
        <v>12</v>
      </c>
      <c r="G36" s="3" t="s">
        <v>92</v>
      </c>
      <c r="H36" s="14" t="s">
        <v>93</v>
      </c>
      <c r="I36" s="29">
        <v>97343</v>
      </c>
      <c r="J36" s="13">
        <v>35578</v>
      </c>
      <c r="K36" s="13">
        <v>61765</v>
      </c>
      <c r="L36" s="12">
        <f>Table3[[#This Row],[Final State Match Funding 
Allocated from PCA 25424
'[$0.37 Per $1.00 Withheld']]]+Table3[[#This Row],[State Match Funding
Allocated from PCA 25478
'[$0.63 Per $1.00 Withheld']]]</f>
        <v>97343</v>
      </c>
      <c r="M36" s="12">
        <v>35578</v>
      </c>
      <c r="N36" s="12">
        <v>61765</v>
      </c>
      <c r="O36" s="12">
        <v>0</v>
      </c>
      <c r="P3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7" spans="1:16" x14ac:dyDescent="0.35">
      <c r="A37" s="16" t="s">
        <v>85</v>
      </c>
      <c r="B37" s="3" t="s">
        <v>86</v>
      </c>
      <c r="C37" s="3">
        <v>10</v>
      </c>
      <c r="D37" s="15" t="s">
        <v>87</v>
      </c>
      <c r="E37" s="15" t="s">
        <v>94</v>
      </c>
      <c r="F37" s="15" t="s">
        <v>12</v>
      </c>
      <c r="G37" s="3" t="s">
        <v>94</v>
      </c>
      <c r="H37" s="14" t="s">
        <v>95</v>
      </c>
      <c r="I37" s="29">
        <v>64340</v>
      </c>
      <c r="J37" s="13">
        <v>23516</v>
      </c>
      <c r="K37" s="13">
        <v>40824</v>
      </c>
      <c r="L37" s="12">
        <f>Table3[[#This Row],[Final State Match Funding 
Allocated from PCA 25424
'[$0.37 Per $1.00 Withheld']]]+Table3[[#This Row],[State Match Funding
Allocated from PCA 25478
'[$0.63 Per $1.00 Withheld']]]</f>
        <v>64340</v>
      </c>
      <c r="M37" s="12">
        <v>23516</v>
      </c>
      <c r="N37" s="12">
        <v>40824</v>
      </c>
      <c r="O37" s="12">
        <v>0</v>
      </c>
      <c r="P3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8" spans="1:16" x14ac:dyDescent="0.35">
      <c r="A38" s="16" t="s">
        <v>96</v>
      </c>
      <c r="B38" s="3" t="s">
        <v>97</v>
      </c>
      <c r="C38" s="3">
        <v>5</v>
      </c>
      <c r="D38" s="15" t="s">
        <v>98</v>
      </c>
      <c r="E38" s="15" t="s">
        <v>99</v>
      </c>
      <c r="F38" s="15" t="s">
        <v>12</v>
      </c>
      <c r="G38" s="3" t="s">
        <v>99</v>
      </c>
      <c r="H38" s="14" t="s">
        <v>100</v>
      </c>
      <c r="I38" s="29">
        <v>19927</v>
      </c>
      <c r="J38" s="13">
        <v>7283</v>
      </c>
      <c r="K38" s="13">
        <v>12644</v>
      </c>
      <c r="L38" s="12">
        <f>Table3[[#This Row],[Final State Match Funding 
Allocated from PCA 25424
'[$0.37 Per $1.00 Withheld']]]+Table3[[#This Row],[State Match Funding
Allocated from PCA 25478
'[$0.63 Per $1.00 Withheld']]]</f>
        <v>19927</v>
      </c>
      <c r="M38" s="12">
        <v>7283</v>
      </c>
      <c r="N38" s="12">
        <v>12644</v>
      </c>
      <c r="O38" s="12">
        <v>0</v>
      </c>
      <c r="P3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9" spans="1:16" x14ac:dyDescent="0.35">
      <c r="A39" s="16" t="s">
        <v>96</v>
      </c>
      <c r="B39" s="3" t="s">
        <v>97</v>
      </c>
      <c r="C39" s="3">
        <v>5</v>
      </c>
      <c r="D39" s="15" t="s">
        <v>98</v>
      </c>
      <c r="E39" s="15" t="s">
        <v>101</v>
      </c>
      <c r="F39" s="15" t="s">
        <v>12</v>
      </c>
      <c r="G39" s="3" t="s">
        <v>101</v>
      </c>
      <c r="H39" s="14" t="s">
        <v>102</v>
      </c>
      <c r="I39" s="29">
        <v>16134</v>
      </c>
      <c r="J39" s="13">
        <v>5897</v>
      </c>
      <c r="K39" s="13">
        <v>10237</v>
      </c>
      <c r="L39" s="12">
        <f>Table3[[#This Row],[Final State Match Funding 
Allocated from PCA 25424
'[$0.37 Per $1.00 Withheld']]]+Table3[[#This Row],[State Match Funding
Allocated from PCA 25478
'[$0.63 Per $1.00 Withheld']]]</f>
        <v>16134</v>
      </c>
      <c r="M39" s="12">
        <v>5897</v>
      </c>
      <c r="N39" s="12">
        <v>10237</v>
      </c>
      <c r="O39" s="12">
        <v>0</v>
      </c>
      <c r="P3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0" spans="1:16" x14ac:dyDescent="0.35">
      <c r="A40" s="16" t="s">
        <v>96</v>
      </c>
      <c r="B40" s="3" t="s">
        <v>97</v>
      </c>
      <c r="C40" s="3">
        <v>5</v>
      </c>
      <c r="D40" s="15" t="s">
        <v>98</v>
      </c>
      <c r="E40" s="15" t="s">
        <v>103</v>
      </c>
      <c r="F40" s="15" t="s">
        <v>12</v>
      </c>
      <c r="G40" s="3" t="s">
        <v>103</v>
      </c>
      <c r="H40" s="14" t="s">
        <v>104</v>
      </c>
      <c r="I40" s="29">
        <v>21793</v>
      </c>
      <c r="J40" s="13">
        <v>7965</v>
      </c>
      <c r="K40" s="13">
        <v>13828</v>
      </c>
      <c r="L40" s="12">
        <f>Table3[[#This Row],[Final State Match Funding 
Allocated from PCA 25424
'[$0.37 Per $1.00 Withheld']]]+Table3[[#This Row],[State Match Funding
Allocated from PCA 25478
'[$0.63 Per $1.00 Withheld']]]</f>
        <v>21793</v>
      </c>
      <c r="M40" s="12">
        <v>7965</v>
      </c>
      <c r="N40" s="12">
        <v>13828</v>
      </c>
      <c r="O40" s="12">
        <v>0</v>
      </c>
      <c r="P4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1" spans="1:16" x14ac:dyDescent="0.35">
      <c r="A41" s="16" t="s">
        <v>96</v>
      </c>
      <c r="B41" s="3" t="s">
        <v>97</v>
      </c>
      <c r="C41" s="3">
        <v>5</v>
      </c>
      <c r="D41" s="15" t="s">
        <v>98</v>
      </c>
      <c r="E41" s="15" t="s">
        <v>105</v>
      </c>
      <c r="F41" s="15" t="s">
        <v>12</v>
      </c>
      <c r="G41" s="3" t="s">
        <v>105</v>
      </c>
      <c r="H41" s="14" t="s">
        <v>106</v>
      </c>
      <c r="I41" s="29">
        <v>8302</v>
      </c>
      <c r="J41" s="13">
        <v>3034</v>
      </c>
      <c r="K41" s="13">
        <v>5268</v>
      </c>
      <c r="L41" s="12">
        <f>Table3[[#This Row],[Final State Match Funding 
Allocated from PCA 25424
'[$0.37 Per $1.00 Withheld']]]+Table3[[#This Row],[State Match Funding
Allocated from PCA 25478
'[$0.63 Per $1.00 Withheld']]]</f>
        <v>8302</v>
      </c>
      <c r="M41" s="12">
        <v>3034</v>
      </c>
      <c r="N41" s="12">
        <v>5268</v>
      </c>
      <c r="O41" s="12">
        <v>0</v>
      </c>
      <c r="P4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2" spans="1:16" x14ac:dyDescent="0.35">
      <c r="A42" s="16" t="s">
        <v>96</v>
      </c>
      <c r="B42" s="3" t="s">
        <v>97</v>
      </c>
      <c r="C42" s="3">
        <v>5</v>
      </c>
      <c r="D42" s="15" t="s">
        <v>98</v>
      </c>
      <c r="E42" s="15" t="s">
        <v>107</v>
      </c>
      <c r="F42" s="15" t="s">
        <v>12</v>
      </c>
      <c r="G42" s="3" t="s">
        <v>107</v>
      </c>
      <c r="H42" s="14" t="s">
        <v>108</v>
      </c>
      <c r="I42" s="29">
        <v>6391</v>
      </c>
      <c r="J42" s="13">
        <v>2336</v>
      </c>
      <c r="K42" s="13">
        <v>4055</v>
      </c>
      <c r="L42" s="12">
        <f>Table3[[#This Row],[Final State Match Funding 
Allocated from PCA 25424
'[$0.37 Per $1.00 Withheld']]]+Table3[[#This Row],[State Match Funding
Allocated from PCA 25478
'[$0.63 Per $1.00 Withheld']]]</f>
        <v>6391</v>
      </c>
      <c r="M42" s="12">
        <v>2336</v>
      </c>
      <c r="N42" s="12">
        <v>4055</v>
      </c>
      <c r="O42" s="12">
        <v>0</v>
      </c>
      <c r="P4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3" spans="1:16" x14ac:dyDescent="0.35">
      <c r="A43" s="16" t="s">
        <v>96</v>
      </c>
      <c r="B43" s="3" t="s">
        <v>97</v>
      </c>
      <c r="C43" s="3">
        <v>5</v>
      </c>
      <c r="D43" s="15" t="s">
        <v>98</v>
      </c>
      <c r="E43" s="15" t="s">
        <v>109</v>
      </c>
      <c r="F43" s="15" t="s">
        <v>12</v>
      </c>
      <c r="G43" s="3" t="s">
        <v>109</v>
      </c>
      <c r="H43" s="14" t="s">
        <v>110</v>
      </c>
      <c r="I43" s="29">
        <v>17325</v>
      </c>
      <c r="J43" s="13">
        <v>6332</v>
      </c>
      <c r="K43" s="13">
        <v>10993</v>
      </c>
      <c r="L43" s="12">
        <f>Table3[[#This Row],[Final State Match Funding 
Allocated from PCA 25424
'[$0.37 Per $1.00 Withheld']]]+Table3[[#This Row],[State Match Funding
Allocated from PCA 25478
'[$0.63 Per $1.00 Withheld']]]</f>
        <v>17325</v>
      </c>
      <c r="M43" s="12">
        <v>6332</v>
      </c>
      <c r="N43" s="12">
        <v>10993</v>
      </c>
      <c r="O43" s="12">
        <v>0</v>
      </c>
      <c r="P4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4" spans="1:16" x14ac:dyDescent="0.35">
      <c r="A44" s="16" t="s">
        <v>96</v>
      </c>
      <c r="B44" s="3" t="s">
        <v>97</v>
      </c>
      <c r="C44" s="3">
        <v>5</v>
      </c>
      <c r="D44" s="15" t="s">
        <v>98</v>
      </c>
      <c r="E44" s="15" t="s">
        <v>111</v>
      </c>
      <c r="F44" s="15" t="s">
        <v>12</v>
      </c>
      <c r="G44" s="3" t="s">
        <v>111</v>
      </c>
      <c r="H44" s="14" t="s">
        <v>112</v>
      </c>
      <c r="I44" s="29">
        <v>5841</v>
      </c>
      <c r="J44" s="13">
        <v>2135</v>
      </c>
      <c r="K44" s="13">
        <v>3706</v>
      </c>
      <c r="L44" s="12">
        <f>Table3[[#This Row],[Final State Match Funding 
Allocated from PCA 25424
'[$0.37 Per $1.00 Withheld']]]+Table3[[#This Row],[State Match Funding
Allocated from PCA 25478
'[$0.63 Per $1.00 Withheld']]]</f>
        <v>5841</v>
      </c>
      <c r="M44" s="12">
        <v>2135</v>
      </c>
      <c r="N44" s="12">
        <v>3706</v>
      </c>
      <c r="O44" s="12">
        <v>0</v>
      </c>
      <c r="P4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5" spans="1:16" x14ac:dyDescent="0.35">
      <c r="A45" s="16" t="s">
        <v>113</v>
      </c>
      <c r="B45" s="3" t="s">
        <v>114</v>
      </c>
      <c r="C45" s="3">
        <v>1</v>
      </c>
      <c r="D45" s="15" t="s">
        <v>115</v>
      </c>
      <c r="E45" s="15" t="s">
        <v>116</v>
      </c>
      <c r="F45" s="15" t="s">
        <v>12</v>
      </c>
      <c r="G45" s="3" t="s">
        <v>116</v>
      </c>
      <c r="H45" s="14" t="s">
        <v>117</v>
      </c>
      <c r="I45" s="29">
        <v>66654</v>
      </c>
      <c r="J45" s="13">
        <v>24361</v>
      </c>
      <c r="K45" s="13">
        <v>42293</v>
      </c>
      <c r="L45" s="12">
        <f>Table3[[#This Row],[Final State Match Funding 
Allocated from PCA 25424
'[$0.37 Per $1.00 Withheld']]]+Table3[[#This Row],[State Match Funding
Allocated from PCA 25478
'[$0.63 Per $1.00 Withheld']]]</f>
        <v>66654</v>
      </c>
      <c r="M45" s="12">
        <v>24361</v>
      </c>
      <c r="N45" s="12">
        <v>42293</v>
      </c>
      <c r="O45" s="12">
        <v>0</v>
      </c>
      <c r="P4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6" spans="1:16" x14ac:dyDescent="0.35">
      <c r="A46" s="16" t="s">
        <v>113</v>
      </c>
      <c r="B46" s="3" t="s">
        <v>114</v>
      </c>
      <c r="C46" s="3">
        <v>1</v>
      </c>
      <c r="D46" s="15" t="s">
        <v>115</v>
      </c>
      <c r="E46" s="15" t="s">
        <v>118</v>
      </c>
      <c r="F46" s="15" t="s">
        <v>12</v>
      </c>
      <c r="G46" s="3" t="s">
        <v>118</v>
      </c>
      <c r="H46" s="14" t="s">
        <v>119</v>
      </c>
      <c r="I46" s="29">
        <v>19392</v>
      </c>
      <c r="J46" s="13">
        <v>7088</v>
      </c>
      <c r="K46" s="13">
        <v>12304</v>
      </c>
      <c r="L46" s="12">
        <f>Table3[[#This Row],[Final State Match Funding 
Allocated from PCA 25424
'[$0.37 Per $1.00 Withheld']]]+Table3[[#This Row],[State Match Funding
Allocated from PCA 25478
'[$0.63 Per $1.00 Withheld']]]</f>
        <v>19392</v>
      </c>
      <c r="M46" s="12">
        <v>7088</v>
      </c>
      <c r="N46" s="12">
        <v>12304</v>
      </c>
      <c r="O46" s="12">
        <v>0</v>
      </c>
      <c r="P4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7" spans="1:16" x14ac:dyDescent="0.35">
      <c r="A47" s="16" t="s">
        <v>113</v>
      </c>
      <c r="B47" s="3" t="s">
        <v>114</v>
      </c>
      <c r="C47" s="3">
        <v>1</v>
      </c>
      <c r="D47" s="15" t="s">
        <v>115</v>
      </c>
      <c r="E47" s="15" t="s">
        <v>120</v>
      </c>
      <c r="F47" s="15" t="s">
        <v>12</v>
      </c>
      <c r="G47" s="3" t="s">
        <v>120</v>
      </c>
      <c r="H47" s="14" t="s">
        <v>121</v>
      </c>
      <c r="I47" s="29">
        <v>85774</v>
      </c>
      <c r="J47" s="13">
        <v>31350</v>
      </c>
      <c r="K47" s="13">
        <v>54424</v>
      </c>
      <c r="L47" s="12">
        <f>Table3[[#This Row],[Final State Match Funding 
Allocated from PCA 25424
'[$0.37 Per $1.00 Withheld']]]+Table3[[#This Row],[State Match Funding
Allocated from PCA 25478
'[$0.63 Per $1.00 Withheld']]]</f>
        <v>85774</v>
      </c>
      <c r="M47" s="12">
        <v>31350</v>
      </c>
      <c r="N47" s="12">
        <v>54424</v>
      </c>
      <c r="O47" s="12">
        <v>0</v>
      </c>
      <c r="P4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8" spans="1:16" x14ac:dyDescent="0.35">
      <c r="A48" s="16" t="s">
        <v>122</v>
      </c>
      <c r="B48" s="3" t="s">
        <v>123</v>
      </c>
      <c r="C48" s="3">
        <v>1</v>
      </c>
      <c r="D48" s="15" t="s">
        <v>124</v>
      </c>
      <c r="E48" s="15" t="s">
        <v>125</v>
      </c>
      <c r="F48" s="15" t="s">
        <v>12</v>
      </c>
      <c r="G48" s="3" t="s">
        <v>125</v>
      </c>
      <c r="H48" s="14" t="s">
        <v>126</v>
      </c>
      <c r="I48" s="29">
        <v>38148</v>
      </c>
      <c r="J48" s="13">
        <v>13943</v>
      </c>
      <c r="K48" s="13">
        <v>24205</v>
      </c>
      <c r="L48" s="12">
        <f>Table3[[#This Row],[Final State Match Funding 
Allocated from PCA 25424
'[$0.37 Per $1.00 Withheld']]]+Table3[[#This Row],[State Match Funding
Allocated from PCA 25478
'[$0.63 Per $1.00 Withheld']]]</f>
        <v>38148</v>
      </c>
      <c r="M48" s="12">
        <v>13943</v>
      </c>
      <c r="N48" s="12">
        <v>24205</v>
      </c>
      <c r="O48" s="12">
        <v>0</v>
      </c>
      <c r="P4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9" spans="1:16" x14ac:dyDescent="0.35">
      <c r="A49" s="16" t="s">
        <v>127</v>
      </c>
      <c r="B49" s="3" t="s">
        <v>128</v>
      </c>
      <c r="C49" s="3">
        <v>2</v>
      </c>
      <c r="D49" s="15" t="s">
        <v>129</v>
      </c>
      <c r="E49" s="15" t="s">
        <v>130</v>
      </c>
      <c r="F49" s="15" t="s">
        <v>12</v>
      </c>
      <c r="G49" s="3" t="s">
        <v>130</v>
      </c>
      <c r="H49" s="14" t="s">
        <v>131</v>
      </c>
      <c r="I49" s="29">
        <v>163942</v>
      </c>
      <c r="J49" s="13">
        <v>59919</v>
      </c>
      <c r="K49" s="13">
        <v>104023</v>
      </c>
      <c r="L49" s="12">
        <f>Table3[[#This Row],[Final State Match Funding 
Allocated from PCA 25424
'[$0.37 Per $1.00 Withheld']]]+Table3[[#This Row],[State Match Funding
Allocated from PCA 25478
'[$0.63 Per $1.00 Withheld']]]</f>
        <v>163942</v>
      </c>
      <c r="M49" s="12">
        <v>59919</v>
      </c>
      <c r="N49" s="12">
        <v>104023</v>
      </c>
      <c r="O49" s="12">
        <v>0</v>
      </c>
      <c r="P4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0" spans="1:16" x14ac:dyDescent="0.35">
      <c r="A50" s="16" t="s">
        <v>127</v>
      </c>
      <c r="B50" s="3" t="s">
        <v>128</v>
      </c>
      <c r="C50" s="3">
        <v>2</v>
      </c>
      <c r="D50" s="15" t="s">
        <v>129</v>
      </c>
      <c r="E50" s="15" t="s">
        <v>132</v>
      </c>
      <c r="F50" s="15" t="s">
        <v>12</v>
      </c>
      <c r="G50" s="3" t="s">
        <v>132</v>
      </c>
      <c r="H50" s="14" t="s">
        <v>133</v>
      </c>
      <c r="I50" s="29">
        <v>23325</v>
      </c>
      <c r="J50" s="13">
        <v>8525</v>
      </c>
      <c r="K50" s="13">
        <v>14800</v>
      </c>
      <c r="L50" s="12">
        <f>Table3[[#This Row],[Final State Match Funding 
Allocated from PCA 25424
'[$0.37 Per $1.00 Withheld']]]+Table3[[#This Row],[State Match Funding
Allocated from PCA 25478
'[$0.63 Per $1.00 Withheld']]]</f>
        <v>23325</v>
      </c>
      <c r="M50" s="12">
        <v>8525</v>
      </c>
      <c r="N50" s="12">
        <v>14800</v>
      </c>
      <c r="O50" s="12">
        <v>0</v>
      </c>
      <c r="P5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1" spans="1:16" x14ac:dyDescent="0.35">
      <c r="A51" s="16" t="s">
        <v>134</v>
      </c>
      <c r="B51" s="3" t="s">
        <v>135</v>
      </c>
      <c r="C51" s="3">
        <v>1</v>
      </c>
      <c r="D51" s="15" t="s">
        <v>136</v>
      </c>
      <c r="E51" s="15" t="s">
        <v>137</v>
      </c>
      <c r="F51" s="15" t="s">
        <v>12</v>
      </c>
      <c r="G51" s="3" t="s">
        <v>137</v>
      </c>
      <c r="H51" s="14" t="s">
        <v>138</v>
      </c>
      <c r="I51" s="29">
        <v>138869</v>
      </c>
      <c r="J51" s="13">
        <v>50755</v>
      </c>
      <c r="K51" s="13">
        <v>88114</v>
      </c>
      <c r="L51" s="12">
        <f>Table3[[#This Row],[Final State Match Funding 
Allocated from PCA 25424
'[$0.37 Per $1.00 Withheld']]]+Table3[[#This Row],[State Match Funding
Allocated from PCA 25478
'[$0.63 Per $1.00 Withheld']]]</f>
        <v>138869</v>
      </c>
      <c r="M51" s="12">
        <v>50755</v>
      </c>
      <c r="N51" s="12">
        <v>88114</v>
      </c>
      <c r="O51" s="12">
        <v>0</v>
      </c>
      <c r="P5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2" spans="1:16" x14ac:dyDescent="0.35">
      <c r="A52" s="16" t="s">
        <v>134</v>
      </c>
      <c r="B52" s="3" t="s">
        <v>135</v>
      </c>
      <c r="C52" s="3">
        <v>1</v>
      </c>
      <c r="D52" s="15" t="s">
        <v>136</v>
      </c>
      <c r="E52" s="15" t="s">
        <v>139</v>
      </c>
      <c r="F52" s="15" t="s">
        <v>12</v>
      </c>
      <c r="G52" s="3" t="s">
        <v>139</v>
      </c>
      <c r="H52" s="14" t="s">
        <v>140</v>
      </c>
      <c r="I52" s="29">
        <v>70272</v>
      </c>
      <c r="J52" s="13">
        <v>25684</v>
      </c>
      <c r="K52" s="13">
        <v>44588</v>
      </c>
      <c r="L52" s="12">
        <f>Table3[[#This Row],[Final State Match Funding 
Allocated from PCA 25424
'[$0.37 Per $1.00 Withheld']]]+Table3[[#This Row],[State Match Funding
Allocated from PCA 25478
'[$0.63 Per $1.00 Withheld']]]</f>
        <v>70272</v>
      </c>
      <c r="M52" s="12">
        <v>25684</v>
      </c>
      <c r="N52" s="12">
        <v>44588</v>
      </c>
      <c r="O52" s="12">
        <v>0</v>
      </c>
      <c r="P5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3" spans="1:16" x14ac:dyDescent="0.35">
      <c r="A53" s="16" t="s">
        <v>134</v>
      </c>
      <c r="B53" s="3" t="s">
        <v>135</v>
      </c>
      <c r="C53" s="3">
        <v>1</v>
      </c>
      <c r="D53" s="15" t="s">
        <v>136</v>
      </c>
      <c r="E53" s="15" t="s">
        <v>141</v>
      </c>
      <c r="F53" s="15" t="s">
        <v>12</v>
      </c>
      <c r="G53" s="3" t="s">
        <v>141</v>
      </c>
      <c r="H53" s="14" t="s">
        <v>142</v>
      </c>
      <c r="I53" s="29">
        <v>200003</v>
      </c>
      <c r="J53" s="13">
        <v>73099</v>
      </c>
      <c r="K53" s="13">
        <v>126904</v>
      </c>
      <c r="L53" s="12">
        <f>Table3[[#This Row],[Final State Match Funding 
Allocated from PCA 25424
'[$0.37 Per $1.00 Withheld']]]+Table3[[#This Row],[State Match Funding
Allocated from PCA 25478
'[$0.63 Per $1.00 Withheld']]]</f>
        <v>200003</v>
      </c>
      <c r="M53" s="12">
        <v>73099</v>
      </c>
      <c r="N53" s="12">
        <v>126904</v>
      </c>
      <c r="O53" s="12">
        <v>0</v>
      </c>
      <c r="P5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4" spans="1:16" x14ac:dyDescent="0.35">
      <c r="A54" s="16" t="s">
        <v>134</v>
      </c>
      <c r="B54" s="3" t="s">
        <v>135</v>
      </c>
      <c r="C54" s="3">
        <v>1</v>
      </c>
      <c r="D54" s="15" t="s">
        <v>136</v>
      </c>
      <c r="E54" s="15" t="s">
        <v>143</v>
      </c>
      <c r="F54" s="15" t="s">
        <v>12</v>
      </c>
      <c r="G54" s="3" t="s">
        <v>143</v>
      </c>
      <c r="H54" s="14" t="s">
        <v>144</v>
      </c>
      <c r="I54" s="29">
        <v>185297</v>
      </c>
      <c r="J54" s="13">
        <v>67724</v>
      </c>
      <c r="K54" s="13">
        <v>117573</v>
      </c>
      <c r="L54" s="12">
        <f>Table3[[#This Row],[Final State Match Funding 
Allocated from PCA 25424
'[$0.37 Per $1.00 Withheld']]]+Table3[[#This Row],[State Match Funding
Allocated from PCA 25478
'[$0.63 Per $1.00 Withheld']]]</f>
        <v>185297</v>
      </c>
      <c r="M54" s="12">
        <v>67724</v>
      </c>
      <c r="N54" s="12">
        <v>117573</v>
      </c>
      <c r="O54" s="12">
        <v>0</v>
      </c>
      <c r="P5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5" spans="1:16" x14ac:dyDescent="0.35">
      <c r="A55" s="16" t="s">
        <v>134</v>
      </c>
      <c r="B55" s="3" t="s">
        <v>135</v>
      </c>
      <c r="C55" s="3">
        <v>1</v>
      </c>
      <c r="D55" s="15" t="s">
        <v>136</v>
      </c>
      <c r="E55" s="15" t="s">
        <v>145</v>
      </c>
      <c r="F55" s="15" t="s">
        <v>12</v>
      </c>
      <c r="G55" s="3" t="s">
        <v>145</v>
      </c>
      <c r="H55" s="14" t="s">
        <v>146</v>
      </c>
      <c r="I55" s="29">
        <v>34765</v>
      </c>
      <c r="J55" s="13">
        <v>12706</v>
      </c>
      <c r="K55" s="13">
        <v>22059</v>
      </c>
      <c r="L55" s="12">
        <f>Table3[[#This Row],[Final State Match Funding 
Allocated from PCA 25424
'[$0.37 Per $1.00 Withheld']]]+Table3[[#This Row],[State Match Funding
Allocated from PCA 25478
'[$0.63 Per $1.00 Withheld']]]</f>
        <v>34765</v>
      </c>
      <c r="M55" s="12">
        <v>12706</v>
      </c>
      <c r="N55" s="12">
        <v>22059</v>
      </c>
      <c r="O55" s="12">
        <v>0</v>
      </c>
      <c r="P5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6" spans="1:16" x14ac:dyDescent="0.35">
      <c r="A56" s="16" t="s">
        <v>134</v>
      </c>
      <c r="B56" s="3" t="s">
        <v>135</v>
      </c>
      <c r="C56" s="3">
        <v>1</v>
      </c>
      <c r="D56" s="15" t="s">
        <v>136</v>
      </c>
      <c r="E56" s="15" t="s">
        <v>147</v>
      </c>
      <c r="F56" s="15" t="s">
        <v>12</v>
      </c>
      <c r="G56" s="3" t="s">
        <v>147</v>
      </c>
      <c r="H56" s="14" t="s">
        <v>148</v>
      </c>
      <c r="I56" s="29">
        <v>95158</v>
      </c>
      <c r="J56" s="13">
        <v>34779</v>
      </c>
      <c r="K56" s="13">
        <v>60379</v>
      </c>
      <c r="L56" s="12">
        <f>Table3[[#This Row],[Final State Match Funding 
Allocated from PCA 25424
'[$0.37 Per $1.00 Withheld']]]+Table3[[#This Row],[State Match Funding
Allocated from PCA 25478
'[$0.63 Per $1.00 Withheld']]]</f>
        <v>95158</v>
      </c>
      <c r="M56" s="12">
        <v>34779</v>
      </c>
      <c r="N56" s="12">
        <v>60379</v>
      </c>
      <c r="O56" s="12">
        <v>0</v>
      </c>
      <c r="P5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7" spans="1:16" x14ac:dyDescent="0.35">
      <c r="A57" s="16" t="s">
        <v>134</v>
      </c>
      <c r="B57" s="3" t="s">
        <v>135</v>
      </c>
      <c r="C57" s="3">
        <v>1</v>
      </c>
      <c r="D57" s="15" t="s">
        <v>136</v>
      </c>
      <c r="E57" s="15" t="s">
        <v>149</v>
      </c>
      <c r="F57" s="15" t="s">
        <v>12</v>
      </c>
      <c r="G57" s="3" t="s">
        <v>149</v>
      </c>
      <c r="H57" s="14" t="s">
        <v>150</v>
      </c>
      <c r="I57" s="29">
        <v>92422</v>
      </c>
      <c r="J57" s="13">
        <v>33779</v>
      </c>
      <c r="K57" s="13">
        <v>58643</v>
      </c>
      <c r="L57" s="12">
        <f>Table3[[#This Row],[Final State Match Funding 
Allocated from PCA 25424
'[$0.37 Per $1.00 Withheld']]]+Table3[[#This Row],[State Match Funding
Allocated from PCA 25478
'[$0.63 Per $1.00 Withheld']]]</f>
        <v>92422</v>
      </c>
      <c r="M57" s="12">
        <v>33779</v>
      </c>
      <c r="N57" s="12">
        <v>58643</v>
      </c>
      <c r="O57" s="12">
        <v>0</v>
      </c>
      <c r="P5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8" spans="1:16" x14ac:dyDescent="0.35">
      <c r="A58" s="16" t="s">
        <v>151</v>
      </c>
      <c r="B58" s="3" t="s">
        <v>152</v>
      </c>
      <c r="C58" s="3">
        <v>5</v>
      </c>
      <c r="D58" s="15" t="s">
        <v>153</v>
      </c>
      <c r="E58" s="15" t="s">
        <v>154</v>
      </c>
      <c r="F58" s="15" t="s">
        <v>12</v>
      </c>
      <c r="G58" s="3" t="s">
        <v>154</v>
      </c>
      <c r="H58" s="14" t="s">
        <v>155</v>
      </c>
      <c r="I58" s="29">
        <v>18510</v>
      </c>
      <c r="J58" s="13">
        <v>6765</v>
      </c>
      <c r="K58" s="13">
        <v>11745</v>
      </c>
      <c r="L58" s="12">
        <f>Table3[[#This Row],[Final State Match Funding 
Allocated from PCA 25424
'[$0.37 Per $1.00 Withheld']]]+Table3[[#This Row],[State Match Funding
Allocated from PCA 25478
'[$0.63 Per $1.00 Withheld']]]</f>
        <v>18510</v>
      </c>
      <c r="M58" s="12">
        <v>6765</v>
      </c>
      <c r="N58" s="12">
        <v>11745</v>
      </c>
      <c r="O58" s="12">
        <v>0</v>
      </c>
      <c r="P5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9" spans="1:16" x14ac:dyDescent="0.35">
      <c r="A59" s="16" t="s">
        <v>156</v>
      </c>
      <c r="B59" s="3" t="s">
        <v>157</v>
      </c>
      <c r="C59" s="3">
        <v>1</v>
      </c>
      <c r="D59" s="15" t="s">
        <v>158</v>
      </c>
      <c r="E59" s="15" t="s">
        <v>159</v>
      </c>
      <c r="F59" s="15" t="s">
        <v>12</v>
      </c>
      <c r="G59" s="3" t="s">
        <v>159</v>
      </c>
      <c r="H59" s="14" t="s">
        <v>160</v>
      </c>
      <c r="I59" s="29">
        <v>16687</v>
      </c>
      <c r="J59" s="13">
        <v>6099</v>
      </c>
      <c r="K59" s="13">
        <v>10588</v>
      </c>
      <c r="L59" s="12">
        <f>Table3[[#This Row],[Final State Match Funding 
Allocated from PCA 25424
'[$0.37 Per $1.00 Withheld']]]+Table3[[#This Row],[State Match Funding
Allocated from PCA 25478
'[$0.63 Per $1.00 Withheld']]]</f>
        <v>16687</v>
      </c>
      <c r="M59" s="12">
        <v>6099</v>
      </c>
      <c r="N59" s="12">
        <v>10588</v>
      </c>
      <c r="O59" s="12">
        <v>0</v>
      </c>
      <c r="P5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0" spans="1:16" x14ac:dyDescent="0.35">
      <c r="A60" s="16" t="s">
        <v>156</v>
      </c>
      <c r="B60" s="3" t="s">
        <v>157</v>
      </c>
      <c r="C60" s="3">
        <v>1</v>
      </c>
      <c r="D60" s="15" t="s">
        <v>158</v>
      </c>
      <c r="E60" s="15" t="s">
        <v>161</v>
      </c>
      <c r="F60" s="15" t="s">
        <v>12</v>
      </c>
      <c r="G60" s="3" t="s">
        <v>161</v>
      </c>
      <c r="H60" s="14" t="s">
        <v>162</v>
      </c>
      <c r="I60" s="29">
        <v>2100</v>
      </c>
      <c r="J60" s="13">
        <v>768</v>
      </c>
      <c r="K60" s="13">
        <v>1332</v>
      </c>
      <c r="L60" s="12">
        <f>Table3[[#This Row],[Final State Match Funding 
Allocated from PCA 25424
'[$0.37 Per $1.00 Withheld']]]+Table3[[#This Row],[State Match Funding
Allocated from PCA 25478
'[$0.63 Per $1.00 Withheld']]]</f>
        <v>2100</v>
      </c>
      <c r="M60" s="12">
        <v>768</v>
      </c>
      <c r="N60" s="12">
        <v>1332</v>
      </c>
      <c r="O60" s="12">
        <v>0</v>
      </c>
      <c r="P6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1" spans="1:16" x14ac:dyDescent="0.35">
      <c r="A61" s="16" t="s">
        <v>163</v>
      </c>
      <c r="B61" s="3" t="s">
        <v>164</v>
      </c>
      <c r="C61" s="3">
        <v>1</v>
      </c>
      <c r="D61" s="15" t="s">
        <v>165</v>
      </c>
      <c r="E61" s="15" t="s">
        <v>166</v>
      </c>
      <c r="F61" s="15" t="s">
        <v>12</v>
      </c>
      <c r="G61" s="3" t="s">
        <v>166</v>
      </c>
      <c r="H61" s="14" t="s">
        <v>167</v>
      </c>
      <c r="I61" s="29">
        <v>4000</v>
      </c>
      <c r="J61" s="13">
        <v>1462</v>
      </c>
      <c r="K61" s="13">
        <v>2538</v>
      </c>
      <c r="L61" s="12">
        <f>Table3[[#This Row],[Final State Match Funding 
Allocated from PCA 25424
'[$0.37 Per $1.00 Withheld']]]+Table3[[#This Row],[State Match Funding
Allocated from PCA 25478
'[$0.63 Per $1.00 Withheld']]]</f>
        <v>4000</v>
      </c>
      <c r="M61" s="12">
        <v>1462</v>
      </c>
      <c r="N61" s="12">
        <v>2538</v>
      </c>
      <c r="O61" s="12">
        <v>0</v>
      </c>
      <c r="P6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2" spans="1:16" x14ac:dyDescent="0.35">
      <c r="A62" s="16" t="s">
        <v>163</v>
      </c>
      <c r="B62" s="3" t="s">
        <v>164</v>
      </c>
      <c r="C62" s="3">
        <v>1</v>
      </c>
      <c r="D62" s="15" t="s">
        <v>165</v>
      </c>
      <c r="E62" s="15" t="s">
        <v>168</v>
      </c>
      <c r="F62" s="15" t="s">
        <v>12</v>
      </c>
      <c r="G62" s="3" t="s">
        <v>168</v>
      </c>
      <c r="H62" s="14" t="s">
        <v>169</v>
      </c>
      <c r="I62" s="29">
        <v>326765</v>
      </c>
      <c r="J62" s="13">
        <v>119429</v>
      </c>
      <c r="K62" s="13">
        <v>207336</v>
      </c>
      <c r="L62" s="12">
        <f>Table3[[#This Row],[Final State Match Funding 
Allocated from PCA 25424
'[$0.37 Per $1.00 Withheld']]]+Table3[[#This Row],[State Match Funding
Allocated from PCA 25478
'[$0.63 Per $1.00 Withheld']]]</f>
        <v>326765</v>
      </c>
      <c r="M62" s="12">
        <v>119429</v>
      </c>
      <c r="N62" s="12">
        <v>207336</v>
      </c>
      <c r="O62" s="12">
        <v>0</v>
      </c>
      <c r="P6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3" spans="1:16" x14ac:dyDescent="0.35">
      <c r="A63" s="16" t="s">
        <v>163</v>
      </c>
      <c r="B63" s="3" t="s">
        <v>164</v>
      </c>
      <c r="C63" s="3">
        <v>1</v>
      </c>
      <c r="D63" s="15" t="s">
        <v>165</v>
      </c>
      <c r="E63" s="15" t="s">
        <v>170</v>
      </c>
      <c r="F63" s="15" t="s">
        <v>12</v>
      </c>
      <c r="G63" s="3" t="s">
        <v>170</v>
      </c>
      <c r="H63" s="14" t="s">
        <v>171</v>
      </c>
      <c r="I63" s="29">
        <v>256666</v>
      </c>
      <c r="J63" s="13">
        <v>93809</v>
      </c>
      <c r="K63" s="13">
        <v>162857</v>
      </c>
      <c r="L63" s="12">
        <f>Table3[[#This Row],[Final State Match Funding 
Allocated from PCA 25424
'[$0.37 Per $1.00 Withheld']]]+Table3[[#This Row],[State Match Funding
Allocated from PCA 25478
'[$0.63 Per $1.00 Withheld']]]</f>
        <v>256666</v>
      </c>
      <c r="M63" s="12">
        <v>93809</v>
      </c>
      <c r="N63" s="12">
        <v>162857</v>
      </c>
      <c r="O63" s="12">
        <v>0</v>
      </c>
      <c r="P6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4" spans="1:16" x14ac:dyDescent="0.35">
      <c r="A64" s="16" t="s">
        <v>163</v>
      </c>
      <c r="B64" s="3" t="s">
        <v>164</v>
      </c>
      <c r="C64" s="3">
        <v>1</v>
      </c>
      <c r="D64" s="15" t="s">
        <v>165</v>
      </c>
      <c r="E64" s="15" t="s">
        <v>172</v>
      </c>
      <c r="F64" s="15" t="s">
        <v>12</v>
      </c>
      <c r="G64" s="3" t="s">
        <v>172</v>
      </c>
      <c r="H64" s="14" t="s">
        <v>173</v>
      </c>
      <c r="I64" s="29">
        <v>939182</v>
      </c>
      <c r="J64" s="13">
        <v>226553</v>
      </c>
      <c r="K64" s="13">
        <v>712629</v>
      </c>
      <c r="L64" s="12">
        <f>Table3[[#This Row],[Final State Match Funding 
Allocated from PCA 25424
'[$0.37 Per $1.00 Withheld']]]+Table3[[#This Row],[State Match Funding
Allocated from PCA 25478
'[$0.63 Per $1.00 Withheld']]]</f>
        <v>939182</v>
      </c>
      <c r="M64" s="12">
        <v>226553</v>
      </c>
      <c r="N64" s="12">
        <v>393307</v>
      </c>
      <c r="O64" s="12">
        <v>319322</v>
      </c>
      <c r="P6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5" spans="1:16" x14ac:dyDescent="0.35">
      <c r="A65" s="16" t="s">
        <v>163</v>
      </c>
      <c r="B65" s="3" t="s">
        <v>164</v>
      </c>
      <c r="C65" s="3">
        <v>1</v>
      </c>
      <c r="D65" s="15" t="s">
        <v>165</v>
      </c>
      <c r="E65" s="15" t="s">
        <v>174</v>
      </c>
      <c r="F65" s="15" t="s">
        <v>12</v>
      </c>
      <c r="G65" s="3" t="s">
        <v>174</v>
      </c>
      <c r="H65" s="14" t="s">
        <v>175</v>
      </c>
      <c r="I65" s="29">
        <v>521009</v>
      </c>
      <c r="J65" s="13">
        <v>190424</v>
      </c>
      <c r="K65" s="13">
        <v>330585</v>
      </c>
      <c r="L65" s="12">
        <f>Table3[[#This Row],[Final State Match Funding 
Allocated from PCA 25424
'[$0.37 Per $1.00 Withheld']]]+Table3[[#This Row],[State Match Funding
Allocated from PCA 25478
'[$0.63 Per $1.00 Withheld']]]</f>
        <v>521009</v>
      </c>
      <c r="M65" s="12">
        <v>190424</v>
      </c>
      <c r="N65" s="12">
        <v>330585</v>
      </c>
      <c r="O65" s="12">
        <v>0</v>
      </c>
      <c r="P6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6" spans="1:16" x14ac:dyDescent="0.35">
      <c r="A66" s="16" t="s">
        <v>163</v>
      </c>
      <c r="B66" s="3" t="s">
        <v>164</v>
      </c>
      <c r="C66" s="3">
        <v>1</v>
      </c>
      <c r="D66" s="15" t="s">
        <v>165</v>
      </c>
      <c r="E66" s="15" t="s">
        <v>176</v>
      </c>
      <c r="F66" s="15" t="s">
        <v>12</v>
      </c>
      <c r="G66" s="3" t="s">
        <v>176</v>
      </c>
      <c r="H66" s="14" t="s">
        <v>177</v>
      </c>
      <c r="I66" s="29">
        <v>296277</v>
      </c>
      <c r="J66" s="13">
        <v>108286</v>
      </c>
      <c r="K66" s="13">
        <v>187991</v>
      </c>
      <c r="L66" s="12">
        <f>Table3[[#This Row],[Final State Match Funding 
Allocated from PCA 25424
'[$0.37 Per $1.00 Withheld']]]+Table3[[#This Row],[State Match Funding
Allocated from PCA 25478
'[$0.63 Per $1.00 Withheld']]]</f>
        <v>296277</v>
      </c>
      <c r="M66" s="12">
        <v>108286</v>
      </c>
      <c r="N66" s="12">
        <v>187991</v>
      </c>
      <c r="O66" s="12">
        <v>0</v>
      </c>
      <c r="P6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7" spans="1:16" x14ac:dyDescent="0.35">
      <c r="A67" s="16" t="s">
        <v>163</v>
      </c>
      <c r="B67" s="3" t="s">
        <v>164</v>
      </c>
      <c r="C67" s="3">
        <v>1</v>
      </c>
      <c r="D67" s="15" t="s">
        <v>165</v>
      </c>
      <c r="E67" s="15" t="s">
        <v>178</v>
      </c>
      <c r="F67" s="15" t="s">
        <v>12</v>
      </c>
      <c r="G67" s="3" t="s">
        <v>178</v>
      </c>
      <c r="H67" s="14" t="s">
        <v>179</v>
      </c>
      <c r="I67" s="29">
        <v>188859</v>
      </c>
      <c r="J67" s="13">
        <v>69026</v>
      </c>
      <c r="K67" s="13">
        <v>119833</v>
      </c>
      <c r="L67" s="12">
        <f>Table3[[#This Row],[Final State Match Funding 
Allocated from PCA 25424
'[$0.37 Per $1.00 Withheld']]]+Table3[[#This Row],[State Match Funding
Allocated from PCA 25478
'[$0.63 Per $1.00 Withheld']]]</f>
        <v>188859</v>
      </c>
      <c r="M67" s="12">
        <v>69026</v>
      </c>
      <c r="N67" s="12">
        <v>119833</v>
      </c>
      <c r="O67" s="12">
        <v>0</v>
      </c>
      <c r="P6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8" spans="1:16" x14ac:dyDescent="0.35">
      <c r="A68" s="16" t="s">
        <v>163</v>
      </c>
      <c r="B68" s="3" t="s">
        <v>164</v>
      </c>
      <c r="C68" s="3">
        <v>1</v>
      </c>
      <c r="D68" s="15" t="s">
        <v>165</v>
      </c>
      <c r="E68" s="15" t="s">
        <v>180</v>
      </c>
      <c r="F68" s="15" t="s">
        <v>12</v>
      </c>
      <c r="G68" s="3" t="s">
        <v>180</v>
      </c>
      <c r="H68" s="14" t="s">
        <v>181</v>
      </c>
      <c r="I68" s="29">
        <v>394526</v>
      </c>
      <c r="J68" s="13">
        <v>144195</v>
      </c>
      <c r="K68" s="13">
        <v>250331</v>
      </c>
      <c r="L68" s="12">
        <f>Table3[[#This Row],[Final State Match Funding 
Allocated from PCA 25424
'[$0.37 Per $1.00 Withheld']]]+Table3[[#This Row],[State Match Funding
Allocated from PCA 25478
'[$0.63 Per $1.00 Withheld']]]</f>
        <v>394526</v>
      </c>
      <c r="M68" s="12">
        <v>144195</v>
      </c>
      <c r="N68" s="12">
        <v>250331</v>
      </c>
      <c r="O68" s="12">
        <v>0</v>
      </c>
      <c r="P6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9" spans="1:16" x14ac:dyDescent="0.35">
      <c r="A69" s="16" t="s">
        <v>163</v>
      </c>
      <c r="B69" s="3" t="s">
        <v>164</v>
      </c>
      <c r="C69" s="3">
        <v>1</v>
      </c>
      <c r="D69" s="15" t="s">
        <v>165</v>
      </c>
      <c r="E69" s="15" t="s">
        <v>182</v>
      </c>
      <c r="F69" s="15" t="s">
        <v>12</v>
      </c>
      <c r="G69" s="3" t="s">
        <v>182</v>
      </c>
      <c r="H69" s="14" t="s">
        <v>183</v>
      </c>
      <c r="I69" s="29">
        <v>161427</v>
      </c>
      <c r="J69" s="13">
        <v>59000</v>
      </c>
      <c r="K69" s="13">
        <v>102427</v>
      </c>
      <c r="L69" s="12">
        <f>Table3[[#This Row],[Final State Match Funding 
Allocated from PCA 25424
'[$0.37 Per $1.00 Withheld']]]+Table3[[#This Row],[State Match Funding
Allocated from PCA 25478
'[$0.63 Per $1.00 Withheld']]]</f>
        <v>161427</v>
      </c>
      <c r="M69" s="12">
        <v>59000</v>
      </c>
      <c r="N69" s="12">
        <v>102427</v>
      </c>
      <c r="O69" s="12">
        <v>0</v>
      </c>
      <c r="P6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0" spans="1:16" x14ac:dyDescent="0.35">
      <c r="A70" s="16" t="s">
        <v>163</v>
      </c>
      <c r="B70" s="3" t="s">
        <v>164</v>
      </c>
      <c r="C70" s="3">
        <v>1</v>
      </c>
      <c r="D70" s="15" t="s">
        <v>165</v>
      </c>
      <c r="E70" s="15" t="s">
        <v>184</v>
      </c>
      <c r="F70" s="15" t="s">
        <v>12</v>
      </c>
      <c r="G70" s="3" t="s">
        <v>184</v>
      </c>
      <c r="H70" s="14" t="s">
        <v>185</v>
      </c>
      <c r="I70" s="29">
        <v>131340</v>
      </c>
      <c r="J70" s="13">
        <v>48003</v>
      </c>
      <c r="K70" s="13">
        <v>83337</v>
      </c>
      <c r="L70" s="12">
        <f>Table3[[#This Row],[Final State Match Funding 
Allocated from PCA 25424
'[$0.37 Per $1.00 Withheld']]]+Table3[[#This Row],[State Match Funding
Allocated from PCA 25478
'[$0.63 Per $1.00 Withheld']]]</f>
        <v>131340</v>
      </c>
      <c r="M70" s="12">
        <v>48003</v>
      </c>
      <c r="N70" s="12">
        <v>83337</v>
      </c>
      <c r="O70" s="12">
        <v>0</v>
      </c>
      <c r="P7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1" spans="1:16" x14ac:dyDescent="0.35">
      <c r="A71" s="16" t="s">
        <v>163</v>
      </c>
      <c r="B71" s="3" t="s">
        <v>164</v>
      </c>
      <c r="C71" s="3">
        <v>1</v>
      </c>
      <c r="D71" s="15" t="s">
        <v>165</v>
      </c>
      <c r="E71" s="15" t="s">
        <v>186</v>
      </c>
      <c r="F71" s="15" t="s">
        <v>12</v>
      </c>
      <c r="G71" s="3" t="s">
        <v>186</v>
      </c>
      <c r="H71" s="14" t="s">
        <v>187</v>
      </c>
      <c r="I71" s="29">
        <v>9899536</v>
      </c>
      <c r="J71" s="13">
        <v>3618181</v>
      </c>
      <c r="K71" s="13">
        <v>6281355</v>
      </c>
      <c r="L71" s="12">
        <f>Table3[[#This Row],[Final State Match Funding 
Allocated from PCA 25424
'[$0.37 Per $1.00 Withheld']]]+Table3[[#This Row],[State Match Funding
Allocated from PCA 25478
'[$0.63 Per $1.00 Withheld']]]</f>
        <v>9899536</v>
      </c>
      <c r="M71" s="12">
        <v>3618181</v>
      </c>
      <c r="N71" s="12">
        <v>6281355</v>
      </c>
      <c r="O71" s="12">
        <v>0</v>
      </c>
      <c r="P7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2" spans="1:16" x14ac:dyDescent="0.35">
      <c r="A72" s="16" t="s">
        <v>163</v>
      </c>
      <c r="B72" s="3" t="s">
        <v>164</v>
      </c>
      <c r="C72" s="3">
        <v>1</v>
      </c>
      <c r="D72" s="15" t="s">
        <v>165</v>
      </c>
      <c r="E72" s="15" t="s">
        <v>188</v>
      </c>
      <c r="F72" s="15" t="s">
        <v>12</v>
      </c>
      <c r="G72" s="3" t="s">
        <v>188</v>
      </c>
      <c r="H72" s="14" t="s">
        <v>189</v>
      </c>
      <c r="I72" s="29">
        <v>83000</v>
      </c>
      <c r="J72" s="13">
        <v>30336</v>
      </c>
      <c r="K72" s="13">
        <v>52664</v>
      </c>
      <c r="L72" s="12">
        <f>Table3[[#This Row],[Final State Match Funding 
Allocated from PCA 25424
'[$0.37 Per $1.00 Withheld']]]+Table3[[#This Row],[State Match Funding
Allocated from PCA 25478
'[$0.63 Per $1.00 Withheld']]]</f>
        <v>83000</v>
      </c>
      <c r="M72" s="12">
        <v>30336</v>
      </c>
      <c r="N72" s="12">
        <v>52664</v>
      </c>
      <c r="O72" s="12">
        <v>0</v>
      </c>
      <c r="P7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3" spans="1:16" x14ac:dyDescent="0.35">
      <c r="A73" s="16" t="s">
        <v>163</v>
      </c>
      <c r="B73" s="3" t="s">
        <v>164</v>
      </c>
      <c r="C73" s="3">
        <v>1</v>
      </c>
      <c r="D73" s="15" t="s">
        <v>165</v>
      </c>
      <c r="E73" s="15" t="s">
        <v>190</v>
      </c>
      <c r="F73" s="15" t="s">
        <v>12</v>
      </c>
      <c r="G73" s="3" t="s">
        <v>190</v>
      </c>
      <c r="H73" s="14" t="s">
        <v>191</v>
      </c>
      <c r="I73" s="29">
        <v>413647</v>
      </c>
      <c r="J73" s="13">
        <v>151184</v>
      </c>
      <c r="K73" s="13">
        <v>262463</v>
      </c>
      <c r="L73" s="12">
        <f>Table3[[#This Row],[Final State Match Funding 
Allocated from PCA 25424
'[$0.37 Per $1.00 Withheld']]]+Table3[[#This Row],[State Match Funding
Allocated from PCA 25478
'[$0.63 Per $1.00 Withheld']]]</f>
        <v>413647</v>
      </c>
      <c r="M73" s="12">
        <v>151184</v>
      </c>
      <c r="N73" s="12">
        <v>262463</v>
      </c>
      <c r="O73" s="12">
        <v>0</v>
      </c>
      <c r="P7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4" spans="1:16" x14ac:dyDescent="0.35">
      <c r="A74" s="16" t="s">
        <v>163</v>
      </c>
      <c r="B74" s="3" t="s">
        <v>164</v>
      </c>
      <c r="C74" s="3">
        <v>1</v>
      </c>
      <c r="D74" s="15" t="s">
        <v>165</v>
      </c>
      <c r="E74" s="15" t="s">
        <v>192</v>
      </c>
      <c r="F74" s="15" t="s">
        <v>12</v>
      </c>
      <c r="G74" s="3" t="s">
        <v>192</v>
      </c>
      <c r="H74" s="14" t="s">
        <v>193</v>
      </c>
      <c r="I74" s="29">
        <v>553094</v>
      </c>
      <c r="J74" s="13">
        <v>202150</v>
      </c>
      <c r="K74" s="13">
        <v>350944</v>
      </c>
      <c r="L74" s="12">
        <f>Table3[[#This Row],[Final State Match Funding 
Allocated from PCA 25424
'[$0.37 Per $1.00 Withheld']]]+Table3[[#This Row],[State Match Funding
Allocated from PCA 25478
'[$0.63 Per $1.00 Withheld']]]</f>
        <v>553094</v>
      </c>
      <c r="M74" s="12">
        <v>202150</v>
      </c>
      <c r="N74" s="12">
        <v>350944</v>
      </c>
      <c r="O74" s="12">
        <v>0</v>
      </c>
      <c r="P7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5" spans="1:16" x14ac:dyDescent="0.35">
      <c r="A75" s="16" t="s">
        <v>163</v>
      </c>
      <c r="B75" s="3" t="s">
        <v>164</v>
      </c>
      <c r="C75" s="3">
        <v>1</v>
      </c>
      <c r="D75" s="15" t="s">
        <v>165</v>
      </c>
      <c r="E75" s="15" t="s">
        <v>194</v>
      </c>
      <c r="F75" s="15" t="s">
        <v>12</v>
      </c>
      <c r="G75" s="3" t="s">
        <v>194</v>
      </c>
      <c r="H75" s="14" t="s">
        <v>195</v>
      </c>
      <c r="I75" s="29">
        <v>469028</v>
      </c>
      <c r="J75" s="13">
        <v>171425</v>
      </c>
      <c r="K75" s="13">
        <v>297603</v>
      </c>
      <c r="L75" s="12">
        <f>Table3[[#This Row],[Final State Match Funding 
Allocated from PCA 25424
'[$0.37 Per $1.00 Withheld']]]+Table3[[#This Row],[State Match Funding
Allocated from PCA 25478
'[$0.63 Per $1.00 Withheld']]]</f>
        <v>469028</v>
      </c>
      <c r="M75" s="12">
        <v>171425</v>
      </c>
      <c r="N75" s="12">
        <v>297603</v>
      </c>
      <c r="O75" s="12">
        <v>0</v>
      </c>
      <c r="P7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6" spans="1:16" x14ac:dyDescent="0.35">
      <c r="A76" s="16" t="s">
        <v>163</v>
      </c>
      <c r="B76" s="3" t="s">
        <v>164</v>
      </c>
      <c r="C76" s="3">
        <v>1</v>
      </c>
      <c r="D76" s="15" t="s">
        <v>165</v>
      </c>
      <c r="E76" s="15" t="s">
        <v>196</v>
      </c>
      <c r="F76" s="15" t="s">
        <v>12</v>
      </c>
      <c r="G76" s="3" t="s">
        <v>196</v>
      </c>
      <c r="H76" s="14" t="s">
        <v>197</v>
      </c>
      <c r="I76" s="29">
        <v>385375</v>
      </c>
      <c r="J76" s="13">
        <v>140851</v>
      </c>
      <c r="K76" s="13">
        <v>244524</v>
      </c>
      <c r="L76" s="12">
        <f>Table3[[#This Row],[Final State Match Funding 
Allocated from PCA 25424
'[$0.37 Per $1.00 Withheld']]]+Table3[[#This Row],[State Match Funding
Allocated from PCA 25478
'[$0.63 Per $1.00 Withheld']]]</f>
        <v>385375</v>
      </c>
      <c r="M76" s="12">
        <v>140851</v>
      </c>
      <c r="N76" s="12">
        <v>244524</v>
      </c>
      <c r="O76" s="12">
        <v>0</v>
      </c>
      <c r="P7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7" spans="1:16" x14ac:dyDescent="0.35">
      <c r="A77" s="16" t="s">
        <v>163</v>
      </c>
      <c r="B77" s="3" t="s">
        <v>164</v>
      </c>
      <c r="C77" s="3">
        <v>1</v>
      </c>
      <c r="D77" s="15" t="s">
        <v>165</v>
      </c>
      <c r="E77" s="15" t="s">
        <v>198</v>
      </c>
      <c r="F77" s="15" t="s">
        <v>12</v>
      </c>
      <c r="G77" s="3" t="s">
        <v>198</v>
      </c>
      <c r="H77" s="14" t="s">
        <v>199</v>
      </c>
      <c r="I77" s="29">
        <v>501542</v>
      </c>
      <c r="J77" s="13">
        <v>183309</v>
      </c>
      <c r="K77" s="13">
        <v>318233</v>
      </c>
      <c r="L77" s="12">
        <f>Table3[[#This Row],[Final State Match Funding 
Allocated from PCA 25424
'[$0.37 Per $1.00 Withheld']]]+Table3[[#This Row],[State Match Funding
Allocated from PCA 25478
'[$0.63 Per $1.00 Withheld']]]</f>
        <v>501542</v>
      </c>
      <c r="M77" s="12">
        <v>183309</v>
      </c>
      <c r="N77" s="12">
        <v>318233</v>
      </c>
      <c r="O77" s="12">
        <v>0</v>
      </c>
      <c r="P7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8" spans="1:16" x14ac:dyDescent="0.35">
      <c r="A78" s="16" t="s">
        <v>163</v>
      </c>
      <c r="B78" s="3" t="s">
        <v>164</v>
      </c>
      <c r="C78" s="3">
        <v>1</v>
      </c>
      <c r="D78" s="15" t="s">
        <v>165</v>
      </c>
      <c r="E78" s="15" t="s">
        <v>200</v>
      </c>
      <c r="F78" s="15" t="s">
        <v>12</v>
      </c>
      <c r="G78" s="3" t="s">
        <v>200</v>
      </c>
      <c r="H78" s="14" t="s">
        <v>201</v>
      </c>
      <c r="I78" s="29">
        <v>257002</v>
      </c>
      <c r="J78" s="13">
        <v>93932</v>
      </c>
      <c r="K78" s="13">
        <v>163070</v>
      </c>
      <c r="L78" s="12">
        <f>Table3[[#This Row],[Final State Match Funding 
Allocated from PCA 25424
'[$0.37 Per $1.00 Withheld']]]+Table3[[#This Row],[State Match Funding
Allocated from PCA 25478
'[$0.63 Per $1.00 Withheld']]]</f>
        <v>257002</v>
      </c>
      <c r="M78" s="12">
        <v>93932</v>
      </c>
      <c r="N78" s="12">
        <v>163070</v>
      </c>
      <c r="O78" s="12">
        <v>0</v>
      </c>
      <c r="P7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9" spans="1:16" x14ac:dyDescent="0.35">
      <c r="A79" s="16" t="s">
        <v>163</v>
      </c>
      <c r="B79" s="3" t="s">
        <v>164</v>
      </c>
      <c r="C79" s="3">
        <v>1</v>
      </c>
      <c r="D79" s="15" t="s">
        <v>165</v>
      </c>
      <c r="E79" s="15" t="s">
        <v>202</v>
      </c>
      <c r="F79" s="15" t="s">
        <v>12</v>
      </c>
      <c r="G79" s="3" t="s">
        <v>202</v>
      </c>
      <c r="H79" s="14" t="s">
        <v>203</v>
      </c>
      <c r="I79" s="29">
        <v>67107</v>
      </c>
      <c r="J79" s="13">
        <v>24527</v>
      </c>
      <c r="K79" s="13">
        <v>42580</v>
      </c>
      <c r="L79" s="12">
        <f>Table3[[#This Row],[Final State Match Funding 
Allocated from PCA 25424
'[$0.37 Per $1.00 Withheld']]]+Table3[[#This Row],[State Match Funding
Allocated from PCA 25478
'[$0.63 Per $1.00 Withheld']]]</f>
        <v>67107</v>
      </c>
      <c r="M79" s="12">
        <v>24527</v>
      </c>
      <c r="N79" s="12">
        <v>42580</v>
      </c>
      <c r="O79" s="12">
        <v>0</v>
      </c>
      <c r="P7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0" spans="1:16" x14ac:dyDescent="0.35">
      <c r="A80" s="16" t="s">
        <v>163</v>
      </c>
      <c r="B80" s="3" t="s">
        <v>164</v>
      </c>
      <c r="C80" s="3">
        <v>1</v>
      </c>
      <c r="D80" s="15" t="s">
        <v>165</v>
      </c>
      <c r="E80" s="15" t="s">
        <v>204</v>
      </c>
      <c r="F80" s="15" t="s">
        <v>12</v>
      </c>
      <c r="G80" s="3" t="s">
        <v>204</v>
      </c>
      <c r="H80" s="14" t="s">
        <v>205</v>
      </c>
      <c r="I80" s="29">
        <v>110915</v>
      </c>
      <c r="J80" s="13">
        <v>40538</v>
      </c>
      <c r="K80" s="13">
        <v>70377</v>
      </c>
      <c r="L80" s="12">
        <f>Table3[[#This Row],[Final State Match Funding 
Allocated from PCA 25424
'[$0.37 Per $1.00 Withheld']]]+Table3[[#This Row],[State Match Funding
Allocated from PCA 25478
'[$0.63 Per $1.00 Withheld']]]</f>
        <v>110915</v>
      </c>
      <c r="M80" s="12">
        <v>40538</v>
      </c>
      <c r="N80" s="12">
        <v>70377</v>
      </c>
      <c r="O80" s="12">
        <v>0</v>
      </c>
      <c r="P8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1" spans="1:16" x14ac:dyDescent="0.35">
      <c r="A81" s="16" t="s">
        <v>163</v>
      </c>
      <c r="B81" s="3" t="s">
        <v>164</v>
      </c>
      <c r="C81" s="3">
        <v>1</v>
      </c>
      <c r="D81" s="15" t="s">
        <v>165</v>
      </c>
      <c r="E81" s="15" t="s">
        <v>206</v>
      </c>
      <c r="F81" s="15" t="s">
        <v>12</v>
      </c>
      <c r="G81" s="3" t="s">
        <v>206</v>
      </c>
      <c r="H81" s="14" t="s">
        <v>207</v>
      </c>
      <c r="I81" s="29">
        <v>1044824</v>
      </c>
      <c r="J81" s="13">
        <v>381873</v>
      </c>
      <c r="K81" s="13">
        <v>662951</v>
      </c>
      <c r="L81" s="12">
        <f>Table3[[#This Row],[Final State Match Funding 
Allocated from PCA 25424
'[$0.37 Per $1.00 Withheld']]]+Table3[[#This Row],[State Match Funding
Allocated from PCA 25478
'[$0.63 Per $1.00 Withheld']]]</f>
        <v>1044824</v>
      </c>
      <c r="M81" s="12">
        <v>381873</v>
      </c>
      <c r="N81" s="12">
        <v>662951</v>
      </c>
      <c r="O81" s="12">
        <v>0</v>
      </c>
      <c r="P8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2" spans="1:16" x14ac:dyDescent="0.35">
      <c r="A82" s="16" t="s">
        <v>163</v>
      </c>
      <c r="B82" s="3" t="s">
        <v>164</v>
      </c>
      <c r="C82" s="3">
        <v>1</v>
      </c>
      <c r="D82" s="15" t="s">
        <v>165</v>
      </c>
      <c r="E82" s="15" t="s">
        <v>208</v>
      </c>
      <c r="F82" s="15" t="s">
        <v>12</v>
      </c>
      <c r="G82" s="3" t="s">
        <v>208</v>
      </c>
      <c r="H82" s="14" t="s">
        <v>209</v>
      </c>
      <c r="I82" s="29">
        <v>31398</v>
      </c>
      <c r="J82" s="13">
        <v>11476</v>
      </c>
      <c r="K82" s="13">
        <v>19922</v>
      </c>
      <c r="L82" s="12">
        <f>Table3[[#This Row],[Final State Match Funding 
Allocated from PCA 25424
'[$0.37 Per $1.00 Withheld']]]+Table3[[#This Row],[State Match Funding
Allocated from PCA 25478
'[$0.63 Per $1.00 Withheld']]]</f>
        <v>31398</v>
      </c>
      <c r="M82" s="12">
        <v>11476</v>
      </c>
      <c r="N82" s="12">
        <v>19922</v>
      </c>
      <c r="O82" s="12">
        <v>0</v>
      </c>
      <c r="P8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3" spans="1:16" x14ac:dyDescent="0.35">
      <c r="A83" s="16" t="s">
        <v>163</v>
      </c>
      <c r="B83" s="3" t="s">
        <v>164</v>
      </c>
      <c r="C83" s="3">
        <v>1</v>
      </c>
      <c r="D83" s="15" t="s">
        <v>165</v>
      </c>
      <c r="E83" s="15" t="s">
        <v>210</v>
      </c>
      <c r="F83" s="15" t="s">
        <v>12</v>
      </c>
      <c r="G83" s="3" t="s">
        <v>210</v>
      </c>
      <c r="H83" s="14" t="s">
        <v>211</v>
      </c>
      <c r="I83" s="29">
        <v>205803</v>
      </c>
      <c r="J83" s="13">
        <v>75219</v>
      </c>
      <c r="K83" s="13">
        <v>130584</v>
      </c>
      <c r="L83" s="12">
        <f>Table3[[#This Row],[Final State Match Funding 
Allocated from PCA 25424
'[$0.37 Per $1.00 Withheld']]]+Table3[[#This Row],[State Match Funding
Allocated from PCA 25478
'[$0.63 Per $1.00 Withheld']]]</f>
        <v>205803</v>
      </c>
      <c r="M83" s="12">
        <v>75219</v>
      </c>
      <c r="N83" s="12">
        <v>130584</v>
      </c>
      <c r="O83" s="12">
        <v>0</v>
      </c>
      <c r="P8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4" spans="1:16" x14ac:dyDescent="0.35">
      <c r="A84" s="16" t="s">
        <v>163</v>
      </c>
      <c r="B84" s="3" t="s">
        <v>164</v>
      </c>
      <c r="C84" s="3">
        <v>1</v>
      </c>
      <c r="D84" s="15" t="s">
        <v>165</v>
      </c>
      <c r="E84" s="15" t="s">
        <v>212</v>
      </c>
      <c r="F84" s="15" t="s">
        <v>12</v>
      </c>
      <c r="G84" s="3" t="s">
        <v>212</v>
      </c>
      <c r="H84" s="14" t="s">
        <v>213</v>
      </c>
      <c r="I84" s="29">
        <v>444700</v>
      </c>
      <c r="J84" s="13">
        <v>162533</v>
      </c>
      <c r="K84" s="13">
        <v>282167</v>
      </c>
      <c r="L84" s="12">
        <f>Table3[[#This Row],[Final State Match Funding 
Allocated from PCA 25424
'[$0.37 Per $1.00 Withheld']]]+Table3[[#This Row],[State Match Funding
Allocated from PCA 25478
'[$0.63 Per $1.00 Withheld']]]</f>
        <v>444700</v>
      </c>
      <c r="M84" s="12">
        <v>162533</v>
      </c>
      <c r="N84" s="12">
        <v>282167</v>
      </c>
      <c r="O84" s="12">
        <v>0</v>
      </c>
      <c r="P8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5" spans="1:16" x14ac:dyDescent="0.35">
      <c r="A85" s="16" t="s">
        <v>163</v>
      </c>
      <c r="B85" s="3" t="s">
        <v>164</v>
      </c>
      <c r="C85" s="3">
        <v>1</v>
      </c>
      <c r="D85" s="15" t="s">
        <v>165</v>
      </c>
      <c r="E85" s="15" t="s">
        <v>214</v>
      </c>
      <c r="F85" s="15" t="s">
        <v>12</v>
      </c>
      <c r="G85" s="3" t="s">
        <v>214</v>
      </c>
      <c r="H85" s="14" t="s">
        <v>215</v>
      </c>
      <c r="I85" s="29">
        <v>600692</v>
      </c>
      <c r="J85" s="13">
        <v>219547</v>
      </c>
      <c r="K85" s="13">
        <v>381145</v>
      </c>
      <c r="L85" s="12">
        <f>Table3[[#This Row],[Final State Match Funding 
Allocated from PCA 25424
'[$0.37 Per $1.00 Withheld']]]+Table3[[#This Row],[State Match Funding
Allocated from PCA 25478
'[$0.63 Per $1.00 Withheld']]]</f>
        <v>600692</v>
      </c>
      <c r="M85" s="12">
        <v>219547</v>
      </c>
      <c r="N85" s="12">
        <v>381145</v>
      </c>
      <c r="O85" s="12">
        <v>0</v>
      </c>
      <c r="P8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6" spans="1:16" x14ac:dyDescent="0.35">
      <c r="A86" s="16" t="s">
        <v>163</v>
      </c>
      <c r="B86" s="3" t="s">
        <v>164</v>
      </c>
      <c r="C86" s="3">
        <v>1</v>
      </c>
      <c r="D86" s="15" t="s">
        <v>165</v>
      </c>
      <c r="E86" s="15" t="s">
        <v>216</v>
      </c>
      <c r="F86" s="15" t="s">
        <v>12</v>
      </c>
      <c r="G86" s="3" t="s">
        <v>216</v>
      </c>
      <c r="H86" s="14" t="s">
        <v>217</v>
      </c>
      <c r="I86" s="29">
        <v>542257</v>
      </c>
      <c r="J86" s="13">
        <v>198189</v>
      </c>
      <c r="K86" s="13">
        <v>344068</v>
      </c>
      <c r="L86" s="12">
        <f>Table3[[#This Row],[Final State Match Funding 
Allocated from PCA 25424
'[$0.37 Per $1.00 Withheld']]]+Table3[[#This Row],[State Match Funding
Allocated from PCA 25478
'[$0.63 Per $1.00 Withheld']]]</f>
        <v>542257</v>
      </c>
      <c r="M86" s="12">
        <v>198189</v>
      </c>
      <c r="N86" s="12">
        <v>344068</v>
      </c>
      <c r="O86" s="12">
        <v>0</v>
      </c>
      <c r="P8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7" spans="1:16" x14ac:dyDescent="0.35">
      <c r="A87" s="16" t="s">
        <v>218</v>
      </c>
      <c r="B87" s="3" t="s">
        <v>219</v>
      </c>
      <c r="C87" s="3">
        <v>1</v>
      </c>
      <c r="D87" s="15" t="s">
        <v>220</v>
      </c>
      <c r="E87" s="15" t="s">
        <v>221</v>
      </c>
      <c r="F87" s="15" t="s">
        <v>12</v>
      </c>
      <c r="G87" s="3" t="s">
        <v>221</v>
      </c>
      <c r="H87" s="14" t="s">
        <v>222</v>
      </c>
      <c r="I87" s="29">
        <v>826347</v>
      </c>
      <c r="J87" s="13">
        <v>302022</v>
      </c>
      <c r="K87" s="13">
        <v>524325</v>
      </c>
      <c r="L87" s="12">
        <f>Table3[[#This Row],[Final State Match Funding 
Allocated from PCA 25424
'[$0.37 Per $1.00 Withheld']]]+Table3[[#This Row],[State Match Funding
Allocated from PCA 25478
'[$0.63 Per $1.00 Withheld']]]</f>
        <v>826347</v>
      </c>
      <c r="M87" s="12">
        <v>302022</v>
      </c>
      <c r="N87" s="12">
        <v>524325</v>
      </c>
      <c r="O87" s="12">
        <v>0</v>
      </c>
      <c r="P8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8" spans="1:16" x14ac:dyDescent="0.35">
      <c r="A88" s="16" t="s">
        <v>223</v>
      </c>
      <c r="B88" s="3" t="s">
        <v>224</v>
      </c>
      <c r="C88" s="3">
        <v>1</v>
      </c>
      <c r="D88" s="15" t="s">
        <v>225</v>
      </c>
      <c r="E88" s="15" t="s">
        <v>226</v>
      </c>
      <c r="F88" s="15" t="s">
        <v>12</v>
      </c>
      <c r="G88" s="3" t="s">
        <v>226</v>
      </c>
      <c r="H88" s="14" t="s">
        <v>227</v>
      </c>
      <c r="I88" s="29">
        <v>33206</v>
      </c>
      <c r="J88" s="13">
        <v>12136</v>
      </c>
      <c r="K88" s="13">
        <v>21070</v>
      </c>
      <c r="L88" s="12">
        <f>Table3[[#This Row],[Final State Match Funding 
Allocated from PCA 25424
'[$0.37 Per $1.00 Withheld']]]+Table3[[#This Row],[State Match Funding
Allocated from PCA 25478
'[$0.63 Per $1.00 Withheld']]]</f>
        <v>33206</v>
      </c>
      <c r="M88" s="12">
        <v>12136</v>
      </c>
      <c r="N88" s="12">
        <v>21070</v>
      </c>
      <c r="O88" s="12">
        <v>0</v>
      </c>
      <c r="P8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9" spans="1:16" x14ac:dyDescent="0.35">
      <c r="A89" s="16" t="s">
        <v>223</v>
      </c>
      <c r="B89" s="3" t="s">
        <v>224</v>
      </c>
      <c r="C89" s="3">
        <v>1</v>
      </c>
      <c r="D89" s="15" t="s">
        <v>225</v>
      </c>
      <c r="E89" s="15" t="s">
        <v>228</v>
      </c>
      <c r="F89" s="15" t="s">
        <v>12</v>
      </c>
      <c r="G89" s="3" t="s">
        <v>228</v>
      </c>
      <c r="H89" s="14" t="s">
        <v>229</v>
      </c>
      <c r="I89" s="29">
        <v>46264</v>
      </c>
      <c r="J89" s="13">
        <v>16909</v>
      </c>
      <c r="K89" s="13">
        <v>29355</v>
      </c>
      <c r="L89" s="12">
        <f>Table3[[#This Row],[Final State Match Funding 
Allocated from PCA 25424
'[$0.37 Per $1.00 Withheld']]]+Table3[[#This Row],[State Match Funding
Allocated from PCA 25478
'[$0.63 Per $1.00 Withheld']]]</f>
        <v>46264</v>
      </c>
      <c r="M89" s="12">
        <v>16909</v>
      </c>
      <c r="N89" s="12">
        <v>29355</v>
      </c>
      <c r="O89" s="12">
        <v>0</v>
      </c>
      <c r="P8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0" spans="1:16" x14ac:dyDescent="0.35">
      <c r="A90" s="16" t="s">
        <v>223</v>
      </c>
      <c r="B90" s="3" t="s">
        <v>224</v>
      </c>
      <c r="C90" s="3">
        <v>1</v>
      </c>
      <c r="D90" s="15" t="s">
        <v>225</v>
      </c>
      <c r="E90" s="15" t="s">
        <v>230</v>
      </c>
      <c r="F90" s="15" t="s">
        <v>12</v>
      </c>
      <c r="G90" s="3" t="s">
        <v>230</v>
      </c>
      <c r="H90" s="14" t="s">
        <v>231</v>
      </c>
      <c r="I90" s="29">
        <v>55145</v>
      </c>
      <c r="J90" s="13">
        <v>20155</v>
      </c>
      <c r="K90" s="13">
        <v>34990</v>
      </c>
      <c r="L90" s="12">
        <f>Table3[[#This Row],[Final State Match Funding 
Allocated from PCA 25424
'[$0.37 Per $1.00 Withheld']]]+Table3[[#This Row],[State Match Funding
Allocated from PCA 25478
'[$0.63 Per $1.00 Withheld']]]</f>
        <v>55145</v>
      </c>
      <c r="M90" s="12">
        <v>20155</v>
      </c>
      <c r="N90" s="12">
        <v>34990</v>
      </c>
      <c r="O90" s="12">
        <v>0</v>
      </c>
      <c r="P9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1" spans="1:16" x14ac:dyDescent="0.35">
      <c r="A91" s="16" t="s">
        <v>223</v>
      </c>
      <c r="B91" s="3" t="s">
        <v>224</v>
      </c>
      <c r="C91" s="3">
        <v>1</v>
      </c>
      <c r="D91" s="15" t="s">
        <v>225</v>
      </c>
      <c r="E91" s="15" t="s">
        <v>232</v>
      </c>
      <c r="F91" s="15" t="s">
        <v>12</v>
      </c>
      <c r="G91" s="3" t="s">
        <v>232</v>
      </c>
      <c r="H91" s="14" t="s">
        <v>233</v>
      </c>
      <c r="I91" s="29">
        <v>28294</v>
      </c>
      <c r="J91" s="13">
        <v>10341</v>
      </c>
      <c r="K91" s="13">
        <v>17953</v>
      </c>
      <c r="L91" s="12">
        <f>Table3[[#This Row],[Final State Match Funding 
Allocated from PCA 25424
'[$0.37 Per $1.00 Withheld']]]+Table3[[#This Row],[State Match Funding
Allocated from PCA 25478
'[$0.63 Per $1.00 Withheld']]]</f>
        <v>28294</v>
      </c>
      <c r="M91" s="12">
        <v>10341</v>
      </c>
      <c r="N91" s="12">
        <v>17953</v>
      </c>
      <c r="O91" s="12">
        <v>0</v>
      </c>
      <c r="P9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2" spans="1:16" x14ac:dyDescent="0.35">
      <c r="A92" s="16" t="s">
        <v>223</v>
      </c>
      <c r="B92" s="3" t="s">
        <v>224</v>
      </c>
      <c r="C92" s="3">
        <v>1</v>
      </c>
      <c r="D92" s="15" t="s">
        <v>225</v>
      </c>
      <c r="E92" s="15" t="s">
        <v>234</v>
      </c>
      <c r="F92" s="15" t="s">
        <v>12</v>
      </c>
      <c r="G92" s="3" t="s">
        <v>234</v>
      </c>
      <c r="H92" s="14" t="s">
        <v>235</v>
      </c>
      <c r="I92" s="29">
        <v>3690</v>
      </c>
      <c r="J92" s="13">
        <v>1349</v>
      </c>
      <c r="K92" s="13">
        <v>2341</v>
      </c>
      <c r="L92" s="12">
        <f>Table3[[#This Row],[Final State Match Funding 
Allocated from PCA 25424
'[$0.37 Per $1.00 Withheld']]]+Table3[[#This Row],[State Match Funding
Allocated from PCA 25478
'[$0.63 Per $1.00 Withheld']]]</f>
        <v>3690</v>
      </c>
      <c r="M92" s="12">
        <v>1349</v>
      </c>
      <c r="N92" s="12">
        <v>2341</v>
      </c>
      <c r="O92" s="12">
        <v>0</v>
      </c>
      <c r="P9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3" spans="1:16" x14ac:dyDescent="0.35">
      <c r="A93" s="16" t="s">
        <v>236</v>
      </c>
      <c r="B93" s="3" t="s">
        <v>237</v>
      </c>
      <c r="C93" s="3">
        <v>1</v>
      </c>
      <c r="D93" s="15" t="s">
        <v>238</v>
      </c>
      <c r="E93" s="15" t="s">
        <v>239</v>
      </c>
      <c r="F93" s="15" t="s">
        <v>12</v>
      </c>
      <c r="G93" s="3" t="s">
        <v>239</v>
      </c>
      <c r="H93" s="14" t="s">
        <v>240</v>
      </c>
      <c r="I93" s="29">
        <v>205670</v>
      </c>
      <c r="J93" s="13">
        <v>75170</v>
      </c>
      <c r="K93" s="13">
        <v>130500</v>
      </c>
      <c r="L93" s="12">
        <f>Table3[[#This Row],[Final State Match Funding 
Allocated from PCA 25424
'[$0.37 Per $1.00 Withheld']]]+Table3[[#This Row],[State Match Funding
Allocated from PCA 25478
'[$0.63 Per $1.00 Withheld']]]</f>
        <v>205670</v>
      </c>
      <c r="M93" s="12">
        <v>75170</v>
      </c>
      <c r="N93" s="12">
        <v>130500</v>
      </c>
      <c r="O93" s="12">
        <v>0</v>
      </c>
      <c r="P9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4" spans="1:16" x14ac:dyDescent="0.35">
      <c r="A94" s="16" t="s">
        <v>236</v>
      </c>
      <c r="B94" s="3" t="s">
        <v>237</v>
      </c>
      <c r="C94" s="3">
        <v>1</v>
      </c>
      <c r="D94" s="15" t="s">
        <v>238</v>
      </c>
      <c r="E94" s="15" t="s">
        <v>241</v>
      </c>
      <c r="F94" s="15" t="s">
        <v>12</v>
      </c>
      <c r="G94" s="3" t="s">
        <v>241</v>
      </c>
      <c r="H94" s="14" t="s">
        <v>242</v>
      </c>
      <c r="I94" s="29">
        <v>15935</v>
      </c>
      <c r="J94" s="13">
        <v>5824</v>
      </c>
      <c r="K94" s="13">
        <v>10111</v>
      </c>
      <c r="L94" s="12">
        <f>Table3[[#This Row],[Final State Match Funding 
Allocated from PCA 25424
'[$0.37 Per $1.00 Withheld']]]+Table3[[#This Row],[State Match Funding
Allocated from PCA 25478
'[$0.63 Per $1.00 Withheld']]]</f>
        <v>15935</v>
      </c>
      <c r="M94" s="12">
        <v>5824</v>
      </c>
      <c r="N94" s="12">
        <v>10111</v>
      </c>
      <c r="O94" s="12">
        <v>0</v>
      </c>
      <c r="P9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5" spans="1:16" x14ac:dyDescent="0.35">
      <c r="A95" s="16" t="s">
        <v>243</v>
      </c>
      <c r="B95" s="3" t="s">
        <v>244</v>
      </c>
      <c r="C95" s="3">
        <v>1</v>
      </c>
      <c r="D95" s="15" t="s">
        <v>245</v>
      </c>
      <c r="E95" s="15" t="s">
        <v>246</v>
      </c>
      <c r="F95" s="15" t="s">
        <v>12</v>
      </c>
      <c r="G95" s="3" t="s">
        <v>246</v>
      </c>
      <c r="H95" s="14" t="s">
        <v>247</v>
      </c>
      <c r="I95" s="29">
        <v>70378</v>
      </c>
      <c r="J95" s="13">
        <v>25722</v>
      </c>
      <c r="K95" s="13">
        <v>44656</v>
      </c>
      <c r="L95" s="12">
        <f>Table3[[#This Row],[Final State Match Funding 
Allocated from PCA 25424
'[$0.37 Per $1.00 Withheld']]]+Table3[[#This Row],[State Match Funding
Allocated from PCA 25478
'[$0.63 Per $1.00 Withheld']]]</f>
        <v>70378</v>
      </c>
      <c r="M95" s="12">
        <v>25722</v>
      </c>
      <c r="N95" s="12">
        <v>44656</v>
      </c>
      <c r="O95" s="12">
        <v>0</v>
      </c>
      <c r="P9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6" spans="1:16" x14ac:dyDescent="0.35">
      <c r="A96" s="16" t="s">
        <v>243</v>
      </c>
      <c r="B96" s="3" t="s">
        <v>244</v>
      </c>
      <c r="C96" s="3">
        <v>1</v>
      </c>
      <c r="D96" s="15" t="s">
        <v>245</v>
      </c>
      <c r="E96" s="15" t="s">
        <v>248</v>
      </c>
      <c r="F96" s="15" t="s">
        <v>12</v>
      </c>
      <c r="G96" s="3" t="s">
        <v>248</v>
      </c>
      <c r="H96" s="14" t="s">
        <v>249</v>
      </c>
      <c r="I96" s="29">
        <v>67418</v>
      </c>
      <c r="J96" s="13">
        <v>24641</v>
      </c>
      <c r="K96" s="13">
        <v>42777</v>
      </c>
      <c r="L96" s="12">
        <f>Table3[[#This Row],[Final State Match Funding 
Allocated from PCA 25424
'[$0.37 Per $1.00 Withheld']]]+Table3[[#This Row],[State Match Funding
Allocated from PCA 25478
'[$0.63 Per $1.00 Withheld']]]</f>
        <v>67418</v>
      </c>
      <c r="M96" s="12">
        <v>24641</v>
      </c>
      <c r="N96" s="12">
        <v>42777</v>
      </c>
      <c r="O96" s="12">
        <v>0</v>
      </c>
      <c r="P9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7" spans="1:16" x14ac:dyDescent="0.35">
      <c r="A97" s="16" t="s">
        <v>243</v>
      </c>
      <c r="B97" s="3" t="s">
        <v>244</v>
      </c>
      <c r="C97" s="3">
        <v>1</v>
      </c>
      <c r="D97" s="15" t="s">
        <v>245</v>
      </c>
      <c r="E97" s="15" t="s">
        <v>250</v>
      </c>
      <c r="F97" s="15" t="s">
        <v>12</v>
      </c>
      <c r="G97" s="3" t="s">
        <v>250</v>
      </c>
      <c r="H97" s="14" t="s">
        <v>251</v>
      </c>
      <c r="I97" s="29">
        <v>369281</v>
      </c>
      <c r="J97" s="13">
        <v>134969</v>
      </c>
      <c r="K97" s="13">
        <v>234312</v>
      </c>
      <c r="L97" s="12">
        <f>Table3[[#This Row],[Final State Match Funding 
Allocated from PCA 25424
'[$0.37 Per $1.00 Withheld']]]+Table3[[#This Row],[State Match Funding
Allocated from PCA 25478
'[$0.63 Per $1.00 Withheld']]]</f>
        <v>369281</v>
      </c>
      <c r="M97" s="12">
        <v>134969</v>
      </c>
      <c r="N97" s="12">
        <v>234312</v>
      </c>
      <c r="O97" s="12">
        <v>0</v>
      </c>
      <c r="P9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8" spans="1:16" x14ac:dyDescent="0.35">
      <c r="A98" s="16" t="s">
        <v>243</v>
      </c>
      <c r="B98" s="3" t="s">
        <v>244</v>
      </c>
      <c r="C98" s="3">
        <v>1</v>
      </c>
      <c r="D98" s="15" t="s">
        <v>245</v>
      </c>
      <c r="E98" s="15" t="s">
        <v>252</v>
      </c>
      <c r="F98" s="15" t="s">
        <v>12</v>
      </c>
      <c r="G98" s="3" t="s">
        <v>252</v>
      </c>
      <c r="H98" s="14" t="s">
        <v>253</v>
      </c>
      <c r="I98" s="29">
        <v>291265</v>
      </c>
      <c r="J98" s="13">
        <v>106454</v>
      </c>
      <c r="K98" s="13">
        <v>184811</v>
      </c>
      <c r="L98" s="12">
        <f>Table3[[#This Row],[Final State Match Funding 
Allocated from PCA 25424
'[$0.37 Per $1.00 Withheld']]]+Table3[[#This Row],[State Match Funding
Allocated from PCA 25478
'[$0.63 Per $1.00 Withheld']]]</f>
        <v>291265</v>
      </c>
      <c r="M98" s="12">
        <v>106454</v>
      </c>
      <c r="N98" s="12">
        <v>184811</v>
      </c>
      <c r="O98" s="12">
        <v>0</v>
      </c>
      <c r="P9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9" spans="1:16" x14ac:dyDescent="0.35">
      <c r="A99" s="16" t="s">
        <v>243</v>
      </c>
      <c r="B99" s="3" t="s">
        <v>244</v>
      </c>
      <c r="C99" s="3">
        <v>1</v>
      </c>
      <c r="D99" s="15" t="s">
        <v>245</v>
      </c>
      <c r="E99" s="15" t="s">
        <v>254</v>
      </c>
      <c r="F99" s="15" t="s">
        <v>12</v>
      </c>
      <c r="G99" s="3" t="s">
        <v>254</v>
      </c>
      <c r="H99" s="14" t="s">
        <v>255</v>
      </c>
      <c r="I99" s="29">
        <v>51489</v>
      </c>
      <c r="J99" s="13">
        <v>18819</v>
      </c>
      <c r="K99" s="13">
        <v>32670</v>
      </c>
      <c r="L99" s="12">
        <f>Table3[[#This Row],[Final State Match Funding 
Allocated from PCA 25424
'[$0.37 Per $1.00 Withheld']]]+Table3[[#This Row],[State Match Funding
Allocated from PCA 25478
'[$0.63 Per $1.00 Withheld']]]</f>
        <v>51489</v>
      </c>
      <c r="M99" s="12">
        <v>18819</v>
      </c>
      <c r="N99" s="12">
        <v>32670</v>
      </c>
      <c r="O99" s="12">
        <v>0</v>
      </c>
      <c r="P9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0" spans="1:16" x14ac:dyDescent="0.35">
      <c r="A100" s="16" t="s">
        <v>243</v>
      </c>
      <c r="B100" s="3" t="s">
        <v>244</v>
      </c>
      <c r="C100" s="3">
        <v>1</v>
      </c>
      <c r="D100" s="15" t="s">
        <v>245</v>
      </c>
      <c r="E100" s="15" t="s">
        <v>256</v>
      </c>
      <c r="F100" s="15" t="s">
        <v>12</v>
      </c>
      <c r="G100" s="3" t="s">
        <v>256</v>
      </c>
      <c r="H100" s="14" t="s">
        <v>257</v>
      </c>
      <c r="I100" s="29">
        <v>70418</v>
      </c>
      <c r="J100" s="13">
        <v>25737</v>
      </c>
      <c r="K100" s="13">
        <v>44681</v>
      </c>
      <c r="L100" s="12">
        <f>Table3[[#This Row],[Final State Match Funding 
Allocated from PCA 25424
'[$0.37 Per $1.00 Withheld']]]+Table3[[#This Row],[State Match Funding
Allocated from PCA 25478
'[$0.63 Per $1.00 Withheld']]]</f>
        <v>70418</v>
      </c>
      <c r="M100" s="12">
        <v>25737</v>
      </c>
      <c r="N100" s="12">
        <v>44681</v>
      </c>
      <c r="O100" s="12">
        <v>0</v>
      </c>
      <c r="P10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1" spans="1:16" x14ac:dyDescent="0.35">
      <c r="A101" s="16" t="s">
        <v>243</v>
      </c>
      <c r="B101" s="3" t="s">
        <v>244</v>
      </c>
      <c r="C101" s="3">
        <v>1</v>
      </c>
      <c r="D101" s="15" t="s">
        <v>245</v>
      </c>
      <c r="E101" s="15" t="s">
        <v>258</v>
      </c>
      <c r="F101" s="15" t="s">
        <v>12</v>
      </c>
      <c r="G101" s="3" t="s">
        <v>258</v>
      </c>
      <c r="H101" s="14" t="s">
        <v>259</v>
      </c>
      <c r="I101" s="29">
        <v>104686</v>
      </c>
      <c r="J101" s="13">
        <v>38262</v>
      </c>
      <c r="K101" s="13">
        <v>66424</v>
      </c>
      <c r="L101" s="12">
        <f>Table3[[#This Row],[Final State Match Funding 
Allocated from PCA 25424
'[$0.37 Per $1.00 Withheld']]]+Table3[[#This Row],[State Match Funding
Allocated from PCA 25478
'[$0.63 Per $1.00 Withheld']]]</f>
        <v>104686</v>
      </c>
      <c r="M101" s="12">
        <v>38262</v>
      </c>
      <c r="N101" s="12">
        <v>66424</v>
      </c>
      <c r="O101" s="12">
        <v>0</v>
      </c>
      <c r="P10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2" spans="1:16" x14ac:dyDescent="0.35">
      <c r="A102" s="16" t="s">
        <v>243</v>
      </c>
      <c r="B102" s="3" t="s">
        <v>244</v>
      </c>
      <c r="C102" s="3">
        <v>1</v>
      </c>
      <c r="D102" s="15" t="s">
        <v>245</v>
      </c>
      <c r="E102" s="15" t="s">
        <v>260</v>
      </c>
      <c r="F102" s="15" t="s">
        <v>12</v>
      </c>
      <c r="G102" s="3" t="s">
        <v>260</v>
      </c>
      <c r="H102" s="14" t="s">
        <v>261</v>
      </c>
      <c r="I102" s="29">
        <v>45592</v>
      </c>
      <c r="J102" s="13">
        <v>16663</v>
      </c>
      <c r="K102" s="13">
        <v>28929</v>
      </c>
      <c r="L102" s="12">
        <f>Table3[[#This Row],[Final State Match Funding 
Allocated from PCA 25424
'[$0.37 Per $1.00 Withheld']]]+Table3[[#This Row],[State Match Funding
Allocated from PCA 25478
'[$0.63 Per $1.00 Withheld']]]</f>
        <v>45592</v>
      </c>
      <c r="M102" s="12">
        <v>16663</v>
      </c>
      <c r="N102" s="12">
        <v>28929</v>
      </c>
      <c r="O102" s="12">
        <v>0</v>
      </c>
      <c r="P10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3" spans="1:16" x14ac:dyDescent="0.35">
      <c r="A103" s="16" t="s">
        <v>243</v>
      </c>
      <c r="B103" s="3" t="s">
        <v>244</v>
      </c>
      <c r="C103" s="3">
        <v>1</v>
      </c>
      <c r="D103" s="15" t="s">
        <v>245</v>
      </c>
      <c r="E103" s="15" t="s">
        <v>262</v>
      </c>
      <c r="F103" s="15" t="s">
        <v>12</v>
      </c>
      <c r="G103" s="3" t="s">
        <v>262</v>
      </c>
      <c r="H103" s="14" t="s">
        <v>263</v>
      </c>
      <c r="I103" s="29">
        <v>69813</v>
      </c>
      <c r="J103" s="13">
        <v>25516</v>
      </c>
      <c r="K103" s="13">
        <v>44297</v>
      </c>
      <c r="L103" s="12">
        <f>Table3[[#This Row],[Final State Match Funding 
Allocated from PCA 25424
'[$0.37 Per $1.00 Withheld']]]+Table3[[#This Row],[State Match Funding
Allocated from PCA 25478
'[$0.63 Per $1.00 Withheld']]]</f>
        <v>69813</v>
      </c>
      <c r="M103" s="12">
        <v>25516</v>
      </c>
      <c r="N103" s="12">
        <v>44297</v>
      </c>
      <c r="O103" s="12">
        <v>0</v>
      </c>
      <c r="P10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4" spans="1:16" x14ac:dyDescent="0.35">
      <c r="A104" s="16" t="s">
        <v>243</v>
      </c>
      <c r="B104" s="3" t="s">
        <v>244</v>
      </c>
      <c r="C104" s="3">
        <v>1</v>
      </c>
      <c r="D104" s="15" t="s">
        <v>245</v>
      </c>
      <c r="E104" s="15" t="s">
        <v>264</v>
      </c>
      <c r="F104" s="15" t="s">
        <v>12</v>
      </c>
      <c r="G104" s="3" t="s">
        <v>264</v>
      </c>
      <c r="H104" s="14" t="s">
        <v>265</v>
      </c>
      <c r="I104" s="29">
        <v>34253</v>
      </c>
      <c r="J104" s="13">
        <v>12519</v>
      </c>
      <c r="K104" s="13">
        <v>21734</v>
      </c>
      <c r="L104" s="12">
        <f>Table3[[#This Row],[Final State Match Funding 
Allocated from PCA 25424
'[$0.37 Per $1.00 Withheld']]]+Table3[[#This Row],[State Match Funding
Allocated from PCA 25478
'[$0.63 Per $1.00 Withheld']]]</f>
        <v>34253</v>
      </c>
      <c r="M104" s="12">
        <v>12519</v>
      </c>
      <c r="N104" s="12">
        <v>21734</v>
      </c>
      <c r="O104" s="12">
        <v>0</v>
      </c>
      <c r="P10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5" spans="1:16" x14ac:dyDescent="0.35">
      <c r="A105" s="16" t="s">
        <v>266</v>
      </c>
      <c r="B105" s="3" t="s">
        <v>267</v>
      </c>
      <c r="C105" s="3">
        <v>2</v>
      </c>
      <c r="D105" s="15" t="s">
        <v>268</v>
      </c>
      <c r="E105" s="15" t="s">
        <v>269</v>
      </c>
      <c r="F105" s="15" t="s">
        <v>12</v>
      </c>
      <c r="G105" s="3" t="s">
        <v>269</v>
      </c>
      <c r="H105" s="14" t="s">
        <v>270</v>
      </c>
      <c r="I105" s="29">
        <v>350149</v>
      </c>
      <c r="J105" s="13">
        <v>127976</v>
      </c>
      <c r="K105" s="13">
        <v>222173</v>
      </c>
      <c r="L105" s="12">
        <f>Table3[[#This Row],[Final State Match Funding 
Allocated from PCA 25424
'[$0.37 Per $1.00 Withheld']]]+Table3[[#This Row],[State Match Funding
Allocated from PCA 25478
'[$0.63 Per $1.00 Withheld']]]</f>
        <v>350149</v>
      </c>
      <c r="M105" s="12">
        <v>127976</v>
      </c>
      <c r="N105" s="12">
        <v>222173</v>
      </c>
      <c r="O105" s="12">
        <v>0</v>
      </c>
      <c r="P10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6" spans="1:16" x14ac:dyDescent="0.35">
      <c r="A106" s="16" t="s">
        <v>266</v>
      </c>
      <c r="B106" s="3" t="s">
        <v>267</v>
      </c>
      <c r="C106" s="3">
        <v>2</v>
      </c>
      <c r="D106" s="15" t="s">
        <v>268</v>
      </c>
      <c r="E106" s="15" t="s">
        <v>271</v>
      </c>
      <c r="F106" s="15" t="s">
        <v>12</v>
      </c>
      <c r="G106" s="3" t="s">
        <v>271</v>
      </c>
      <c r="H106" s="14" t="s">
        <v>272</v>
      </c>
      <c r="I106" s="29">
        <v>298974</v>
      </c>
      <c r="J106" s="13">
        <v>109272</v>
      </c>
      <c r="K106" s="13">
        <v>189702</v>
      </c>
      <c r="L106" s="12">
        <f>Table3[[#This Row],[Final State Match Funding 
Allocated from PCA 25424
'[$0.37 Per $1.00 Withheld']]]+Table3[[#This Row],[State Match Funding
Allocated from PCA 25478
'[$0.63 Per $1.00 Withheld']]]</f>
        <v>298974</v>
      </c>
      <c r="M106" s="12">
        <v>109272</v>
      </c>
      <c r="N106" s="12">
        <v>189702</v>
      </c>
      <c r="O106" s="12">
        <v>0</v>
      </c>
      <c r="P10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7" spans="1:16" x14ac:dyDescent="0.35">
      <c r="A107" s="16" t="s">
        <v>266</v>
      </c>
      <c r="B107" s="3" t="s">
        <v>267</v>
      </c>
      <c r="C107" s="3">
        <v>2</v>
      </c>
      <c r="D107" s="15" t="s">
        <v>268</v>
      </c>
      <c r="E107" s="15" t="s">
        <v>273</v>
      </c>
      <c r="F107" s="15" t="s">
        <v>12</v>
      </c>
      <c r="G107" s="3" t="s">
        <v>273</v>
      </c>
      <c r="H107" s="14" t="s">
        <v>274</v>
      </c>
      <c r="I107" s="29">
        <v>5710</v>
      </c>
      <c r="J107" s="13">
        <v>2087</v>
      </c>
      <c r="K107" s="13">
        <v>3623</v>
      </c>
      <c r="L107" s="12">
        <f>Table3[[#This Row],[Final State Match Funding 
Allocated from PCA 25424
'[$0.37 Per $1.00 Withheld']]]+Table3[[#This Row],[State Match Funding
Allocated from PCA 25478
'[$0.63 Per $1.00 Withheld']]]</f>
        <v>5710</v>
      </c>
      <c r="M107" s="12">
        <v>2087</v>
      </c>
      <c r="N107" s="12">
        <v>3623</v>
      </c>
      <c r="O107" s="12">
        <v>0</v>
      </c>
      <c r="P10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8" spans="1:16" x14ac:dyDescent="0.35">
      <c r="A108" s="16" t="s">
        <v>266</v>
      </c>
      <c r="B108" s="3" t="s">
        <v>267</v>
      </c>
      <c r="C108" s="3">
        <v>2</v>
      </c>
      <c r="D108" s="15" t="s">
        <v>268</v>
      </c>
      <c r="E108" s="15" t="s">
        <v>275</v>
      </c>
      <c r="F108" s="15" t="s">
        <v>12</v>
      </c>
      <c r="G108" s="3" t="s">
        <v>275</v>
      </c>
      <c r="H108" s="14" t="s">
        <v>276</v>
      </c>
      <c r="I108" s="29">
        <v>6020</v>
      </c>
      <c r="J108" s="13">
        <v>2200</v>
      </c>
      <c r="K108" s="13">
        <v>3820</v>
      </c>
      <c r="L108" s="12">
        <f>Table3[[#This Row],[Final State Match Funding 
Allocated from PCA 25424
'[$0.37 Per $1.00 Withheld']]]+Table3[[#This Row],[State Match Funding
Allocated from PCA 25478
'[$0.63 Per $1.00 Withheld']]]</f>
        <v>6020</v>
      </c>
      <c r="M108" s="12">
        <v>2200</v>
      </c>
      <c r="N108" s="12">
        <v>3820</v>
      </c>
      <c r="O108" s="12">
        <v>0</v>
      </c>
      <c r="P10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9" spans="1:16" x14ac:dyDescent="0.35">
      <c r="A109" s="16" t="s">
        <v>266</v>
      </c>
      <c r="B109" s="3" t="s">
        <v>267</v>
      </c>
      <c r="C109" s="3">
        <v>2</v>
      </c>
      <c r="D109" s="15" t="s">
        <v>268</v>
      </c>
      <c r="E109" s="15" t="s">
        <v>277</v>
      </c>
      <c r="F109" s="15" t="s">
        <v>12</v>
      </c>
      <c r="G109" s="3" t="s">
        <v>277</v>
      </c>
      <c r="H109" s="14" t="s">
        <v>278</v>
      </c>
      <c r="I109" s="29">
        <v>94627</v>
      </c>
      <c r="J109" s="13">
        <v>34585</v>
      </c>
      <c r="K109" s="13">
        <v>60042</v>
      </c>
      <c r="L109" s="12">
        <f>Table3[[#This Row],[Final State Match Funding 
Allocated from PCA 25424
'[$0.37 Per $1.00 Withheld']]]+Table3[[#This Row],[State Match Funding
Allocated from PCA 25478
'[$0.63 Per $1.00 Withheld']]]</f>
        <v>94627</v>
      </c>
      <c r="M109" s="12">
        <v>34585</v>
      </c>
      <c r="N109" s="12">
        <v>60042</v>
      </c>
      <c r="O109" s="12">
        <v>0</v>
      </c>
      <c r="P10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0" spans="1:16" x14ac:dyDescent="0.35">
      <c r="A110" s="16" t="s">
        <v>266</v>
      </c>
      <c r="B110" s="3" t="s">
        <v>267</v>
      </c>
      <c r="C110" s="3">
        <v>2</v>
      </c>
      <c r="D110" s="15" t="s">
        <v>268</v>
      </c>
      <c r="E110" s="15" t="s">
        <v>279</v>
      </c>
      <c r="F110" s="15" t="s">
        <v>12</v>
      </c>
      <c r="G110" s="3" t="s">
        <v>279</v>
      </c>
      <c r="H110" s="14" t="s">
        <v>280</v>
      </c>
      <c r="I110" s="29">
        <v>5427</v>
      </c>
      <c r="J110" s="13">
        <v>1984</v>
      </c>
      <c r="K110" s="13">
        <v>3443</v>
      </c>
      <c r="L110" s="12">
        <f>Table3[[#This Row],[Final State Match Funding 
Allocated from PCA 25424
'[$0.37 Per $1.00 Withheld']]]+Table3[[#This Row],[State Match Funding
Allocated from PCA 25478
'[$0.63 Per $1.00 Withheld']]]</f>
        <v>5427</v>
      </c>
      <c r="M110" s="12">
        <v>1984</v>
      </c>
      <c r="N110" s="12">
        <v>3443</v>
      </c>
      <c r="O110" s="12">
        <v>0</v>
      </c>
      <c r="P11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1" spans="1:16" x14ac:dyDescent="0.35">
      <c r="A111" s="16" t="s">
        <v>266</v>
      </c>
      <c r="B111" s="3" t="s">
        <v>267</v>
      </c>
      <c r="C111" s="3">
        <v>2</v>
      </c>
      <c r="D111" s="15" t="s">
        <v>268</v>
      </c>
      <c r="E111" s="15" t="s">
        <v>281</v>
      </c>
      <c r="F111" s="15" t="s">
        <v>12</v>
      </c>
      <c r="G111" s="3" t="s">
        <v>281</v>
      </c>
      <c r="H111" s="14" t="s">
        <v>282</v>
      </c>
      <c r="I111" s="29">
        <v>303056</v>
      </c>
      <c r="J111" s="13">
        <v>110764</v>
      </c>
      <c r="K111" s="13">
        <v>192292</v>
      </c>
      <c r="L111" s="12">
        <f>Table3[[#This Row],[Final State Match Funding 
Allocated from PCA 25424
'[$0.37 Per $1.00 Withheld']]]+Table3[[#This Row],[State Match Funding
Allocated from PCA 25478
'[$0.63 Per $1.00 Withheld']]]</f>
        <v>303056</v>
      </c>
      <c r="M111" s="12">
        <v>110764</v>
      </c>
      <c r="N111" s="12">
        <v>192292</v>
      </c>
      <c r="O111" s="12">
        <v>0</v>
      </c>
      <c r="P11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2" spans="1:16" x14ac:dyDescent="0.35">
      <c r="A112" s="16" t="s">
        <v>266</v>
      </c>
      <c r="B112" s="3" t="s">
        <v>267</v>
      </c>
      <c r="C112" s="3">
        <v>2</v>
      </c>
      <c r="D112" s="15" t="s">
        <v>268</v>
      </c>
      <c r="E112" s="15" t="s">
        <v>283</v>
      </c>
      <c r="F112" s="15" t="s">
        <v>12</v>
      </c>
      <c r="G112" s="3" t="s">
        <v>283</v>
      </c>
      <c r="H112" s="14" t="s">
        <v>284</v>
      </c>
      <c r="I112" s="29">
        <v>55085</v>
      </c>
      <c r="J112" s="13">
        <v>20133</v>
      </c>
      <c r="K112" s="13">
        <v>34952</v>
      </c>
      <c r="L112" s="12">
        <f>Table3[[#This Row],[Final State Match Funding 
Allocated from PCA 25424
'[$0.37 Per $1.00 Withheld']]]+Table3[[#This Row],[State Match Funding
Allocated from PCA 25478
'[$0.63 Per $1.00 Withheld']]]</f>
        <v>55085</v>
      </c>
      <c r="M112" s="12">
        <v>20133</v>
      </c>
      <c r="N112" s="12">
        <v>34952</v>
      </c>
      <c r="O112" s="12">
        <v>0</v>
      </c>
      <c r="P11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3" spans="1:16" x14ac:dyDescent="0.35">
      <c r="A113" s="16" t="s">
        <v>285</v>
      </c>
      <c r="B113" s="3" t="s">
        <v>286</v>
      </c>
      <c r="C113" s="3">
        <v>1</v>
      </c>
      <c r="D113" s="15" t="s">
        <v>287</v>
      </c>
      <c r="E113" s="15" t="s">
        <v>288</v>
      </c>
      <c r="F113" s="15" t="s">
        <v>12</v>
      </c>
      <c r="G113" s="3" t="s">
        <v>288</v>
      </c>
      <c r="H113" s="14" t="s">
        <v>289</v>
      </c>
      <c r="I113" s="29">
        <v>472048</v>
      </c>
      <c r="J113" s="13">
        <v>172529</v>
      </c>
      <c r="K113" s="13">
        <v>299519</v>
      </c>
      <c r="L113" s="12">
        <f>Table3[[#This Row],[Final State Match Funding 
Allocated from PCA 25424
'[$0.37 Per $1.00 Withheld']]]+Table3[[#This Row],[State Match Funding
Allocated from PCA 25478
'[$0.63 Per $1.00 Withheld']]]</f>
        <v>472048</v>
      </c>
      <c r="M113" s="12">
        <v>172529</v>
      </c>
      <c r="N113" s="12">
        <v>299519</v>
      </c>
      <c r="O113" s="12">
        <v>0</v>
      </c>
      <c r="P11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4" spans="1:16" x14ac:dyDescent="0.35">
      <c r="A114" s="16" t="s">
        <v>290</v>
      </c>
      <c r="B114" s="3" t="s">
        <v>291</v>
      </c>
      <c r="C114" s="3">
        <v>1</v>
      </c>
      <c r="D114" s="15" t="s">
        <v>292</v>
      </c>
      <c r="E114" s="15" t="s">
        <v>293</v>
      </c>
      <c r="F114" s="15" t="s">
        <v>12</v>
      </c>
      <c r="G114" s="3" t="s">
        <v>293</v>
      </c>
      <c r="H114" s="14" t="s">
        <v>294</v>
      </c>
      <c r="I114" s="29">
        <v>16571</v>
      </c>
      <c r="J114" s="13">
        <v>6057</v>
      </c>
      <c r="K114" s="13">
        <v>10514</v>
      </c>
      <c r="L114" s="12">
        <f>Table3[[#This Row],[Final State Match Funding 
Allocated from PCA 25424
'[$0.37 Per $1.00 Withheld']]]+Table3[[#This Row],[State Match Funding
Allocated from PCA 25478
'[$0.63 Per $1.00 Withheld']]]</f>
        <v>16571</v>
      </c>
      <c r="M114" s="12">
        <v>6057</v>
      </c>
      <c r="N114" s="12">
        <v>10514</v>
      </c>
      <c r="O114" s="12">
        <v>0</v>
      </c>
      <c r="P11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5" spans="1:16" x14ac:dyDescent="0.35">
      <c r="A115" s="16" t="s">
        <v>295</v>
      </c>
      <c r="B115" s="3" t="s">
        <v>296</v>
      </c>
      <c r="C115" s="3">
        <v>4</v>
      </c>
      <c r="D115" s="15" t="s">
        <v>297</v>
      </c>
      <c r="E115" s="15" t="s">
        <v>298</v>
      </c>
      <c r="F115" s="15" t="s">
        <v>12</v>
      </c>
      <c r="G115" s="3" t="s">
        <v>298</v>
      </c>
      <c r="H115" s="14" t="s">
        <v>299</v>
      </c>
      <c r="I115" s="29">
        <v>1732938</v>
      </c>
      <c r="J115" s="13">
        <v>633371</v>
      </c>
      <c r="K115" s="13">
        <v>1099567</v>
      </c>
      <c r="L115" s="12">
        <f>Table3[[#This Row],[Final State Match Funding 
Allocated from PCA 25424
'[$0.37 Per $1.00 Withheld']]]+Table3[[#This Row],[State Match Funding
Allocated from PCA 25478
'[$0.63 Per $1.00 Withheld']]]</f>
        <v>1732938</v>
      </c>
      <c r="M115" s="12">
        <v>633371</v>
      </c>
      <c r="N115" s="12">
        <v>1099567</v>
      </c>
      <c r="O115" s="12">
        <v>0</v>
      </c>
      <c r="P11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6" spans="1:16" x14ac:dyDescent="0.35">
      <c r="A116" s="16" t="s">
        <v>295</v>
      </c>
      <c r="B116" s="3" t="s">
        <v>296</v>
      </c>
      <c r="C116" s="3">
        <v>4</v>
      </c>
      <c r="D116" s="15" t="s">
        <v>297</v>
      </c>
      <c r="E116" s="15" t="s">
        <v>300</v>
      </c>
      <c r="F116" s="15" t="s">
        <v>12</v>
      </c>
      <c r="G116" s="3" t="s">
        <v>300</v>
      </c>
      <c r="H116" s="14" t="s">
        <v>301</v>
      </c>
      <c r="I116" s="29">
        <v>294001</v>
      </c>
      <c r="J116" s="13">
        <v>107454</v>
      </c>
      <c r="K116" s="13">
        <v>186547</v>
      </c>
      <c r="L116" s="12">
        <f>Table3[[#This Row],[Final State Match Funding 
Allocated from PCA 25424
'[$0.37 Per $1.00 Withheld']]]+Table3[[#This Row],[State Match Funding
Allocated from PCA 25478
'[$0.63 Per $1.00 Withheld']]]</f>
        <v>294001</v>
      </c>
      <c r="M116" s="12">
        <v>107454</v>
      </c>
      <c r="N116" s="12">
        <v>186547</v>
      </c>
      <c r="O116" s="12">
        <v>0</v>
      </c>
      <c r="P11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7" spans="1:16" x14ac:dyDescent="0.35">
      <c r="A117" s="16" t="s">
        <v>295</v>
      </c>
      <c r="B117" s="3" t="s">
        <v>296</v>
      </c>
      <c r="C117" s="3">
        <v>4</v>
      </c>
      <c r="D117" s="15" t="s">
        <v>297</v>
      </c>
      <c r="E117" s="15" t="s">
        <v>302</v>
      </c>
      <c r="F117" s="15" t="s">
        <v>12</v>
      </c>
      <c r="G117" s="3" t="s">
        <v>302</v>
      </c>
      <c r="H117" s="14" t="s">
        <v>303</v>
      </c>
      <c r="I117" s="29">
        <v>295665</v>
      </c>
      <c r="J117" s="13">
        <v>108063</v>
      </c>
      <c r="K117" s="13">
        <v>187602</v>
      </c>
      <c r="L117" s="12">
        <f>Table3[[#This Row],[Final State Match Funding 
Allocated from PCA 25424
'[$0.37 Per $1.00 Withheld']]]+Table3[[#This Row],[State Match Funding
Allocated from PCA 25478
'[$0.63 Per $1.00 Withheld']]]</f>
        <v>295665</v>
      </c>
      <c r="M117" s="12">
        <v>108063</v>
      </c>
      <c r="N117" s="12">
        <v>187602</v>
      </c>
      <c r="O117" s="12">
        <v>0</v>
      </c>
      <c r="P11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8" spans="1:16" x14ac:dyDescent="0.35">
      <c r="A118" s="16" t="s">
        <v>304</v>
      </c>
      <c r="B118" s="3" t="s">
        <v>305</v>
      </c>
      <c r="C118" s="3">
        <v>4</v>
      </c>
      <c r="D118" s="15" t="s">
        <v>306</v>
      </c>
      <c r="E118" s="15" t="s">
        <v>307</v>
      </c>
      <c r="F118" s="15" t="s">
        <v>12</v>
      </c>
      <c r="G118" s="3" t="s">
        <v>307</v>
      </c>
      <c r="H118" s="14" t="s">
        <v>308</v>
      </c>
      <c r="I118" s="29">
        <v>32878</v>
      </c>
      <c r="J118" s="13">
        <v>12017</v>
      </c>
      <c r="K118" s="13">
        <v>20861</v>
      </c>
      <c r="L118" s="12">
        <f>Table3[[#This Row],[Final State Match Funding 
Allocated from PCA 25424
'[$0.37 Per $1.00 Withheld']]]+Table3[[#This Row],[State Match Funding
Allocated from PCA 25478
'[$0.63 Per $1.00 Withheld']]]</f>
        <v>32878</v>
      </c>
      <c r="M118" s="12">
        <v>12017</v>
      </c>
      <c r="N118" s="12">
        <v>20861</v>
      </c>
      <c r="O118" s="12">
        <v>0</v>
      </c>
      <c r="P11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9" spans="1:16" x14ac:dyDescent="0.35">
      <c r="A119" s="16" t="s">
        <v>304</v>
      </c>
      <c r="B119" s="3" t="s">
        <v>305</v>
      </c>
      <c r="C119" s="3">
        <v>4</v>
      </c>
      <c r="D119" s="15" t="s">
        <v>306</v>
      </c>
      <c r="E119" s="15" t="s">
        <v>309</v>
      </c>
      <c r="F119" s="15" t="s">
        <v>12</v>
      </c>
      <c r="G119" s="3" t="s">
        <v>309</v>
      </c>
      <c r="H119" s="14" t="s">
        <v>310</v>
      </c>
      <c r="I119" s="29">
        <v>190864</v>
      </c>
      <c r="J119" s="13">
        <v>69759</v>
      </c>
      <c r="K119" s="13">
        <v>121105</v>
      </c>
      <c r="L119" s="12">
        <f>Table3[[#This Row],[Final State Match Funding 
Allocated from PCA 25424
'[$0.37 Per $1.00 Withheld']]]+Table3[[#This Row],[State Match Funding
Allocated from PCA 25478
'[$0.63 Per $1.00 Withheld']]]</f>
        <v>190864</v>
      </c>
      <c r="M119" s="12">
        <v>69759</v>
      </c>
      <c r="N119" s="12">
        <v>121105</v>
      </c>
      <c r="O119" s="12">
        <v>0</v>
      </c>
      <c r="P11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0" spans="1:16" x14ac:dyDescent="0.35">
      <c r="A120" s="16" t="s">
        <v>311</v>
      </c>
      <c r="B120" s="3" t="s">
        <v>312</v>
      </c>
      <c r="C120" s="3">
        <v>11</v>
      </c>
      <c r="D120" s="15" t="s">
        <v>313</v>
      </c>
      <c r="E120" s="15" t="s">
        <v>314</v>
      </c>
      <c r="F120" s="15" t="s">
        <v>12</v>
      </c>
      <c r="G120" s="3" t="s">
        <v>314</v>
      </c>
      <c r="H120" s="14" t="s">
        <v>315</v>
      </c>
      <c r="I120" s="29">
        <v>210739</v>
      </c>
      <c r="J120" s="13">
        <v>77023</v>
      </c>
      <c r="K120" s="13">
        <v>133716</v>
      </c>
      <c r="L120" s="12">
        <f>Table3[[#This Row],[Final State Match Funding 
Allocated from PCA 25424
'[$0.37 Per $1.00 Withheld']]]+Table3[[#This Row],[State Match Funding
Allocated from PCA 25478
'[$0.63 Per $1.00 Withheld']]]</f>
        <v>210739</v>
      </c>
      <c r="M120" s="12">
        <v>77023</v>
      </c>
      <c r="N120" s="12">
        <v>133716</v>
      </c>
      <c r="O120" s="12">
        <v>0</v>
      </c>
      <c r="P12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1" spans="1:16" x14ac:dyDescent="0.35">
      <c r="A121" s="16" t="s">
        <v>311</v>
      </c>
      <c r="B121" s="3" t="s">
        <v>312</v>
      </c>
      <c r="C121" s="3">
        <v>11</v>
      </c>
      <c r="D121" s="15" t="s">
        <v>313</v>
      </c>
      <c r="E121" s="15" t="s">
        <v>316</v>
      </c>
      <c r="F121" s="15" t="s">
        <v>12</v>
      </c>
      <c r="G121" s="3" t="s">
        <v>316</v>
      </c>
      <c r="H121" s="14" t="s">
        <v>317</v>
      </c>
      <c r="I121" s="29">
        <v>142024</v>
      </c>
      <c r="J121" s="13">
        <v>51908</v>
      </c>
      <c r="K121" s="13">
        <v>90116</v>
      </c>
      <c r="L121" s="12">
        <f>Table3[[#This Row],[Final State Match Funding 
Allocated from PCA 25424
'[$0.37 Per $1.00 Withheld']]]+Table3[[#This Row],[State Match Funding
Allocated from PCA 25478
'[$0.63 Per $1.00 Withheld']]]</f>
        <v>142024</v>
      </c>
      <c r="M121" s="12">
        <v>51908</v>
      </c>
      <c r="N121" s="12">
        <v>90116</v>
      </c>
      <c r="O121" s="12">
        <v>0</v>
      </c>
      <c r="P12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2" spans="1:16" x14ac:dyDescent="0.35">
      <c r="A122" s="16" t="s">
        <v>311</v>
      </c>
      <c r="B122" s="3" t="s">
        <v>312</v>
      </c>
      <c r="C122" s="3">
        <v>11</v>
      </c>
      <c r="D122" s="15" t="s">
        <v>313</v>
      </c>
      <c r="E122" s="15" t="s">
        <v>318</v>
      </c>
      <c r="F122" s="15" t="s">
        <v>12</v>
      </c>
      <c r="G122" s="3" t="s">
        <v>318</v>
      </c>
      <c r="H122" s="14" t="s">
        <v>319</v>
      </c>
      <c r="I122" s="29">
        <v>228350</v>
      </c>
      <c r="J122" s="13">
        <v>83460</v>
      </c>
      <c r="K122" s="13">
        <v>144890</v>
      </c>
      <c r="L122" s="12">
        <f>Table3[[#This Row],[Final State Match Funding 
Allocated from PCA 25424
'[$0.37 Per $1.00 Withheld']]]+Table3[[#This Row],[State Match Funding
Allocated from PCA 25478
'[$0.63 Per $1.00 Withheld']]]</f>
        <v>228350</v>
      </c>
      <c r="M122" s="12">
        <v>83460</v>
      </c>
      <c r="N122" s="12">
        <v>144890</v>
      </c>
      <c r="O122" s="12">
        <v>0</v>
      </c>
      <c r="P12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3" spans="1:16" x14ac:dyDescent="0.35">
      <c r="A123" s="16" t="s">
        <v>320</v>
      </c>
      <c r="B123" s="3" t="s">
        <v>321</v>
      </c>
      <c r="C123" s="3">
        <v>1</v>
      </c>
      <c r="D123" s="15" t="s">
        <v>322</v>
      </c>
      <c r="E123" s="15" t="s">
        <v>323</v>
      </c>
      <c r="F123" s="15" t="s">
        <v>12</v>
      </c>
      <c r="G123" s="3" t="s">
        <v>323</v>
      </c>
      <c r="H123" s="14" t="s">
        <v>324</v>
      </c>
      <c r="I123" s="29">
        <v>36168</v>
      </c>
      <c r="J123" s="13">
        <v>13219</v>
      </c>
      <c r="K123" s="13">
        <v>22949</v>
      </c>
      <c r="L123" s="12">
        <f>Table3[[#This Row],[Final State Match Funding 
Allocated from PCA 25424
'[$0.37 Per $1.00 Withheld']]]+Table3[[#This Row],[State Match Funding
Allocated from PCA 25478
'[$0.63 Per $1.00 Withheld']]]</f>
        <v>36168</v>
      </c>
      <c r="M123" s="12">
        <v>13219</v>
      </c>
      <c r="N123" s="12">
        <v>22949</v>
      </c>
      <c r="O123" s="12">
        <v>0</v>
      </c>
      <c r="P12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4" spans="1:16" x14ac:dyDescent="0.35">
      <c r="A124" s="16" t="s">
        <v>320</v>
      </c>
      <c r="B124" s="3" t="s">
        <v>321</v>
      </c>
      <c r="C124" s="3">
        <v>1</v>
      </c>
      <c r="D124" s="15" t="s">
        <v>322</v>
      </c>
      <c r="E124" s="15" t="s">
        <v>325</v>
      </c>
      <c r="F124" s="15" t="s">
        <v>12</v>
      </c>
      <c r="G124" s="3" t="s">
        <v>325</v>
      </c>
      <c r="H124" s="14" t="s">
        <v>326</v>
      </c>
      <c r="I124" s="29">
        <v>161807</v>
      </c>
      <c r="J124" s="13">
        <v>59139</v>
      </c>
      <c r="K124" s="13">
        <v>102668</v>
      </c>
      <c r="L124" s="12">
        <f>Table3[[#This Row],[Final State Match Funding 
Allocated from PCA 25424
'[$0.37 Per $1.00 Withheld']]]+Table3[[#This Row],[State Match Funding
Allocated from PCA 25478
'[$0.63 Per $1.00 Withheld']]]</f>
        <v>161807</v>
      </c>
      <c r="M124" s="12">
        <v>59139</v>
      </c>
      <c r="N124" s="12">
        <v>102668</v>
      </c>
      <c r="O124" s="12">
        <v>0</v>
      </c>
      <c r="P12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5" spans="1:16" x14ac:dyDescent="0.35">
      <c r="A125" s="16" t="s">
        <v>320</v>
      </c>
      <c r="B125" s="3" t="s">
        <v>321</v>
      </c>
      <c r="C125" s="3">
        <v>1</v>
      </c>
      <c r="D125" s="15" t="s">
        <v>322</v>
      </c>
      <c r="E125" s="15" t="s">
        <v>327</v>
      </c>
      <c r="F125" s="15" t="s">
        <v>12</v>
      </c>
      <c r="G125" s="3" t="s">
        <v>327</v>
      </c>
      <c r="H125" s="14" t="s">
        <v>328</v>
      </c>
      <c r="I125" s="29">
        <v>60105</v>
      </c>
      <c r="J125" s="13">
        <v>21968</v>
      </c>
      <c r="K125" s="13">
        <v>38137</v>
      </c>
      <c r="L125" s="12">
        <f>Table3[[#This Row],[Final State Match Funding 
Allocated from PCA 25424
'[$0.37 Per $1.00 Withheld']]]+Table3[[#This Row],[State Match Funding
Allocated from PCA 25478
'[$0.63 Per $1.00 Withheld']]]</f>
        <v>60105</v>
      </c>
      <c r="M125" s="12">
        <v>21968</v>
      </c>
      <c r="N125" s="12">
        <v>38137</v>
      </c>
      <c r="O125" s="12">
        <v>0</v>
      </c>
      <c r="P12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6" spans="1:16" x14ac:dyDescent="0.35">
      <c r="A126" s="16" t="s">
        <v>320</v>
      </c>
      <c r="B126" s="3" t="s">
        <v>321</v>
      </c>
      <c r="C126" s="3">
        <v>1</v>
      </c>
      <c r="D126" s="15" t="s">
        <v>322</v>
      </c>
      <c r="E126" s="15" t="s">
        <v>329</v>
      </c>
      <c r="F126" s="15" t="s">
        <v>12</v>
      </c>
      <c r="G126" s="3" t="s">
        <v>329</v>
      </c>
      <c r="H126" s="14" t="s">
        <v>330</v>
      </c>
      <c r="I126" s="29">
        <v>18943</v>
      </c>
      <c r="J126" s="13">
        <v>6923</v>
      </c>
      <c r="K126" s="13">
        <v>12020</v>
      </c>
      <c r="L126" s="12">
        <f>Table3[[#This Row],[Final State Match Funding 
Allocated from PCA 25424
'[$0.37 Per $1.00 Withheld']]]+Table3[[#This Row],[State Match Funding
Allocated from PCA 25478
'[$0.63 Per $1.00 Withheld']]]</f>
        <v>18943</v>
      </c>
      <c r="M126" s="12">
        <v>6923</v>
      </c>
      <c r="N126" s="12">
        <v>12020</v>
      </c>
      <c r="O126" s="12">
        <v>0</v>
      </c>
      <c r="P12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7" spans="1:16" x14ac:dyDescent="0.35">
      <c r="A127" s="16" t="s">
        <v>320</v>
      </c>
      <c r="B127" s="3" t="s">
        <v>321</v>
      </c>
      <c r="C127" s="3">
        <v>1</v>
      </c>
      <c r="D127" s="15" t="s">
        <v>322</v>
      </c>
      <c r="E127" s="15" t="s">
        <v>331</v>
      </c>
      <c r="F127" s="15" t="s">
        <v>12</v>
      </c>
      <c r="G127" s="3" t="s">
        <v>331</v>
      </c>
      <c r="H127" s="14" t="s">
        <v>332</v>
      </c>
      <c r="I127" s="29">
        <v>88900</v>
      </c>
      <c r="J127" s="13">
        <v>32492</v>
      </c>
      <c r="K127" s="13">
        <v>56408</v>
      </c>
      <c r="L127" s="12">
        <f>Table3[[#This Row],[Final State Match Funding 
Allocated from PCA 25424
'[$0.37 Per $1.00 Withheld']]]+Table3[[#This Row],[State Match Funding
Allocated from PCA 25478
'[$0.63 Per $1.00 Withheld']]]</f>
        <v>88900</v>
      </c>
      <c r="M127" s="12">
        <v>32492</v>
      </c>
      <c r="N127" s="12">
        <v>56408</v>
      </c>
      <c r="O127" s="12">
        <v>0</v>
      </c>
      <c r="P12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8" spans="1:16" x14ac:dyDescent="0.35">
      <c r="A128" s="16" t="s">
        <v>320</v>
      </c>
      <c r="B128" s="3" t="s">
        <v>321</v>
      </c>
      <c r="C128" s="3">
        <v>1</v>
      </c>
      <c r="D128" s="15" t="s">
        <v>322</v>
      </c>
      <c r="E128" s="15" t="s">
        <v>333</v>
      </c>
      <c r="F128" s="15" t="s">
        <v>12</v>
      </c>
      <c r="G128" s="3" t="s">
        <v>333</v>
      </c>
      <c r="H128" s="14" t="s">
        <v>334</v>
      </c>
      <c r="I128" s="29">
        <v>117297</v>
      </c>
      <c r="J128" s="13">
        <v>42871</v>
      </c>
      <c r="K128" s="13">
        <v>74426</v>
      </c>
      <c r="L128" s="12">
        <f>Table3[[#This Row],[Final State Match Funding 
Allocated from PCA 25424
'[$0.37 Per $1.00 Withheld']]]+Table3[[#This Row],[State Match Funding
Allocated from PCA 25478
'[$0.63 Per $1.00 Withheld']]]</f>
        <v>117297</v>
      </c>
      <c r="M128" s="12">
        <v>42871</v>
      </c>
      <c r="N128" s="12">
        <v>74426</v>
      </c>
      <c r="O128" s="12">
        <v>0</v>
      </c>
      <c r="P12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9" spans="1:16" x14ac:dyDescent="0.35">
      <c r="A129" s="16" t="s">
        <v>320</v>
      </c>
      <c r="B129" s="3" t="s">
        <v>321</v>
      </c>
      <c r="C129" s="3">
        <v>1</v>
      </c>
      <c r="D129" s="15" t="s">
        <v>322</v>
      </c>
      <c r="E129" s="15" t="s">
        <v>335</v>
      </c>
      <c r="F129" s="15" t="s">
        <v>12</v>
      </c>
      <c r="G129" s="3" t="s">
        <v>335</v>
      </c>
      <c r="H129" s="14" t="s">
        <v>336</v>
      </c>
      <c r="I129" s="29">
        <v>164642</v>
      </c>
      <c r="J129" s="13">
        <v>60175</v>
      </c>
      <c r="K129" s="13">
        <v>104467</v>
      </c>
      <c r="L129" s="12">
        <f>Table3[[#This Row],[Final State Match Funding 
Allocated from PCA 25424
'[$0.37 Per $1.00 Withheld']]]+Table3[[#This Row],[State Match Funding
Allocated from PCA 25478
'[$0.63 Per $1.00 Withheld']]]</f>
        <v>164642</v>
      </c>
      <c r="M129" s="12">
        <v>60175</v>
      </c>
      <c r="N129" s="12">
        <v>104467</v>
      </c>
      <c r="O129" s="12">
        <v>0</v>
      </c>
      <c r="P12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0" spans="1:16" x14ac:dyDescent="0.35">
      <c r="A130" s="16" t="s">
        <v>337</v>
      </c>
      <c r="B130" s="3" t="s">
        <v>338</v>
      </c>
      <c r="C130" s="3">
        <v>4</v>
      </c>
      <c r="D130" s="15" t="s">
        <v>339</v>
      </c>
      <c r="E130" s="15" t="s">
        <v>340</v>
      </c>
      <c r="F130" s="15" t="s">
        <v>12</v>
      </c>
      <c r="G130" s="3" t="s">
        <v>340</v>
      </c>
      <c r="H130" s="14" t="s">
        <v>341</v>
      </c>
      <c r="I130" s="29">
        <v>33417</v>
      </c>
      <c r="J130" s="13">
        <v>12214</v>
      </c>
      <c r="K130" s="13">
        <v>21203</v>
      </c>
      <c r="L130" s="12">
        <f>Table3[[#This Row],[Final State Match Funding 
Allocated from PCA 25424
'[$0.37 Per $1.00 Withheld']]]+Table3[[#This Row],[State Match Funding
Allocated from PCA 25478
'[$0.63 Per $1.00 Withheld']]]</f>
        <v>33417</v>
      </c>
      <c r="M130" s="12">
        <v>12214</v>
      </c>
      <c r="N130" s="12">
        <v>21203</v>
      </c>
      <c r="O130" s="12">
        <v>0</v>
      </c>
      <c r="P13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1" spans="1:16" x14ac:dyDescent="0.35">
      <c r="A131" s="16" t="s">
        <v>337</v>
      </c>
      <c r="B131" s="3" t="s">
        <v>338</v>
      </c>
      <c r="C131" s="3">
        <v>4</v>
      </c>
      <c r="D131" s="15" t="s">
        <v>339</v>
      </c>
      <c r="E131" s="15" t="s">
        <v>342</v>
      </c>
      <c r="F131" s="15" t="s">
        <v>12</v>
      </c>
      <c r="G131" s="3" t="s">
        <v>342</v>
      </c>
      <c r="H131" s="14" t="s">
        <v>343</v>
      </c>
      <c r="I131" s="29">
        <v>155016</v>
      </c>
      <c r="J131" s="13">
        <v>56657</v>
      </c>
      <c r="K131" s="13">
        <v>98359</v>
      </c>
      <c r="L131" s="12">
        <f>Table3[[#This Row],[Final State Match Funding 
Allocated from PCA 25424
'[$0.37 Per $1.00 Withheld']]]+Table3[[#This Row],[State Match Funding
Allocated from PCA 25478
'[$0.63 Per $1.00 Withheld']]]</f>
        <v>155016</v>
      </c>
      <c r="M131" s="12">
        <v>56657</v>
      </c>
      <c r="N131" s="12">
        <v>98359</v>
      </c>
      <c r="O131" s="12">
        <v>0</v>
      </c>
      <c r="P13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2" spans="1:16" x14ac:dyDescent="0.35">
      <c r="A132" s="16" t="s">
        <v>337</v>
      </c>
      <c r="B132" s="3" t="s">
        <v>338</v>
      </c>
      <c r="C132" s="3">
        <v>4</v>
      </c>
      <c r="D132" s="15" t="s">
        <v>339</v>
      </c>
      <c r="E132" s="15" t="s">
        <v>344</v>
      </c>
      <c r="F132" s="15" t="s">
        <v>12</v>
      </c>
      <c r="G132" s="3" t="s">
        <v>344</v>
      </c>
      <c r="H132" s="14" t="s">
        <v>345</v>
      </c>
      <c r="I132" s="29">
        <v>345844</v>
      </c>
      <c r="J132" s="13">
        <v>126403</v>
      </c>
      <c r="K132" s="13">
        <v>219441</v>
      </c>
      <c r="L132" s="12">
        <f>Table3[[#This Row],[Final State Match Funding 
Allocated from PCA 25424
'[$0.37 Per $1.00 Withheld']]]+Table3[[#This Row],[State Match Funding
Allocated from PCA 25478
'[$0.63 Per $1.00 Withheld']]]</f>
        <v>345844</v>
      </c>
      <c r="M132" s="12">
        <v>126403</v>
      </c>
      <c r="N132" s="12">
        <v>219441</v>
      </c>
      <c r="O132" s="12">
        <v>0</v>
      </c>
      <c r="P13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3" spans="1:16" x14ac:dyDescent="0.35">
      <c r="A133" s="16" t="s">
        <v>346</v>
      </c>
      <c r="B133" s="3" t="s">
        <v>347</v>
      </c>
      <c r="C133" s="3">
        <v>2</v>
      </c>
      <c r="D133" s="15" t="s">
        <v>348</v>
      </c>
      <c r="E133" s="15" t="s">
        <v>349</v>
      </c>
      <c r="F133" s="15" t="s">
        <v>12</v>
      </c>
      <c r="G133" s="3" t="s">
        <v>349</v>
      </c>
      <c r="H133" s="14" t="s">
        <v>350</v>
      </c>
      <c r="I133" s="29">
        <v>54995</v>
      </c>
      <c r="J133" s="13">
        <v>20100</v>
      </c>
      <c r="K133" s="13">
        <v>34895</v>
      </c>
      <c r="L133" s="12">
        <f>Table3[[#This Row],[Final State Match Funding 
Allocated from PCA 25424
'[$0.37 Per $1.00 Withheld']]]+Table3[[#This Row],[State Match Funding
Allocated from PCA 25478
'[$0.63 Per $1.00 Withheld']]]</f>
        <v>54995</v>
      </c>
      <c r="M133" s="12">
        <v>20100</v>
      </c>
      <c r="N133" s="12">
        <v>34895</v>
      </c>
      <c r="O133" s="12">
        <v>0</v>
      </c>
      <c r="P13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4" spans="1:16" x14ac:dyDescent="0.35">
      <c r="A134" s="16" t="s">
        <v>346</v>
      </c>
      <c r="B134" s="3" t="s">
        <v>347</v>
      </c>
      <c r="C134" s="3">
        <v>2</v>
      </c>
      <c r="D134" s="15" t="s">
        <v>348</v>
      </c>
      <c r="E134" s="15" t="s">
        <v>351</v>
      </c>
      <c r="F134" s="15" t="s">
        <v>12</v>
      </c>
      <c r="G134" s="3" t="s">
        <v>351</v>
      </c>
      <c r="H134" s="14" t="s">
        <v>352</v>
      </c>
      <c r="I134" s="29">
        <v>113029</v>
      </c>
      <c r="J134" s="13">
        <v>41311</v>
      </c>
      <c r="K134" s="13">
        <v>71718</v>
      </c>
      <c r="L134" s="12">
        <f>Table3[[#This Row],[Final State Match Funding 
Allocated from PCA 25424
'[$0.37 Per $1.00 Withheld']]]+Table3[[#This Row],[State Match Funding
Allocated from PCA 25478
'[$0.63 Per $1.00 Withheld']]]</f>
        <v>113029</v>
      </c>
      <c r="M134" s="12">
        <v>41311</v>
      </c>
      <c r="N134" s="12">
        <v>71718</v>
      </c>
      <c r="O134" s="12">
        <v>0</v>
      </c>
      <c r="P13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5" spans="1:16" x14ac:dyDescent="0.35">
      <c r="A135" s="16" t="s">
        <v>346</v>
      </c>
      <c r="B135" s="3" t="s">
        <v>347</v>
      </c>
      <c r="C135" s="3">
        <v>2</v>
      </c>
      <c r="D135" s="15" t="s">
        <v>348</v>
      </c>
      <c r="E135" s="15" t="s">
        <v>353</v>
      </c>
      <c r="F135" s="15" t="s">
        <v>12</v>
      </c>
      <c r="G135" s="3" t="s">
        <v>353</v>
      </c>
      <c r="H135" s="14" t="s">
        <v>354</v>
      </c>
      <c r="I135" s="29">
        <v>220659</v>
      </c>
      <c r="J135" s="13">
        <v>80649</v>
      </c>
      <c r="K135" s="13">
        <v>140010</v>
      </c>
      <c r="L135" s="12">
        <f>Table3[[#This Row],[Final State Match Funding 
Allocated from PCA 25424
'[$0.37 Per $1.00 Withheld']]]+Table3[[#This Row],[State Match Funding
Allocated from PCA 25478
'[$0.63 Per $1.00 Withheld']]]</f>
        <v>220659</v>
      </c>
      <c r="M135" s="12">
        <v>80649</v>
      </c>
      <c r="N135" s="12">
        <v>140010</v>
      </c>
      <c r="O135" s="12">
        <v>0</v>
      </c>
      <c r="P13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6" spans="1:16" x14ac:dyDescent="0.35">
      <c r="A136" s="16" t="s">
        <v>346</v>
      </c>
      <c r="B136" s="3" t="s">
        <v>347</v>
      </c>
      <c r="C136" s="3">
        <v>2</v>
      </c>
      <c r="D136" s="15" t="s">
        <v>348</v>
      </c>
      <c r="E136" s="15" t="s">
        <v>355</v>
      </c>
      <c r="F136" s="15" t="s">
        <v>12</v>
      </c>
      <c r="G136" s="3" t="s">
        <v>355</v>
      </c>
      <c r="H136" s="14" t="s">
        <v>356</v>
      </c>
      <c r="I136" s="29">
        <v>12860</v>
      </c>
      <c r="J136" s="13">
        <v>4700</v>
      </c>
      <c r="K136" s="13">
        <v>8160</v>
      </c>
      <c r="L136" s="12">
        <f>Table3[[#This Row],[Final State Match Funding 
Allocated from PCA 25424
'[$0.37 Per $1.00 Withheld']]]+Table3[[#This Row],[State Match Funding
Allocated from PCA 25478
'[$0.63 Per $1.00 Withheld']]]</f>
        <v>12860</v>
      </c>
      <c r="M136" s="12">
        <v>4700</v>
      </c>
      <c r="N136" s="12">
        <v>8160</v>
      </c>
      <c r="O136" s="12">
        <v>0</v>
      </c>
      <c r="P13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7" spans="1:16" x14ac:dyDescent="0.35">
      <c r="A137" s="16" t="s">
        <v>346</v>
      </c>
      <c r="B137" s="3" t="s">
        <v>347</v>
      </c>
      <c r="C137" s="3">
        <v>2</v>
      </c>
      <c r="D137" s="15" t="s">
        <v>348</v>
      </c>
      <c r="E137" s="15" t="s">
        <v>357</v>
      </c>
      <c r="F137" s="15" t="s">
        <v>12</v>
      </c>
      <c r="G137" s="3" t="s">
        <v>357</v>
      </c>
      <c r="H137" s="14" t="s">
        <v>358</v>
      </c>
      <c r="I137" s="29">
        <v>258352</v>
      </c>
      <c r="J137" s="13">
        <v>94425</v>
      </c>
      <c r="K137" s="13">
        <v>163927</v>
      </c>
      <c r="L137" s="12">
        <f>Table3[[#This Row],[Final State Match Funding 
Allocated from PCA 25424
'[$0.37 Per $1.00 Withheld']]]+Table3[[#This Row],[State Match Funding
Allocated from PCA 25478
'[$0.63 Per $1.00 Withheld']]]</f>
        <v>258352</v>
      </c>
      <c r="M137" s="12">
        <v>94425</v>
      </c>
      <c r="N137" s="12">
        <v>163927</v>
      </c>
      <c r="O137" s="12">
        <v>0</v>
      </c>
      <c r="P13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8" spans="1:16" x14ac:dyDescent="0.35">
      <c r="A138" s="16" t="s">
        <v>346</v>
      </c>
      <c r="B138" s="3" t="s">
        <v>347</v>
      </c>
      <c r="C138" s="3">
        <v>2</v>
      </c>
      <c r="D138" s="15" t="s">
        <v>348</v>
      </c>
      <c r="E138" s="15" t="s">
        <v>359</v>
      </c>
      <c r="F138" s="15" t="s">
        <v>12</v>
      </c>
      <c r="G138" s="3" t="s">
        <v>359</v>
      </c>
      <c r="H138" s="14" t="s">
        <v>360</v>
      </c>
      <c r="I138" s="29">
        <v>153733</v>
      </c>
      <c r="J138" s="13">
        <v>56188</v>
      </c>
      <c r="K138" s="13">
        <v>97545</v>
      </c>
      <c r="L138" s="12">
        <f>Table3[[#This Row],[Final State Match Funding 
Allocated from PCA 25424
'[$0.37 Per $1.00 Withheld']]]+Table3[[#This Row],[State Match Funding
Allocated from PCA 25478
'[$0.63 Per $1.00 Withheld']]]</f>
        <v>153733</v>
      </c>
      <c r="M138" s="12">
        <v>56188</v>
      </c>
      <c r="N138" s="12">
        <v>97545</v>
      </c>
      <c r="O138" s="12">
        <v>0</v>
      </c>
      <c r="P13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9" spans="1:16" x14ac:dyDescent="0.35">
      <c r="A139" s="16" t="s">
        <v>346</v>
      </c>
      <c r="B139" s="3" t="s">
        <v>347</v>
      </c>
      <c r="C139" s="3">
        <v>2</v>
      </c>
      <c r="D139" s="15" t="s">
        <v>348</v>
      </c>
      <c r="E139" s="15" t="s">
        <v>361</v>
      </c>
      <c r="F139" s="15" t="s">
        <v>12</v>
      </c>
      <c r="G139" s="3" t="s">
        <v>361</v>
      </c>
      <c r="H139" s="14" t="s">
        <v>362</v>
      </c>
      <c r="I139" s="29">
        <v>38510</v>
      </c>
      <c r="J139" s="13">
        <v>14075</v>
      </c>
      <c r="K139" s="13">
        <v>24435</v>
      </c>
      <c r="L139" s="12">
        <f>Table3[[#This Row],[Final State Match Funding 
Allocated from PCA 25424
'[$0.37 Per $1.00 Withheld']]]+Table3[[#This Row],[State Match Funding
Allocated from PCA 25478
'[$0.63 Per $1.00 Withheld']]]</f>
        <v>38510</v>
      </c>
      <c r="M139" s="12">
        <v>14075</v>
      </c>
      <c r="N139" s="12">
        <v>24435</v>
      </c>
      <c r="O139" s="12">
        <v>0</v>
      </c>
      <c r="P13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0" spans="1:16" x14ac:dyDescent="0.35">
      <c r="A140" s="16" t="s">
        <v>346</v>
      </c>
      <c r="B140" s="3" t="s">
        <v>347</v>
      </c>
      <c r="C140" s="3">
        <v>2</v>
      </c>
      <c r="D140" s="15" t="s">
        <v>348</v>
      </c>
      <c r="E140" s="15" t="s">
        <v>363</v>
      </c>
      <c r="F140" s="15" t="s">
        <v>12</v>
      </c>
      <c r="G140" s="3" t="s">
        <v>363</v>
      </c>
      <c r="H140" s="14" t="s">
        <v>364</v>
      </c>
      <c r="I140" s="29">
        <v>3974192</v>
      </c>
      <c r="J140" s="13">
        <v>1452527</v>
      </c>
      <c r="K140" s="13">
        <v>2521665</v>
      </c>
      <c r="L140" s="12">
        <f>Table3[[#This Row],[Final State Match Funding 
Allocated from PCA 25424
'[$0.37 Per $1.00 Withheld']]]+Table3[[#This Row],[State Match Funding
Allocated from PCA 25478
'[$0.63 Per $1.00 Withheld']]]</f>
        <v>3974192</v>
      </c>
      <c r="M140" s="12">
        <v>1452527</v>
      </c>
      <c r="N140" s="12">
        <v>2521665</v>
      </c>
      <c r="O140" s="12">
        <v>0</v>
      </c>
      <c r="P14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1" spans="1:16" x14ac:dyDescent="0.35">
      <c r="A141" s="16" t="s">
        <v>346</v>
      </c>
      <c r="B141" s="3" t="s">
        <v>347</v>
      </c>
      <c r="C141" s="3">
        <v>2</v>
      </c>
      <c r="D141" s="15" t="s">
        <v>348</v>
      </c>
      <c r="E141" s="15" t="s">
        <v>365</v>
      </c>
      <c r="F141" s="15" t="s">
        <v>12</v>
      </c>
      <c r="G141" s="3" t="s">
        <v>365</v>
      </c>
      <c r="H141" s="14" t="s">
        <v>366</v>
      </c>
      <c r="I141" s="29">
        <v>157974</v>
      </c>
      <c r="J141" s="13">
        <v>57738</v>
      </c>
      <c r="K141" s="13">
        <v>100236</v>
      </c>
      <c r="L141" s="12">
        <f>Table3[[#This Row],[Final State Match Funding 
Allocated from PCA 25424
'[$0.37 Per $1.00 Withheld']]]+Table3[[#This Row],[State Match Funding
Allocated from PCA 25478
'[$0.63 Per $1.00 Withheld']]]</f>
        <v>157974</v>
      </c>
      <c r="M141" s="12">
        <v>57738</v>
      </c>
      <c r="N141" s="12">
        <v>100236</v>
      </c>
      <c r="O141" s="12">
        <v>0</v>
      </c>
      <c r="P14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2" spans="1:16" x14ac:dyDescent="0.35">
      <c r="A142" s="16" t="s">
        <v>346</v>
      </c>
      <c r="B142" s="3" t="s">
        <v>347</v>
      </c>
      <c r="C142" s="3">
        <v>2</v>
      </c>
      <c r="D142" s="15" t="s">
        <v>348</v>
      </c>
      <c r="E142" s="15" t="s">
        <v>367</v>
      </c>
      <c r="F142" s="15" t="s">
        <v>12</v>
      </c>
      <c r="G142" s="3" t="s">
        <v>367</v>
      </c>
      <c r="H142" s="14" t="s">
        <v>368</v>
      </c>
      <c r="I142" s="29">
        <v>480683</v>
      </c>
      <c r="J142" s="13">
        <v>175685</v>
      </c>
      <c r="K142" s="13">
        <v>304998</v>
      </c>
      <c r="L142" s="12">
        <f>Table3[[#This Row],[Final State Match Funding 
Allocated from PCA 25424
'[$0.37 Per $1.00 Withheld']]]+Table3[[#This Row],[State Match Funding
Allocated from PCA 25478
'[$0.63 Per $1.00 Withheld']]]</f>
        <v>480683</v>
      </c>
      <c r="M142" s="12">
        <v>175685</v>
      </c>
      <c r="N142" s="12">
        <v>304998</v>
      </c>
      <c r="O142" s="12">
        <v>0</v>
      </c>
      <c r="P14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3" spans="1:16" x14ac:dyDescent="0.35">
      <c r="A143" s="16" t="s">
        <v>346</v>
      </c>
      <c r="B143" s="3" t="s">
        <v>347</v>
      </c>
      <c r="C143" s="3">
        <v>2</v>
      </c>
      <c r="D143" s="15" t="s">
        <v>348</v>
      </c>
      <c r="E143" s="15" t="s">
        <v>369</v>
      </c>
      <c r="F143" s="15" t="s">
        <v>12</v>
      </c>
      <c r="G143" s="3" t="s">
        <v>369</v>
      </c>
      <c r="H143" s="14" t="s">
        <v>370</v>
      </c>
      <c r="I143" s="29">
        <v>88138</v>
      </c>
      <c r="J143" s="13">
        <v>32214</v>
      </c>
      <c r="K143" s="13">
        <v>55924</v>
      </c>
      <c r="L143" s="12">
        <f>Table3[[#This Row],[Final State Match Funding 
Allocated from PCA 25424
'[$0.37 Per $1.00 Withheld']]]+Table3[[#This Row],[State Match Funding
Allocated from PCA 25478
'[$0.63 Per $1.00 Withheld']]]</f>
        <v>88138</v>
      </c>
      <c r="M143" s="12">
        <v>32214</v>
      </c>
      <c r="N143" s="12">
        <v>55924</v>
      </c>
      <c r="O143" s="12">
        <v>0</v>
      </c>
      <c r="P14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4" spans="1:16" x14ac:dyDescent="0.35">
      <c r="A144" s="16" t="s">
        <v>371</v>
      </c>
      <c r="B144" s="3" t="s">
        <v>372</v>
      </c>
      <c r="C144" s="3">
        <v>1</v>
      </c>
      <c r="D144" s="15" t="s">
        <v>373</v>
      </c>
      <c r="E144" s="15" t="s">
        <v>374</v>
      </c>
      <c r="F144" s="15" t="s">
        <v>12</v>
      </c>
      <c r="G144" s="3" t="s">
        <v>374</v>
      </c>
      <c r="H144" s="14" t="s">
        <v>375</v>
      </c>
      <c r="I144" s="29">
        <v>1504500</v>
      </c>
      <c r="J144" s="13">
        <v>549880</v>
      </c>
      <c r="K144" s="13">
        <v>954620</v>
      </c>
      <c r="L144" s="12">
        <f>Table3[[#This Row],[Final State Match Funding 
Allocated from PCA 25424
'[$0.37 Per $1.00 Withheld']]]+Table3[[#This Row],[State Match Funding
Allocated from PCA 25478
'[$0.63 Per $1.00 Withheld']]]</f>
        <v>1504500</v>
      </c>
      <c r="M144" s="12">
        <v>549880</v>
      </c>
      <c r="N144" s="12">
        <v>954620</v>
      </c>
      <c r="O144" s="12">
        <v>0</v>
      </c>
      <c r="P14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5" spans="1:16" x14ac:dyDescent="0.35">
      <c r="A145" s="16" t="s">
        <v>376</v>
      </c>
      <c r="B145" s="3" t="s">
        <v>377</v>
      </c>
      <c r="C145" s="3">
        <v>1</v>
      </c>
      <c r="D145" s="15" t="s">
        <v>378</v>
      </c>
      <c r="E145" s="15" t="s">
        <v>379</v>
      </c>
      <c r="F145" s="15" t="s">
        <v>12</v>
      </c>
      <c r="G145" s="3" t="s">
        <v>379</v>
      </c>
      <c r="H145" s="14" t="s">
        <v>380</v>
      </c>
      <c r="I145" s="29">
        <v>223058</v>
      </c>
      <c r="J145" s="13">
        <v>80710</v>
      </c>
      <c r="K145" s="13">
        <v>142348</v>
      </c>
      <c r="L145" s="12">
        <f>Table3[[#This Row],[Final State Match Funding 
Allocated from PCA 25424
'[$0.37 Per $1.00 Withheld']]]+Table3[[#This Row],[State Match Funding
Allocated from PCA 25478
'[$0.63 Per $1.00 Withheld']]]</f>
        <v>223058</v>
      </c>
      <c r="M145" s="12">
        <v>80710</v>
      </c>
      <c r="N145" s="12">
        <v>140117</v>
      </c>
      <c r="O145" s="12">
        <v>2231</v>
      </c>
      <c r="P14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6" spans="1:16" x14ac:dyDescent="0.35">
      <c r="A146" s="16" t="s">
        <v>376</v>
      </c>
      <c r="B146" s="3" t="s">
        <v>377</v>
      </c>
      <c r="C146" s="3">
        <v>1</v>
      </c>
      <c r="D146" s="15" t="s">
        <v>378</v>
      </c>
      <c r="E146" s="15" t="s">
        <v>381</v>
      </c>
      <c r="F146" s="15" t="s">
        <v>12</v>
      </c>
      <c r="G146" s="3" t="s">
        <v>381</v>
      </c>
      <c r="H146" s="14" t="s">
        <v>382</v>
      </c>
      <c r="I146" s="29">
        <v>71438</v>
      </c>
      <c r="J146" s="13">
        <v>26110</v>
      </c>
      <c r="K146" s="13">
        <v>45328</v>
      </c>
      <c r="L146" s="12">
        <f>Table3[[#This Row],[Final State Match Funding 
Allocated from PCA 25424
'[$0.37 Per $1.00 Withheld']]]+Table3[[#This Row],[State Match Funding
Allocated from PCA 25478
'[$0.63 Per $1.00 Withheld']]]</f>
        <v>71438</v>
      </c>
      <c r="M146" s="12">
        <v>26110</v>
      </c>
      <c r="N146" s="12">
        <v>45328</v>
      </c>
      <c r="O146" s="12">
        <v>0</v>
      </c>
      <c r="P14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7" spans="1:16" x14ac:dyDescent="0.35">
      <c r="A147" s="16" t="s">
        <v>376</v>
      </c>
      <c r="B147" s="3" t="s">
        <v>377</v>
      </c>
      <c r="C147" s="3">
        <v>1</v>
      </c>
      <c r="D147" s="15" t="s">
        <v>378</v>
      </c>
      <c r="E147" s="15" t="s">
        <v>383</v>
      </c>
      <c r="F147" s="15" t="s">
        <v>12</v>
      </c>
      <c r="G147" s="3" t="s">
        <v>383</v>
      </c>
      <c r="H147" s="14" t="s">
        <v>384</v>
      </c>
      <c r="I147" s="29">
        <v>140016</v>
      </c>
      <c r="J147" s="13">
        <v>47866</v>
      </c>
      <c r="K147" s="13">
        <v>92150</v>
      </c>
      <c r="L147" s="12">
        <f>Table3[[#This Row],[Final State Match Funding 
Allocated from PCA 25424
'[$0.37 Per $1.00 Withheld']]]+Table3[[#This Row],[State Match Funding
Allocated from PCA 25478
'[$0.63 Per $1.00 Withheld']]]</f>
        <v>140016</v>
      </c>
      <c r="M147" s="12">
        <v>47866</v>
      </c>
      <c r="N147" s="12">
        <v>83099</v>
      </c>
      <c r="O147" s="12">
        <v>9051</v>
      </c>
      <c r="P14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8" spans="1:16" x14ac:dyDescent="0.35">
      <c r="A148" s="16" t="s">
        <v>376</v>
      </c>
      <c r="B148" s="3" t="s">
        <v>377</v>
      </c>
      <c r="C148" s="3">
        <v>1</v>
      </c>
      <c r="D148" s="15" t="s">
        <v>378</v>
      </c>
      <c r="E148" s="15" t="s">
        <v>385</v>
      </c>
      <c r="F148" s="15" t="s">
        <v>12</v>
      </c>
      <c r="G148" s="3" t="s">
        <v>385</v>
      </c>
      <c r="H148" s="14" t="s">
        <v>386</v>
      </c>
      <c r="I148" s="29">
        <v>697527</v>
      </c>
      <c r="J148" s="13">
        <v>254939</v>
      </c>
      <c r="K148" s="13">
        <v>442588</v>
      </c>
      <c r="L148" s="12">
        <f>Table3[[#This Row],[Final State Match Funding 
Allocated from PCA 25424
'[$0.37 Per $1.00 Withheld']]]+Table3[[#This Row],[State Match Funding
Allocated from PCA 25478
'[$0.63 Per $1.00 Withheld']]]</f>
        <v>697527</v>
      </c>
      <c r="M148" s="12">
        <v>254939</v>
      </c>
      <c r="N148" s="12">
        <v>442588</v>
      </c>
      <c r="O148" s="12">
        <v>0</v>
      </c>
      <c r="P14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9" spans="1:16" x14ac:dyDescent="0.35">
      <c r="A149" s="16" t="s">
        <v>376</v>
      </c>
      <c r="B149" s="3" t="s">
        <v>377</v>
      </c>
      <c r="C149" s="3">
        <v>1</v>
      </c>
      <c r="D149" s="15" t="s">
        <v>378</v>
      </c>
      <c r="E149" s="15" t="s">
        <v>387</v>
      </c>
      <c r="F149" s="15" t="s">
        <v>12</v>
      </c>
      <c r="G149" s="3" t="s">
        <v>387</v>
      </c>
      <c r="H149" s="14" t="s">
        <v>388</v>
      </c>
      <c r="I149" s="29">
        <v>50340</v>
      </c>
      <c r="J149" s="13">
        <v>18399</v>
      </c>
      <c r="K149" s="13">
        <v>31941</v>
      </c>
      <c r="L149" s="12">
        <f>Table3[[#This Row],[Final State Match Funding 
Allocated from PCA 25424
'[$0.37 Per $1.00 Withheld']]]+Table3[[#This Row],[State Match Funding
Allocated from PCA 25478
'[$0.63 Per $1.00 Withheld']]]</f>
        <v>50340</v>
      </c>
      <c r="M149" s="12">
        <v>18399</v>
      </c>
      <c r="N149" s="12">
        <v>31941</v>
      </c>
      <c r="O149" s="12">
        <v>0</v>
      </c>
      <c r="P14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0" spans="1:16" x14ac:dyDescent="0.35">
      <c r="A150" s="16" t="s">
        <v>376</v>
      </c>
      <c r="B150" s="3" t="s">
        <v>377</v>
      </c>
      <c r="C150" s="3">
        <v>1</v>
      </c>
      <c r="D150" s="15" t="s">
        <v>378</v>
      </c>
      <c r="E150" s="15" t="s">
        <v>389</v>
      </c>
      <c r="F150" s="15" t="s">
        <v>12</v>
      </c>
      <c r="G150" s="3" t="s">
        <v>389</v>
      </c>
      <c r="H150" s="14" t="s">
        <v>390</v>
      </c>
      <c r="I150" s="29">
        <v>37445</v>
      </c>
      <c r="J150" s="13">
        <v>13686</v>
      </c>
      <c r="K150" s="13">
        <v>23759</v>
      </c>
      <c r="L150" s="12">
        <f>Table3[[#This Row],[Final State Match Funding 
Allocated from PCA 25424
'[$0.37 Per $1.00 Withheld']]]+Table3[[#This Row],[State Match Funding
Allocated from PCA 25478
'[$0.63 Per $1.00 Withheld']]]</f>
        <v>37445</v>
      </c>
      <c r="M150" s="12">
        <v>13686</v>
      </c>
      <c r="N150" s="12">
        <v>23759</v>
      </c>
      <c r="O150" s="12">
        <v>0</v>
      </c>
      <c r="P15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1" spans="1:16" x14ac:dyDescent="0.35">
      <c r="A151" s="16" t="s">
        <v>376</v>
      </c>
      <c r="B151" s="3" t="s">
        <v>377</v>
      </c>
      <c r="C151" s="3">
        <v>1</v>
      </c>
      <c r="D151" s="15" t="s">
        <v>378</v>
      </c>
      <c r="E151" s="15" t="s">
        <v>391</v>
      </c>
      <c r="F151" s="15" t="s">
        <v>12</v>
      </c>
      <c r="G151" s="3" t="s">
        <v>391</v>
      </c>
      <c r="H151" s="14" t="s">
        <v>392</v>
      </c>
      <c r="I151" s="29">
        <v>536776</v>
      </c>
      <c r="J151" s="13">
        <v>196186</v>
      </c>
      <c r="K151" s="13">
        <v>340590</v>
      </c>
      <c r="L151" s="12">
        <f>Table3[[#This Row],[Final State Match Funding 
Allocated from PCA 25424
'[$0.37 Per $1.00 Withheld']]]+Table3[[#This Row],[State Match Funding
Allocated from PCA 25478
'[$0.63 Per $1.00 Withheld']]]</f>
        <v>536776</v>
      </c>
      <c r="M151" s="12">
        <v>196186</v>
      </c>
      <c r="N151" s="12">
        <v>340590</v>
      </c>
      <c r="O151" s="12">
        <v>0</v>
      </c>
      <c r="P15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2" spans="1:16" x14ac:dyDescent="0.35">
      <c r="A152" s="16" t="s">
        <v>376</v>
      </c>
      <c r="B152" s="3" t="s">
        <v>377</v>
      </c>
      <c r="C152" s="3">
        <v>1</v>
      </c>
      <c r="D152" s="15" t="s">
        <v>378</v>
      </c>
      <c r="E152" s="15" t="s">
        <v>393</v>
      </c>
      <c r="F152" s="15" t="s">
        <v>12</v>
      </c>
      <c r="G152" s="3" t="s">
        <v>393</v>
      </c>
      <c r="H152" s="14" t="s">
        <v>394</v>
      </c>
      <c r="I152" s="29">
        <v>122739</v>
      </c>
      <c r="J152" s="13">
        <v>44860</v>
      </c>
      <c r="K152" s="13">
        <v>77879</v>
      </c>
      <c r="L152" s="12">
        <f>Table3[[#This Row],[Final State Match Funding 
Allocated from PCA 25424
'[$0.37 Per $1.00 Withheld']]]+Table3[[#This Row],[State Match Funding
Allocated from PCA 25478
'[$0.63 Per $1.00 Withheld']]]</f>
        <v>122739</v>
      </c>
      <c r="M152" s="12">
        <v>44860</v>
      </c>
      <c r="N152" s="12">
        <v>77879</v>
      </c>
      <c r="O152" s="12">
        <v>0</v>
      </c>
      <c r="P15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3" spans="1:16" x14ac:dyDescent="0.35">
      <c r="A153" s="16" t="s">
        <v>376</v>
      </c>
      <c r="B153" s="3" t="s">
        <v>377</v>
      </c>
      <c r="C153" s="3">
        <v>1</v>
      </c>
      <c r="D153" s="15" t="s">
        <v>378</v>
      </c>
      <c r="E153" s="15" t="s">
        <v>395</v>
      </c>
      <c r="F153" s="15" t="s">
        <v>12</v>
      </c>
      <c r="G153" s="3" t="s">
        <v>395</v>
      </c>
      <c r="H153" s="14" t="s">
        <v>396</v>
      </c>
      <c r="I153" s="29">
        <v>28007</v>
      </c>
      <c r="J153" s="13">
        <v>10236</v>
      </c>
      <c r="K153" s="13">
        <v>17771</v>
      </c>
      <c r="L153" s="12">
        <f>Table3[[#This Row],[Final State Match Funding 
Allocated from PCA 25424
'[$0.37 Per $1.00 Withheld']]]+Table3[[#This Row],[State Match Funding
Allocated from PCA 25478
'[$0.63 Per $1.00 Withheld']]]</f>
        <v>28007</v>
      </c>
      <c r="M153" s="12">
        <v>10236</v>
      </c>
      <c r="N153" s="12">
        <v>17771</v>
      </c>
      <c r="O153" s="12">
        <v>0</v>
      </c>
      <c r="P15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4" spans="1:16" x14ac:dyDescent="0.35">
      <c r="A154" s="16" t="s">
        <v>397</v>
      </c>
      <c r="B154" s="3" t="s">
        <v>398</v>
      </c>
      <c r="C154" s="3">
        <v>1</v>
      </c>
      <c r="D154" s="15" t="s">
        <v>399</v>
      </c>
      <c r="E154" s="15" t="s">
        <v>400</v>
      </c>
      <c r="F154" s="15" t="s">
        <v>12</v>
      </c>
      <c r="G154" s="3" t="s">
        <v>400</v>
      </c>
      <c r="H154" s="14" t="s">
        <v>401</v>
      </c>
      <c r="I154" s="29">
        <v>173022</v>
      </c>
      <c r="J154" s="13">
        <v>63238</v>
      </c>
      <c r="K154" s="13">
        <v>109784</v>
      </c>
      <c r="L154" s="12">
        <f>Table3[[#This Row],[Final State Match Funding 
Allocated from PCA 25424
'[$0.37 Per $1.00 Withheld']]]+Table3[[#This Row],[State Match Funding
Allocated from PCA 25478
'[$0.63 Per $1.00 Withheld']]]</f>
        <v>173022</v>
      </c>
      <c r="M154" s="12">
        <v>63238</v>
      </c>
      <c r="N154" s="12">
        <v>109784</v>
      </c>
      <c r="O154" s="12">
        <v>0</v>
      </c>
      <c r="P15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5" spans="1:16" x14ac:dyDescent="0.35">
      <c r="A155" s="16" t="s">
        <v>402</v>
      </c>
      <c r="B155" s="3" t="s">
        <v>403</v>
      </c>
      <c r="C155" s="3">
        <v>1</v>
      </c>
      <c r="D155" s="15" t="s">
        <v>404</v>
      </c>
      <c r="E155" s="15" t="s">
        <v>405</v>
      </c>
      <c r="F155" s="15" t="s">
        <v>12</v>
      </c>
      <c r="G155" s="3" t="s">
        <v>405</v>
      </c>
      <c r="H155" s="14" t="s">
        <v>406</v>
      </c>
      <c r="I155" s="29">
        <v>154201</v>
      </c>
      <c r="J155" s="13">
        <v>56359</v>
      </c>
      <c r="K155" s="13">
        <v>97842</v>
      </c>
      <c r="L155" s="12">
        <f>Table3[[#This Row],[Final State Match Funding 
Allocated from PCA 25424
'[$0.37 Per $1.00 Withheld']]]+Table3[[#This Row],[State Match Funding
Allocated from PCA 25478
'[$0.63 Per $1.00 Withheld']]]</f>
        <v>154201</v>
      </c>
      <c r="M155" s="12">
        <v>56359</v>
      </c>
      <c r="N155" s="12">
        <v>97842</v>
      </c>
      <c r="O155" s="12">
        <v>0</v>
      </c>
      <c r="P15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6" spans="1:16" x14ac:dyDescent="0.35">
      <c r="A156" s="16" t="s">
        <v>407</v>
      </c>
      <c r="B156" s="3" t="s">
        <v>408</v>
      </c>
      <c r="C156" s="3">
        <v>3</v>
      </c>
      <c r="D156" s="15" t="s">
        <v>409</v>
      </c>
      <c r="E156" s="15" t="s">
        <v>410</v>
      </c>
      <c r="F156" s="15" t="s">
        <v>12</v>
      </c>
      <c r="G156" s="3" t="s">
        <v>410</v>
      </c>
      <c r="H156" s="14" t="s">
        <v>411</v>
      </c>
      <c r="I156" s="29">
        <v>191286</v>
      </c>
      <c r="J156" s="13">
        <v>69913</v>
      </c>
      <c r="K156" s="13">
        <v>121373</v>
      </c>
      <c r="L156" s="12">
        <f>Table3[[#This Row],[Final State Match Funding 
Allocated from PCA 25424
'[$0.37 Per $1.00 Withheld']]]+Table3[[#This Row],[State Match Funding
Allocated from PCA 25478
'[$0.63 Per $1.00 Withheld']]]</f>
        <v>191286</v>
      </c>
      <c r="M156" s="12">
        <v>69913</v>
      </c>
      <c r="N156" s="12">
        <v>121373</v>
      </c>
      <c r="O156" s="12">
        <v>0</v>
      </c>
      <c r="P15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7" spans="1:16" x14ac:dyDescent="0.35">
      <c r="A157" s="16" t="s">
        <v>407</v>
      </c>
      <c r="B157" s="3" t="s">
        <v>408</v>
      </c>
      <c r="C157" s="3">
        <v>3</v>
      </c>
      <c r="D157" s="15" t="s">
        <v>409</v>
      </c>
      <c r="E157" s="15" t="s">
        <v>412</v>
      </c>
      <c r="F157" s="15" t="s">
        <v>12</v>
      </c>
      <c r="G157" s="3" t="s">
        <v>412</v>
      </c>
      <c r="H157" s="14" t="s">
        <v>413</v>
      </c>
      <c r="I157" s="29">
        <v>461267</v>
      </c>
      <c r="J157" s="13">
        <v>168588</v>
      </c>
      <c r="K157" s="13">
        <v>292679</v>
      </c>
      <c r="L157" s="12">
        <f>Table3[[#This Row],[Final State Match Funding 
Allocated from PCA 25424
'[$0.37 Per $1.00 Withheld']]]+Table3[[#This Row],[State Match Funding
Allocated from PCA 25478
'[$0.63 Per $1.00 Withheld']]]</f>
        <v>461267</v>
      </c>
      <c r="M157" s="12">
        <v>168588</v>
      </c>
      <c r="N157" s="12">
        <v>292679</v>
      </c>
      <c r="O157" s="12">
        <v>0</v>
      </c>
      <c r="P15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8" spans="1:16" x14ac:dyDescent="0.35">
      <c r="A158" s="16" t="s">
        <v>407</v>
      </c>
      <c r="B158" s="3" t="s">
        <v>408</v>
      </c>
      <c r="C158" s="3">
        <v>3</v>
      </c>
      <c r="D158" s="15" t="s">
        <v>409</v>
      </c>
      <c r="E158" s="15" t="s">
        <v>414</v>
      </c>
      <c r="F158" s="15" t="s">
        <v>12</v>
      </c>
      <c r="G158" s="3" t="s">
        <v>414</v>
      </c>
      <c r="H158" s="14" t="s">
        <v>415</v>
      </c>
      <c r="I158" s="29">
        <v>169264</v>
      </c>
      <c r="J158" s="13">
        <v>61864</v>
      </c>
      <c r="K158" s="13">
        <v>107400</v>
      </c>
      <c r="L158" s="12">
        <f>Table3[[#This Row],[Final State Match Funding 
Allocated from PCA 25424
'[$0.37 Per $1.00 Withheld']]]+Table3[[#This Row],[State Match Funding
Allocated from PCA 25478
'[$0.63 Per $1.00 Withheld']]]</f>
        <v>169264</v>
      </c>
      <c r="M158" s="12">
        <v>61864</v>
      </c>
      <c r="N158" s="12">
        <v>107400</v>
      </c>
      <c r="O158" s="12">
        <v>0</v>
      </c>
      <c r="P15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9" spans="1:16" x14ac:dyDescent="0.35">
      <c r="A159" s="16" t="s">
        <v>407</v>
      </c>
      <c r="B159" s="3" t="s">
        <v>408</v>
      </c>
      <c r="C159" s="3">
        <v>3</v>
      </c>
      <c r="D159" s="15" t="s">
        <v>409</v>
      </c>
      <c r="E159" s="15" t="s">
        <v>416</v>
      </c>
      <c r="F159" s="15" t="s">
        <v>12</v>
      </c>
      <c r="G159" s="3" t="s">
        <v>416</v>
      </c>
      <c r="H159" s="14" t="s">
        <v>417</v>
      </c>
      <c r="I159" s="29">
        <v>130940</v>
      </c>
      <c r="J159" s="13">
        <v>47857</v>
      </c>
      <c r="K159" s="13">
        <v>83083</v>
      </c>
      <c r="L159" s="12">
        <f>Table3[[#This Row],[Final State Match Funding 
Allocated from PCA 25424
'[$0.37 Per $1.00 Withheld']]]+Table3[[#This Row],[State Match Funding
Allocated from PCA 25478
'[$0.63 Per $1.00 Withheld']]]</f>
        <v>130940</v>
      </c>
      <c r="M159" s="12">
        <v>47857</v>
      </c>
      <c r="N159" s="12">
        <v>83083</v>
      </c>
      <c r="O159" s="12">
        <v>0</v>
      </c>
      <c r="P15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0" spans="1:16" x14ac:dyDescent="0.35">
      <c r="A160" s="16" t="s">
        <v>407</v>
      </c>
      <c r="B160" s="3" t="s">
        <v>408</v>
      </c>
      <c r="C160" s="3">
        <v>3</v>
      </c>
      <c r="D160" s="15" t="s">
        <v>409</v>
      </c>
      <c r="E160" s="15" t="s">
        <v>418</v>
      </c>
      <c r="F160" s="15" t="s">
        <v>12</v>
      </c>
      <c r="G160" s="3" t="s">
        <v>418</v>
      </c>
      <c r="H160" s="14" t="s">
        <v>419</v>
      </c>
      <c r="I160" s="29">
        <v>716435</v>
      </c>
      <c r="J160" s="13">
        <v>261850</v>
      </c>
      <c r="K160" s="13">
        <v>454585</v>
      </c>
      <c r="L160" s="12">
        <f>Table3[[#This Row],[Final State Match Funding 
Allocated from PCA 25424
'[$0.37 Per $1.00 Withheld']]]+Table3[[#This Row],[State Match Funding
Allocated from PCA 25478
'[$0.63 Per $1.00 Withheld']]]</f>
        <v>716435</v>
      </c>
      <c r="M160" s="12">
        <v>261850</v>
      </c>
      <c r="N160" s="12">
        <v>454585</v>
      </c>
      <c r="O160" s="12">
        <v>0</v>
      </c>
      <c r="P16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1" spans="1:16" x14ac:dyDescent="0.35">
      <c r="A161" s="16" t="s">
        <v>407</v>
      </c>
      <c r="B161" s="3" t="s">
        <v>408</v>
      </c>
      <c r="C161" s="3">
        <v>3</v>
      </c>
      <c r="D161" s="15" t="s">
        <v>409</v>
      </c>
      <c r="E161" s="15" t="s">
        <v>420</v>
      </c>
      <c r="F161" s="15" t="s">
        <v>12</v>
      </c>
      <c r="G161" s="3" t="s">
        <v>420</v>
      </c>
      <c r="H161" s="14" t="s">
        <v>421</v>
      </c>
      <c r="I161" s="29">
        <v>441265</v>
      </c>
      <c r="J161" s="13">
        <v>161278</v>
      </c>
      <c r="K161" s="13">
        <v>279987</v>
      </c>
      <c r="L161" s="12">
        <f>Table3[[#This Row],[Final State Match Funding 
Allocated from PCA 25424
'[$0.37 Per $1.00 Withheld']]]+Table3[[#This Row],[State Match Funding
Allocated from PCA 25478
'[$0.63 Per $1.00 Withheld']]]</f>
        <v>441265</v>
      </c>
      <c r="M161" s="12">
        <v>161278</v>
      </c>
      <c r="N161" s="12">
        <v>279987</v>
      </c>
      <c r="O161" s="12">
        <v>0</v>
      </c>
      <c r="P16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2" spans="1:16" x14ac:dyDescent="0.35">
      <c r="A162" s="16" t="s">
        <v>407</v>
      </c>
      <c r="B162" s="3" t="s">
        <v>408</v>
      </c>
      <c r="C162" s="3">
        <v>3</v>
      </c>
      <c r="D162" s="15" t="s">
        <v>409</v>
      </c>
      <c r="E162" s="15" t="s">
        <v>422</v>
      </c>
      <c r="F162" s="15" t="s">
        <v>12</v>
      </c>
      <c r="G162" s="3" t="s">
        <v>422</v>
      </c>
      <c r="H162" s="14" t="s">
        <v>423</v>
      </c>
      <c r="I162" s="29">
        <v>132684</v>
      </c>
      <c r="J162" s="13">
        <v>48495</v>
      </c>
      <c r="K162" s="13">
        <v>84189</v>
      </c>
      <c r="L162" s="12">
        <f>Table3[[#This Row],[Final State Match Funding 
Allocated from PCA 25424
'[$0.37 Per $1.00 Withheld']]]+Table3[[#This Row],[State Match Funding
Allocated from PCA 25478
'[$0.63 Per $1.00 Withheld']]]</f>
        <v>132684</v>
      </c>
      <c r="M162" s="12">
        <v>48495</v>
      </c>
      <c r="N162" s="12">
        <v>84189</v>
      </c>
      <c r="O162" s="12">
        <v>0</v>
      </c>
      <c r="P16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3" spans="1:16" x14ac:dyDescent="0.35">
      <c r="A163" s="16" t="s">
        <v>424</v>
      </c>
      <c r="B163" s="3" t="s">
        <v>425</v>
      </c>
      <c r="C163" s="3">
        <v>1</v>
      </c>
      <c r="D163" s="15" t="s">
        <v>426</v>
      </c>
      <c r="E163" s="15" t="s">
        <v>427</v>
      </c>
      <c r="F163" s="15" t="s">
        <v>12</v>
      </c>
      <c r="G163" s="3" t="s">
        <v>427</v>
      </c>
      <c r="H163" s="14" t="s">
        <v>428</v>
      </c>
      <c r="I163" s="29">
        <v>124808</v>
      </c>
      <c r="J163" s="13">
        <v>45616</v>
      </c>
      <c r="K163" s="13">
        <v>79192</v>
      </c>
      <c r="L163" s="12">
        <f>Table3[[#This Row],[Final State Match Funding 
Allocated from PCA 25424
'[$0.37 Per $1.00 Withheld']]]+Table3[[#This Row],[State Match Funding
Allocated from PCA 25478
'[$0.63 Per $1.00 Withheld']]]</f>
        <v>124808</v>
      </c>
      <c r="M163" s="12">
        <v>45616</v>
      </c>
      <c r="N163" s="12">
        <v>79192</v>
      </c>
      <c r="O163" s="12">
        <v>0</v>
      </c>
      <c r="P16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4" spans="1:16" x14ac:dyDescent="0.35">
      <c r="A164" s="16" t="s">
        <v>424</v>
      </c>
      <c r="B164" s="3" t="s">
        <v>425</v>
      </c>
      <c r="C164" s="3">
        <v>1</v>
      </c>
      <c r="D164" s="15" t="s">
        <v>426</v>
      </c>
      <c r="E164" s="15" t="s">
        <v>429</v>
      </c>
      <c r="F164" s="15" t="s">
        <v>12</v>
      </c>
      <c r="G164" s="3" t="s">
        <v>429</v>
      </c>
      <c r="H164" s="14" t="s">
        <v>430</v>
      </c>
      <c r="I164" s="29">
        <v>26950</v>
      </c>
      <c r="J164" s="13">
        <v>9850</v>
      </c>
      <c r="K164" s="13">
        <v>17100</v>
      </c>
      <c r="L164" s="12">
        <f>Table3[[#This Row],[Final State Match Funding 
Allocated from PCA 25424
'[$0.37 Per $1.00 Withheld']]]+Table3[[#This Row],[State Match Funding
Allocated from PCA 25478
'[$0.63 Per $1.00 Withheld']]]</f>
        <v>26950</v>
      </c>
      <c r="M164" s="12">
        <v>9850</v>
      </c>
      <c r="N164" s="12">
        <v>17100</v>
      </c>
      <c r="O164" s="12">
        <v>0</v>
      </c>
      <c r="P16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5" spans="1:16" x14ac:dyDescent="0.35">
      <c r="A165" s="16" t="s">
        <v>424</v>
      </c>
      <c r="B165" s="3" t="s">
        <v>425</v>
      </c>
      <c r="C165" s="3">
        <v>1</v>
      </c>
      <c r="D165" s="15" t="s">
        <v>426</v>
      </c>
      <c r="E165" s="15" t="s">
        <v>431</v>
      </c>
      <c r="F165" s="15" t="s">
        <v>12</v>
      </c>
      <c r="G165" s="3" t="s">
        <v>431</v>
      </c>
      <c r="H165" s="14" t="s">
        <v>432</v>
      </c>
      <c r="I165" s="29">
        <v>18798</v>
      </c>
      <c r="J165" s="13">
        <v>6870</v>
      </c>
      <c r="K165" s="13">
        <v>11928</v>
      </c>
      <c r="L165" s="12">
        <f>Table3[[#This Row],[Final State Match Funding 
Allocated from PCA 25424
'[$0.37 Per $1.00 Withheld']]]+Table3[[#This Row],[State Match Funding
Allocated from PCA 25478
'[$0.63 Per $1.00 Withheld']]]</f>
        <v>18798</v>
      </c>
      <c r="M165" s="12">
        <v>6870</v>
      </c>
      <c r="N165" s="12">
        <v>11928</v>
      </c>
      <c r="O165" s="12">
        <v>0</v>
      </c>
      <c r="P16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6" spans="1:16" x14ac:dyDescent="0.35">
      <c r="A166" s="16" t="s">
        <v>424</v>
      </c>
      <c r="B166" s="3" t="s">
        <v>425</v>
      </c>
      <c r="C166" s="3">
        <v>1</v>
      </c>
      <c r="D166" s="15" t="s">
        <v>426</v>
      </c>
      <c r="E166" s="15" t="s">
        <v>433</v>
      </c>
      <c r="F166" s="15" t="s">
        <v>12</v>
      </c>
      <c r="G166" s="3" t="s">
        <v>433</v>
      </c>
      <c r="H166" s="14" t="s">
        <v>434</v>
      </c>
      <c r="I166" s="29">
        <v>743818</v>
      </c>
      <c r="J166" s="13">
        <v>271858</v>
      </c>
      <c r="K166" s="13">
        <v>471960</v>
      </c>
      <c r="L166" s="12">
        <f>Table3[[#This Row],[Final State Match Funding 
Allocated from PCA 25424
'[$0.37 Per $1.00 Withheld']]]+Table3[[#This Row],[State Match Funding
Allocated from PCA 25478
'[$0.63 Per $1.00 Withheld']]]</f>
        <v>743818</v>
      </c>
      <c r="M166" s="12">
        <v>271858</v>
      </c>
      <c r="N166" s="12">
        <v>471960</v>
      </c>
      <c r="O166" s="12">
        <v>0</v>
      </c>
      <c r="P16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7" spans="1:16" x14ac:dyDescent="0.35">
      <c r="A167" s="16" t="s">
        <v>424</v>
      </c>
      <c r="B167" s="3" t="s">
        <v>425</v>
      </c>
      <c r="C167" s="3">
        <v>1</v>
      </c>
      <c r="D167" s="15" t="s">
        <v>426</v>
      </c>
      <c r="E167" s="15" t="s">
        <v>435</v>
      </c>
      <c r="F167" s="15" t="s">
        <v>12</v>
      </c>
      <c r="G167" s="3" t="s">
        <v>435</v>
      </c>
      <c r="H167" s="14" t="s">
        <v>436</v>
      </c>
      <c r="I167" s="29">
        <v>138876</v>
      </c>
      <c r="J167" s="13">
        <v>50758</v>
      </c>
      <c r="K167" s="13">
        <v>88118</v>
      </c>
      <c r="L167" s="12">
        <f>Table3[[#This Row],[Final State Match Funding 
Allocated from PCA 25424
'[$0.37 Per $1.00 Withheld']]]+Table3[[#This Row],[State Match Funding
Allocated from PCA 25478
'[$0.63 Per $1.00 Withheld']]]</f>
        <v>138876</v>
      </c>
      <c r="M167" s="12">
        <v>50758</v>
      </c>
      <c r="N167" s="12">
        <v>88118</v>
      </c>
      <c r="O167" s="12">
        <v>0</v>
      </c>
      <c r="P16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8" spans="1:16" x14ac:dyDescent="0.35">
      <c r="A168" s="16" t="s">
        <v>424</v>
      </c>
      <c r="B168" s="3" t="s">
        <v>425</v>
      </c>
      <c r="C168" s="3">
        <v>1</v>
      </c>
      <c r="D168" s="15" t="s">
        <v>426</v>
      </c>
      <c r="E168" s="15" t="s">
        <v>437</v>
      </c>
      <c r="F168" s="15" t="s">
        <v>12</v>
      </c>
      <c r="G168" s="3" t="s">
        <v>437</v>
      </c>
      <c r="H168" s="14" t="s">
        <v>438</v>
      </c>
      <c r="I168" s="29">
        <v>26561</v>
      </c>
      <c r="J168" s="13">
        <v>9708</v>
      </c>
      <c r="K168" s="13">
        <v>16853</v>
      </c>
      <c r="L168" s="12">
        <f>Table3[[#This Row],[Final State Match Funding 
Allocated from PCA 25424
'[$0.37 Per $1.00 Withheld']]]+Table3[[#This Row],[State Match Funding
Allocated from PCA 25478
'[$0.63 Per $1.00 Withheld']]]</f>
        <v>26561</v>
      </c>
      <c r="M168" s="12">
        <v>9708</v>
      </c>
      <c r="N168" s="12">
        <v>16853</v>
      </c>
      <c r="O168" s="12">
        <v>0</v>
      </c>
      <c r="P16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9" spans="1:16" x14ac:dyDescent="0.35">
      <c r="A169" s="16" t="s">
        <v>439</v>
      </c>
      <c r="B169" s="3" t="s">
        <v>440</v>
      </c>
      <c r="C169" s="3">
        <v>1</v>
      </c>
      <c r="D169" s="15" t="s">
        <v>441</v>
      </c>
      <c r="E169" s="15" t="s">
        <v>442</v>
      </c>
      <c r="F169" s="15" t="s">
        <v>12</v>
      </c>
      <c r="G169" s="3" t="s">
        <v>442</v>
      </c>
      <c r="H169" s="14" t="s">
        <v>443</v>
      </c>
      <c r="I169" s="29">
        <v>9100</v>
      </c>
      <c r="J169" s="13">
        <v>3326</v>
      </c>
      <c r="K169" s="13">
        <v>5774</v>
      </c>
      <c r="L169" s="12">
        <f>Table3[[#This Row],[Final State Match Funding 
Allocated from PCA 25424
'[$0.37 Per $1.00 Withheld']]]+Table3[[#This Row],[State Match Funding
Allocated from PCA 25478
'[$0.63 Per $1.00 Withheld']]]</f>
        <v>9100</v>
      </c>
      <c r="M169" s="12">
        <v>3326</v>
      </c>
      <c r="N169" s="12">
        <v>5774</v>
      </c>
      <c r="O169" s="12">
        <v>0</v>
      </c>
      <c r="P16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0" spans="1:16" x14ac:dyDescent="0.35">
      <c r="A170" s="16" t="s">
        <v>439</v>
      </c>
      <c r="B170" s="3" t="s">
        <v>440</v>
      </c>
      <c r="C170" s="3">
        <v>1</v>
      </c>
      <c r="D170" s="15" t="s">
        <v>441</v>
      </c>
      <c r="E170" s="15" t="s">
        <v>444</v>
      </c>
      <c r="F170" s="15" t="s">
        <v>12</v>
      </c>
      <c r="G170" s="3" t="s">
        <v>444</v>
      </c>
      <c r="H170" s="14" t="s">
        <v>445</v>
      </c>
      <c r="I170" s="29">
        <v>28302</v>
      </c>
      <c r="J170" s="13">
        <v>10344</v>
      </c>
      <c r="K170" s="13">
        <v>17958</v>
      </c>
      <c r="L170" s="12">
        <f>Table3[[#This Row],[Final State Match Funding 
Allocated from PCA 25424
'[$0.37 Per $1.00 Withheld']]]+Table3[[#This Row],[State Match Funding
Allocated from PCA 25478
'[$0.63 Per $1.00 Withheld']]]</f>
        <v>28302</v>
      </c>
      <c r="M170" s="12">
        <v>10344</v>
      </c>
      <c r="N170" s="12">
        <v>17958</v>
      </c>
      <c r="O170" s="12">
        <v>0</v>
      </c>
      <c r="P17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1" spans="1:16" x14ac:dyDescent="0.35">
      <c r="A171" s="16" t="s">
        <v>439</v>
      </c>
      <c r="B171" s="3" t="s">
        <v>440</v>
      </c>
      <c r="C171" s="3">
        <v>1</v>
      </c>
      <c r="D171" s="15" t="s">
        <v>441</v>
      </c>
      <c r="E171" s="15" t="s">
        <v>446</v>
      </c>
      <c r="F171" s="15" t="s">
        <v>12</v>
      </c>
      <c r="G171" s="3" t="s">
        <v>446</v>
      </c>
      <c r="H171" s="14" t="s">
        <v>447</v>
      </c>
      <c r="I171" s="29">
        <v>0</v>
      </c>
      <c r="J171" s="13">
        <v>0</v>
      </c>
      <c r="K171" s="13">
        <v>0</v>
      </c>
      <c r="L171" s="12">
        <f>Table3[[#This Row],[Final State Match Funding 
Allocated from PCA 25424
'[$0.37 Per $1.00 Withheld']]]+Table3[[#This Row],[State Match Funding
Allocated from PCA 25478
'[$0.63 Per $1.00 Withheld']]]</f>
        <v>0</v>
      </c>
      <c r="M171" s="12">
        <v>0</v>
      </c>
      <c r="N171" s="12">
        <v>0</v>
      </c>
      <c r="O171" s="12">
        <v>0</v>
      </c>
      <c r="P17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2" spans="1:16" x14ac:dyDescent="0.35">
      <c r="A172" s="16" t="s">
        <v>439</v>
      </c>
      <c r="B172" s="3" t="s">
        <v>440</v>
      </c>
      <c r="C172" s="3">
        <v>1</v>
      </c>
      <c r="D172" s="15" t="s">
        <v>441</v>
      </c>
      <c r="E172" s="15" t="s">
        <v>448</v>
      </c>
      <c r="F172" s="15" t="s">
        <v>12</v>
      </c>
      <c r="G172" s="3" t="s">
        <v>448</v>
      </c>
      <c r="H172" s="14" t="s">
        <v>449</v>
      </c>
      <c r="I172" s="29">
        <v>32563</v>
      </c>
      <c r="J172" s="13">
        <v>11901</v>
      </c>
      <c r="K172" s="13">
        <v>20662</v>
      </c>
      <c r="L172" s="12">
        <f>Table3[[#This Row],[Final State Match Funding 
Allocated from PCA 25424
'[$0.37 Per $1.00 Withheld']]]+Table3[[#This Row],[State Match Funding
Allocated from PCA 25478
'[$0.63 Per $1.00 Withheld']]]</f>
        <v>32563</v>
      </c>
      <c r="M172" s="12">
        <v>11901</v>
      </c>
      <c r="N172" s="12">
        <v>20662</v>
      </c>
      <c r="O172" s="12">
        <v>0</v>
      </c>
      <c r="P17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3" spans="1:16" x14ac:dyDescent="0.35">
      <c r="A173" s="16" t="s">
        <v>450</v>
      </c>
      <c r="B173" s="3" t="s">
        <v>451</v>
      </c>
      <c r="C173" s="3">
        <v>1</v>
      </c>
      <c r="D173" s="15" t="s">
        <v>452</v>
      </c>
      <c r="E173" s="15" t="s">
        <v>453</v>
      </c>
      <c r="F173" s="15" t="s">
        <v>12</v>
      </c>
      <c r="G173" s="3" t="s">
        <v>453</v>
      </c>
      <c r="H173" s="14" t="s">
        <v>454</v>
      </c>
      <c r="I173" s="29">
        <v>15000</v>
      </c>
      <c r="J173" s="13">
        <v>5482</v>
      </c>
      <c r="K173" s="13">
        <v>9518</v>
      </c>
      <c r="L173" s="12">
        <f>Table3[[#This Row],[Final State Match Funding 
Allocated from PCA 25424
'[$0.37 Per $1.00 Withheld']]]+Table3[[#This Row],[State Match Funding
Allocated from PCA 25478
'[$0.63 Per $1.00 Withheld']]]</f>
        <v>15000</v>
      </c>
      <c r="M173" s="12">
        <v>5482</v>
      </c>
      <c r="N173" s="12">
        <v>9518</v>
      </c>
      <c r="O173" s="12">
        <v>0</v>
      </c>
      <c r="P17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4" spans="1:16" x14ac:dyDescent="0.35">
      <c r="A174" s="16" t="s">
        <v>450</v>
      </c>
      <c r="B174" s="3" t="s">
        <v>451</v>
      </c>
      <c r="C174" s="3">
        <v>1</v>
      </c>
      <c r="D174" s="15" t="s">
        <v>452</v>
      </c>
      <c r="E174" s="15" t="s">
        <v>455</v>
      </c>
      <c r="F174" s="15" t="s">
        <v>12</v>
      </c>
      <c r="G174" s="3" t="s">
        <v>455</v>
      </c>
      <c r="H174" s="14" t="s">
        <v>456</v>
      </c>
      <c r="I174" s="29">
        <v>5516</v>
      </c>
      <c r="J174" s="13">
        <v>2016</v>
      </c>
      <c r="K174" s="13">
        <v>3500</v>
      </c>
      <c r="L174" s="12">
        <f>Table3[[#This Row],[Final State Match Funding 
Allocated from PCA 25424
'[$0.37 Per $1.00 Withheld']]]+Table3[[#This Row],[State Match Funding
Allocated from PCA 25478
'[$0.63 Per $1.00 Withheld']]]</f>
        <v>5516</v>
      </c>
      <c r="M174" s="12">
        <v>2016</v>
      </c>
      <c r="N174" s="12">
        <v>3500</v>
      </c>
      <c r="O174" s="12">
        <v>0</v>
      </c>
      <c r="P17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5" spans="1:16" x14ac:dyDescent="0.35">
      <c r="A175" s="16" t="s">
        <v>450</v>
      </c>
      <c r="B175" s="3" t="s">
        <v>451</v>
      </c>
      <c r="C175" s="3">
        <v>1</v>
      </c>
      <c r="D175" s="15" t="s">
        <v>452</v>
      </c>
      <c r="E175" s="15" t="s">
        <v>457</v>
      </c>
      <c r="F175" s="15" t="s">
        <v>12</v>
      </c>
      <c r="G175" s="3" t="s">
        <v>457</v>
      </c>
      <c r="H175" s="14" t="s">
        <v>458</v>
      </c>
      <c r="I175" s="29">
        <v>32420</v>
      </c>
      <c r="J175" s="13">
        <v>11849</v>
      </c>
      <c r="K175" s="13">
        <v>20571</v>
      </c>
      <c r="L175" s="12">
        <f>Table3[[#This Row],[Final State Match Funding 
Allocated from PCA 25424
'[$0.37 Per $1.00 Withheld']]]+Table3[[#This Row],[State Match Funding
Allocated from PCA 25478
'[$0.63 Per $1.00 Withheld']]]</f>
        <v>32420</v>
      </c>
      <c r="M175" s="12">
        <v>11849</v>
      </c>
      <c r="N175" s="12">
        <v>20571</v>
      </c>
      <c r="O175" s="12">
        <v>0</v>
      </c>
      <c r="P17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6" spans="1:16" x14ac:dyDescent="0.35">
      <c r="A176" s="16" t="s">
        <v>459</v>
      </c>
      <c r="B176" s="3" t="s">
        <v>460</v>
      </c>
      <c r="C176" s="3">
        <v>3</v>
      </c>
      <c r="D176" s="15" t="s">
        <v>461</v>
      </c>
      <c r="E176" s="15" t="s">
        <v>462</v>
      </c>
      <c r="F176" s="15" t="s">
        <v>12</v>
      </c>
      <c r="G176" s="3" t="s">
        <v>462</v>
      </c>
      <c r="H176" s="14" t="s">
        <v>463</v>
      </c>
      <c r="I176" s="29">
        <v>118283</v>
      </c>
      <c r="J176" s="13">
        <v>43231</v>
      </c>
      <c r="K176" s="13">
        <v>75052</v>
      </c>
      <c r="L176" s="12">
        <f>Table3[[#This Row],[Final State Match Funding 
Allocated from PCA 25424
'[$0.37 Per $1.00 Withheld']]]+Table3[[#This Row],[State Match Funding
Allocated from PCA 25478
'[$0.63 Per $1.00 Withheld']]]</f>
        <v>118283</v>
      </c>
      <c r="M176" s="12">
        <v>43231</v>
      </c>
      <c r="N176" s="12">
        <v>75052</v>
      </c>
      <c r="O176" s="12">
        <v>0</v>
      </c>
      <c r="P17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7" spans="1:16" x14ac:dyDescent="0.35">
      <c r="A177" s="16" t="s">
        <v>464</v>
      </c>
      <c r="B177" s="3" t="s">
        <v>465</v>
      </c>
      <c r="C177" s="3">
        <v>6</v>
      </c>
      <c r="D177" s="15" t="s">
        <v>466</v>
      </c>
      <c r="E177" s="15" t="s">
        <v>467</v>
      </c>
      <c r="F177" s="15" t="s">
        <v>12</v>
      </c>
      <c r="G177" s="3" t="s">
        <v>467</v>
      </c>
      <c r="H177" s="14" t="s">
        <v>468</v>
      </c>
      <c r="I177" s="29">
        <v>118984</v>
      </c>
      <c r="J177" s="13">
        <v>43487</v>
      </c>
      <c r="K177" s="13">
        <v>75497</v>
      </c>
      <c r="L177" s="12">
        <f>Table3[[#This Row],[Final State Match Funding 
Allocated from PCA 25424
'[$0.37 Per $1.00 Withheld']]]+Table3[[#This Row],[State Match Funding
Allocated from PCA 25478
'[$0.63 Per $1.00 Withheld']]]</f>
        <v>118984</v>
      </c>
      <c r="M177" s="12">
        <v>43487</v>
      </c>
      <c r="N177" s="12">
        <v>75497</v>
      </c>
      <c r="O177" s="12">
        <v>0</v>
      </c>
      <c r="P17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8" spans="1:16" x14ac:dyDescent="0.35">
      <c r="A178" s="16" t="s">
        <v>464</v>
      </c>
      <c r="B178" s="3" t="s">
        <v>465</v>
      </c>
      <c r="C178" s="3">
        <v>6</v>
      </c>
      <c r="D178" s="15" t="s">
        <v>466</v>
      </c>
      <c r="E178" s="15" t="s">
        <v>469</v>
      </c>
      <c r="F178" s="15" t="s">
        <v>12</v>
      </c>
      <c r="G178" s="3" t="s">
        <v>469</v>
      </c>
      <c r="H178" s="14" t="s">
        <v>470</v>
      </c>
      <c r="I178" s="29">
        <v>24775</v>
      </c>
      <c r="J178" s="13">
        <v>9055</v>
      </c>
      <c r="K178" s="13">
        <v>15720</v>
      </c>
      <c r="L178" s="12">
        <f>Table3[[#This Row],[Final State Match Funding 
Allocated from PCA 25424
'[$0.37 Per $1.00 Withheld']]]+Table3[[#This Row],[State Match Funding
Allocated from PCA 25478
'[$0.63 Per $1.00 Withheld']]]</f>
        <v>24775</v>
      </c>
      <c r="M178" s="12">
        <v>9055</v>
      </c>
      <c r="N178" s="12">
        <v>15720</v>
      </c>
      <c r="O178" s="12">
        <v>0</v>
      </c>
      <c r="P17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9" spans="1:16" x14ac:dyDescent="0.35">
      <c r="A179" s="16" t="s">
        <v>464</v>
      </c>
      <c r="B179" s="3" t="s">
        <v>465</v>
      </c>
      <c r="C179" s="3">
        <v>6</v>
      </c>
      <c r="D179" s="15" t="s">
        <v>466</v>
      </c>
      <c r="E179" s="15" t="s">
        <v>471</v>
      </c>
      <c r="F179" s="15" t="s">
        <v>12</v>
      </c>
      <c r="G179" s="3" t="s">
        <v>471</v>
      </c>
      <c r="H179" s="14" t="s">
        <v>472</v>
      </c>
      <c r="I179" s="29">
        <v>30019</v>
      </c>
      <c r="J179" s="13">
        <v>10972</v>
      </c>
      <c r="K179" s="13">
        <v>19047</v>
      </c>
      <c r="L179" s="12">
        <f>Table3[[#This Row],[Final State Match Funding 
Allocated from PCA 25424
'[$0.37 Per $1.00 Withheld']]]+Table3[[#This Row],[State Match Funding
Allocated from PCA 25478
'[$0.63 Per $1.00 Withheld']]]</f>
        <v>30019</v>
      </c>
      <c r="M179" s="12">
        <v>10972</v>
      </c>
      <c r="N179" s="12">
        <v>19047</v>
      </c>
      <c r="O179" s="12">
        <v>0</v>
      </c>
      <c r="P17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0" spans="1:16" x14ac:dyDescent="0.35">
      <c r="A180" s="16" t="s">
        <v>464</v>
      </c>
      <c r="B180" s="3" t="s">
        <v>465</v>
      </c>
      <c r="C180" s="3">
        <v>6</v>
      </c>
      <c r="D180" s="15" t="s">
        <v>466</v>
      </c>
      <c r="E180" s="15" t="s">
        <v>473</v>
      </c>
      <c r="F180" s="15" t="s">
        <v>12</v>
      </c>
      <c r="G180" s="3" t="s">
        <v>473</v>
      </c>
      <c r="H180" s="14" t="s">
        <v>474</v>
      </c>
      <c r="I180" s="29">
        <v>4455</v>
      </c>
      <c r="J180" s="13">
        <v>1628</v>
      </c>
      <c r="K180" s="13">
        <v>2827</v>
      </c>
      <c r="L180" s="12">
        <f>Table3[[#This Row],[Final State Match Funding 
Allocated from PCA 25424
'[$0.37 Per $1.00 Withheld']]]+Table3[[#This Row],[State Match Funding
Allocated from PCA 25478
'[$0.63 Per $1.00 Withheld']]]</f>
        <v>4455</v>
      </c>
      <c r="M180" s="12">
        <v>1628</v>
      </c>
      <c r="N180" s="12">
        <v>2827</v>
      </c>
      <c r="O180" s="12">
        <v>0</v>
      </c>
      <c r="P18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1" spans="1:16" x14ac:dyDescent="0.35">
      <c r="A181" s="16" t="s">
        <v>464</v>
      </c>
      <c r="B181" s="3" t="s">
        <v>465</v>
      </c>
      <c r="C181" s="3">
        <v>6</v>
      </c>
      <c r="D181" s="15" t="s">
        <v>466</v>
      </c>
      <c r="E181" s="15" t="s">
        <v>475</v>
      </c>
      <c r="F181" s="15" t="s">
        <v>12</v>
      </c>
      <c r="G181" s="3" t="s">
        <v>475</v>
      </c>
      <c r="H181" s="14" t="s">
        <v>476</v>
      </c>
      <c r="I181" s="29">
        <v>4220</v>
      </c>
      <c r="J181" s="13">
        <v>1542</v>
      </c>
      <c r="K181" s="13">
        <v>2678</v>
      </c>
      <c r="L181" s="12">
        <f>Table3[[#This Row],[Final State Match Funding 
Allocated from PCA 25424
'[$0.37 Per $1.00 Withheld']]]+Table3[[#This Row],[State Match Funding
Allocated from PCA 25478
'[$0.63 Per $1.00 Withheld']]]</f>
        <v>4220</v>
      </c>
      <c r="M181" s="12">
        <v>1542</v>
      </c>
      <c r="N181" s="12">
        <v>2678</v>
      </c>
      <c r="O181" s="12">
        <v>0</v>
      </c>
      <c r="P18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2" spans="1:16" x14ac:dyDescent="0.35">
      <c r="A182" s="16" t="s">
        <v>464</v>
      </c>
      <c r="B182" s="3" t="s">
        <v>465</v>
      </c>
      <c r="C182" s="3">
        <v>6</v>
      </c>
      <c r="D182" s="15" t="s">
        <v>466</v>
      </c>
      <c r="E182" s="15" t="s">
        <v>477</v>
      </c>
      <c r="F182" s="15" t="s">
        <v>12</v>
      </c>
      <c r="G182" s="3" t="s">
        <v>477</v>
      </c>
      <c r="H182" s="14" t="s">
        <v>478</v>
      </c>
      <c r="I182" s="29">
        <v>2724</v>
      </c>
      <c r="J182" s="13">
        <v>996</v>
      </c>
      <c r="K182" s="13">
        <v>1728</v>
      </c>
      <c r="L182" s="12">
        <f>Table3[[#This Row],[Final State Match Funding 
Allocated from PCA 25424
'[$0.37 Per $1.00 Withheld']]]+Table3[[#This Row],[State Match Funding
Allocated from PCA 25478
'[$0.63 Per $1.00 Withheld']]]</f>
        <v>2724</v>
      </c>
      <c r="M182" s="12">
        <v>996</v>
      </c>
      <c r="N182" s="12">
        <v>1728</v>
      </c>
      <c r="O182" s="12">
        <v>0</v>
      </c>
      <c r="P18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3" spans="1:16" x14ac:dyDescent="0.35">
      <c r="A183" s="16" t="s">
        <v>464</v>
      </c>
      <c r="B183" s="3" t="s">
        <v>465</v>
      </c>
      <c r="C183" s="3">
        <v>6</v>
      </c>
      <c r="D183" s="15" t="s">
        <v>466</v>
      </c>
      <c r="E183" s="15" t="s">
        <v>479</v>
      </c>
      <c r="F183" s="15" t="s">
        <v>12</v>
      </c>
      <c r="G183" s="3" t="s">
        <v>479</v>
      </c>
      <c r="H183" s="14" t="s">
        <v>480</v>
      </c>
      <c r="I183" s="29">
        <v>81389</v>
      </c>
      <c r="J183" s="13">
        <v>29747</v>
      </c>
      <c r="K183" s="13">
        <v>51642</v>
      </c>
      <c r="L183" s="12">
        <f>Table3[[#This Row],[Final State Match Funding 
Allocated from PCA 25424
'[$0.37 Per $1.00 Withheld']]]+Table3[[#This Row],[State Match Funding
Allocated from PCA 25478
'[$0.63 Per $1.00 Withheld']]]</f>
        <v>81389</v>
      </c>
      <c r="M183" s="12">
        <v>29747</v>
      </c>
      <c r="N183" s="12">
        <v>51642</v>
      </c>
      <c r="O183" s="12">
        <v>0</v>
      </c>
      <c r="P18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4" spans="1:16" x14ac:dyDescent="0.35">
      <c r="A184" s="16" t="s">
        <v>464</v>
      </c>
      <c r="B184" s="3" t="s">
        <v>465</v>
      </c>
      <c r="C184" s="3">
        <v>6</v>
      </c>
      <c r="D184" s="15" t="s">
        <v>466</v>
      </c>
      <c r="E184" s="15" t="s">
        <v>481</v>
      </c>
      <c r="F184" s="15" t="s">
        <v>12</v>
      </c>
      <c r="G184" s="3" t="s">
        <v>481</v>
      </c>
      <c r="H184" s="14" t="s">
        <v>482</v>
      </c>
      <c r="I184" s="29">
        <v>189908</v>
      </c>
      <c r="J184" s="13">
        <v>69409</v>
      </c>
      <c r="K184" s="13">
        <v>120499</v>
      </c>
      <c r="L184" s="12">
        <f>Table3[[#This Row],[Final State Match Funding 
Allocated from PCA 25424
'[$0.37 Per $1.00 Withheld']]]+Table3[[#This Row],[State Match Funding
Allocated from PCA 25478
'[$0.63 Per $1.00 Withheld']]]</f>
        <v>189908</v>
      </c>
      <c r="M184" s="12">
        <v>69409</v>
      </c>
      <c r="N184" s="12">
        <v>120499</v>
      </c>
      <c r="O184" s="12">
        <v>0</v>
      </c>
      <c r="P18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5" spans="1:16" x14ac:dyDescent="0.35">
      <c r="A185" s="16" t="s">
        <v>464</v>
      </c>
      <c r="B185" s="3" t="s">
        <v>465</v>
      </c>
      <c r="C185" s="3">
        <v>6</v>
      </c>
      <c r="D185" s="15" t="s">
        <v>466</v>
      </c>
      <c r="E185" s="15" t="s">
        <v>483</v>
      </c>
      <c r="F185" s="15" t="s">
        <v>12</v>
      </c>
      <c r="G185" s="3" t="s">
        <v>483</v>
      </c>
      <c r="H185" s="14" t="s">
        <v>484</v>
      </c>
      <c r="I185" s="29">
        <v>18458</v>
      </c>
      <c r="J185" s="13">
        <v>6746</v>
      </c>
      <c r="K185" s="13">
        <v>11712</v>
      </c>
      <c r="L185" s="12">
        <f>Table3[[#This Row],[Final State Match Funding 
Allocated from PCA 25424
'[$0.37 Per $1.00 Withheld']]]+Table3[[#This Row],[State Match Funding
Allocated from PCA 25478
'[$0.63 Per $1.00 Withheld']]]</f>
        <v>18458</v>
      </c>
      <c r="M185" s="12">
        <v>6746</v>
      </c>
      <c r="N185" s="12">
        <v>11712</v>
      </c>
      <c r="O185" s="12">
        <v>0</v>
      </c>
      <c r="P18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6" spans="1:16" x14ac:dyDescent="0.35">
      <c r="A186" s="16" t="s">
        <v>464</v>
      </c>
      <c r="B186" s="3" t="s">
        <v>465</v>
      </c>
      <c r="C186" s="3">
        <v>6</v>
      </c>
      <c r="D186" s="15" t="s">
        <v>466</v>
      </c>
      <c r="E186" s="15" t="s">
        <v>485</v>
      </c>
      <c r="F186" s="15" t="s">
        <v>12</v>
      </c>
      <c r="G186" s="3" t="s">
        <v>485</v>
      </c>
      <c r="H186" s="14" t="s">
        <v>486</v>
      </c>
      <c r="I186" s="29">
        <v>33662</v>
      </c>
      <c r="J186" s="13">
        <v>12303</v>
      </c>
      <c r="K186" s="13">
        <v>21359</v>
      </c>
      <c r="L186" s="12">
        <f>Table3[[#This Row],[Final State Match Funding 
Allocated from PCA 25424
'[$0.37 Per $1.00 Withheld']]]+Table3[[#This Row],[State Match Funding
Allocated from PCA 25478
'[$0.63 Per $1.00 Withheld']]]</f>
        <v>33662</v>
      </c>
      <c r="M186" s="12">
        <v>12303</v>
      </c>
      <c r="N186" s="12">
        <v>21359</v>
      </c>
      <c r="O186" s="12">
        <v>0</v>
      </c>
      <c r="P18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7" spans="1:16" x14ac:dyDescent="0.35">
      <c r="A187" s="16" t="s">
        <v>464</v>
      </c>
      <c r="B187" s="3" t="s">
        <v>465</v>
      </c>
      <c r="C187" s="3">
        <v>6</v>
      </c>
      <c r="D187" s="15" t="s">
        <v>466</v>
      </c>
      <c r="E187" s="15" t="s">
        <v>487</v>
      </c>
      <c r="F187" s="15" t="s">
        <v>12</v>
      </c>
      <c r="G187" s="3" t="s">
        <v>487</v>
      </c>
      <c r="H187" s="14" t="s">
        <v>488</v>
      </c>
      <c r="I187" s="29">
        <v>5015</v>
      </c>
      <c r="J187" s="13">
        <v>1833</v>
      </c>
      <c r="K187" s="13">
        <v>3182</v>
      </c>
      <c r="L187" s="12">
        <f>Table3[[#This Row],[Final State Match Funding 
Allocated from PCA 25424
'[$0.37 Per $1.00 Withheld']]]+Table3[[#This Row],[State Match Funding
Allocated from PCA 25478
'[$0.63 Per $1.00 Withheld']]]</f>
        <v>5015</v>
      </c>
      <c r="M187" s="12">
        <v>1833</v>
      </c>
      <c r="N187" s="12">
        <v>3182</v>
      </c>
      <c r="O187" s="12">
        <v>0</v>
      </c>
      <c r="P18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8" spans="1:16" x14ac:dyDescent="0.35">
      <c r="A188" s="16" t="s">
        <v>464</v>
      </c>
      <c r="B188" s="3" t="s">
        <v>465</v>
      </c>
      <c r="C188" s="3">
        <v>6</v>
      </c>
      <c r="D188" s="15" t="s">
        <v>466</v>
      </c>
      <c r="E188" s="15" t="s">
        <v>489</v>
      </c>
      <c r="F188" s="15" t="s">
        <v>12</v>
      </c>
      <c r="G188" s="3" t="s">
        <v>489</v>
      </c>
      <c r="H188" s="14" t="s">
        <v>490</v>
      </c>
      <c r="I188" s="29">
        <v>43220</v>
      </c>
      <c r="J188" s="13">
        <v>15796</v>
      </c>
      <c r="K188" s="13">
        <v>27424</v>
      </c>
      <c r="L188" s="12">
        <f>Table3[[#This Row],[Final State Match Funding 
Allocated from PCA 25424
'[$0.37 Per $1.00 Withheld']]]+Table3[[#This Row],[State Match Funding
Allocated from PCA 25478
'[$0.63 Per $1.00 Withheld']]]</f>
        <v>43220</v>
      </c>
      <c r="M188" s="12">
        <v>15796</v>
      </c>
      <c r="N188" s="12">
        <v>27424</v>
      </c>
      <c r="O188" s="12">
        <v>0</v>
      </c>
      <c r="P18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9" spans="1:16" x14ac:dyDescent="0.35">
      <c r="A189" s="16" t="s">
        <v>464</v>
      </c>
      <c r="B189" s="3" t="s">
        <v>465</v>
      </c>
      <c r="C189" s="3">
        <v>6</v>
      </c>
      <c r="D189" s="15" t="s">
        <v>466</v>
      </c>
      <c r="E189" s="15" t="s">
        <v>491</v>
      </c>
      <c r="F189" s="15" t="s">
        <v>12</v>
      </c>
      <c r="G189" s="3" t="s">
        <v>491</v>
      </c>
      <c r="H189" s="14" t="s">
        <v>492</v>
      </c>
      <c r="I189" s="29">
        <v>91784</v>
      </c>
      <c r="J189" s="13">
        <v>33546</v>
      </c>
      <c r="K189" s="13">
        <v>58238</v>
      </c>
      <c r="L189" s="12">
        <f>Table3[[#This Row],[Final State Match Funding 
Allocated from PCA 25424
'[$0.37 Per $1.00 Withheld']]]+Table3[[#This Row],[State Match Funding
Allocated from PCA 25478
'[$0.63 Per $1.00 Withheld']]]</f>
        <v>91784</v>
      </c>
      <c r="M189" s="12">
        <v>33546</v>
      </c>
      <c r="N189" s="12">
        <v>58238</v>
      </c>
      <c r="O189" s="12">
        <v>0</v>
      </c>
      <c r="P18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0" spans="1:16" x14ac:dyDescent="0.35">
      <c r="A190" s="16" t="s">
        <v>493</v>
      </c>
      <c r="B190" s="3" t="s">
        <v>494</v>
      </c>
      <c r="C190" s="3">
        <v>1</v>
      </c>
      <c r="D190" s="15" t="s">
        <v>495</v>
      </c>
      <c r="E190" s="15" t="s">
        <v>496</v>
      </c>
      <c r="F190" s="15" t="s">
        <v>12</v>
      </c>
      <c r="G190" s="3" t="s">
        <v>496</v>
      </c>
      <c r="H190" s="14" t="s">
        <v>497</v>
      </c>
      <c r="I190" s="29">
        <v>115026</v>
      </c>
      <c r="J190" s="13">
        <v>42041</v>
      </c>
      <c r="K190" s="13">
        <v>72985</v>
      </c>
      <c r="L190" s="12">
        <f>Table3[[#This Row],[Final State Match Funding 
Allocated from PCA 25424
'[$0.37 Per $1.00 Withheld']]]+Table3[[#This Row],[State Match Funding
Allocated from PCA 25478
'[$0.63 Per $1.00 Withheld']]]</f>
        <v>115026</v>
      </c>
      <c r="M190" s="12">
        <v>42041</v>
      </c>
      <c r="N190" s="12">
        <v>72985</v>
      </c>
      <c r="O190" s="12">
        <v>0</v>
      </c>
      <c r="P19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1" spans="1:16" x14ac:dyDescent="0.35">
      <c r="A191" s="16" t="s">
        <v>498</v>
      </c>
      <c r="B191" s="3" t="s">
        <v>499</v>
      </c>
      <c r="C191" s="3">
        <v>1</v>
      </c>
      <c r="D191" s="15" t="s">
        <v>500</v>
      </c>
      <c r="E191" s="15" t="s">
        <v>501</v>
      </c>
      <c r="F191" s="15" t="s">
        <v>12</v>
      </c>
      <c r="G191" s="3" t="s">
        <v>501</v>
      </c>
      <c r="H191" s="14" t="s">
        <v>502</v>
      </c>
      <c r="I191" s="29">
        <v>28790</v>
      </c>
      <c r="J191" s="13">
        <v>10522</v>
      </c>
      <c r="K191" s="13">
        <v>18268</v>
      </c>
      <c r="L191" s="12">
        <f>Table3[[#This Row],[Final State Match Funding 
Allocated from PCA 25424
'[$0.37 Per $1.00 Withheld']]]+Table3[[#This Row],[State Match Funding
Allocated from PCA 25478
'[$0.63 Per $1.00 Withheld']]]</f>
        <v>28790</v>
      </c>
      <c r="M191" s="12">
        <v>10522</v>
      </c>
      <c r="N191" s="12">
        <v>18268</v>
      </c>
      <c r="O191" s="12">
        <v>0</v>
      </c>
      <c r="P19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2" spans="1:16" x14ac:dyDescent="0.35">
      <c r="A192" s="16" t="s">
        <v>498</v>
      </c>
      <c r="B192" s="3" t="s">
        <v>499</v>
      </c>
      <c r="C192" s="3">
        <v>1</v>
      </c>
      <c r="D192" s="15" t="s">
        <v>500</v>
      </c>
      <c r="E192" s="15" t="s">
        <v>503</v>
      </c>
      <c r="F192" s="15" t="s">
        <v>12</v>
      </c>
      <c r="G192" s="3" t="s">
        <v>503</v>
      </c>
      <c r="H192" s="14" t="s">
        <v>504</v>
      </c>
      <c r="I192" s="29">
        <v>20310</v>
      </c>
      <c r="J192" s="13">
        <v>7423</v>
      </c>
      <c r="K192" s="13">
        <v>12887</v>
      </c>
      <c r="L192" s="12">
        <f>Table3[[#This Row],[Final State Match Funding 
Allocated from PCA 25424
'[$0.37 Per $1.00 Withheld']]]+Table3[[#This Row],[State Match Funding
Allocated from PCA 25478
'[$0.63 Per $1.00 Withheld']]]</f>
        <v>20310</v>
      </c>
      <c r="M192" s="12">
        <v>7423</v>
      </c>
      <c r="N192" s="12">
        <v>12887</v>
      </c>
      <c r="O192" s="12">
        <v>0</v>
      </c>
      <c r="P19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3" spans="1:16" x14ac:dyDescent="0.35">
      <c r="A193" s="16" t="s">
        <v>498</v>
      </c>
      <c r="B193" s="3" t="s">
        <v>499</v>
      </c>
      <c r="C193" s="3">
        <v>1</v>
      </c>
      <c r="D193" s="15" t="s">
        <v>500</v>
      </c>
      <c r="E193" s="15" t="s">
        <v>505</v>
      </c>
      <c r="F193" s="15" t="s">
        <v>12</v>
      </c>
      <c r="G193" s="3" t="s">
        <v>505</v>
      </c>
      <c r="H193" s="14" t="s">
        <v>506</v>
      </c>
      <c r="I193" s="29">
        <v>25924</v>
      </c>
      <c r="J193" s="13">
        <v>9475</v>
      </c>
      <c r="K193" s="13">
        <v>16449</v>
      </c>
      <c r="L193" s="12">
        <f>Table3[[#This Row],[Final State Match Funding 
Allocated from PCA 25424
'[$0.37 Per $1.00 Withheld']]]+Table3[[#This Row],[State Match Funding
Allocated from PCA 25478
'[$0.63 Per $1.00 Withheld']]]</f>
        <v>25924</v>
      </c>
      <c r="M193" s="12">
        <v>9475</v>
      </c>
      <c r="N193" s="12">
        <v>16449</v>
      </c>
      <c r="O193" s="12">
        <v>0</v>
      </c>
      <c r="P19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4" spans="1:16" x14ac:dyDescent="0.35">
      <c r="A194" s="16" t="s">
        <v>507</v>
      </c>
      <c r="B194" s="3" t="s">
        <v>508</v>
      </c>
      <c r="C194" s="3">
        <v>6</v>
      </c>
      <c r="D194" s="15" t="s">
        <v>509</v>
      </c>
      <c r="E194" s="15" t="s">
        <v>510</v>
      </c>
      <c r="F194" s="15" t="s">
        <v>12</v>
      </c>
      <c r="G194" s="3" t="s">
        <v>510</v>
      </c>
      <c r="H194" s="14" t="s">
        <v>511</v>
      </c>
      <c r="I194" s="29">
        <v>26376</v>
      </c>
      <c r="J194" s="13">
        <v>9640</v>
      </c>
      <c r="K194" s="13">
        <v>16736</v>
      </c>
      <c r="L194" s="12">
        <f>Table3[[#This Row],[Final State Match Funding 
Allocated from PCA 25424
'[$0.37 Per $1.00 Withheld']]]+Table3[[#This Row],[State Match Funding
Allocated from PCA 25478
'[$0.63 Per $1.00 Withheld']]]</f>
        <v>26376</v>
      </c>
      <c r="M194" s="12">
        <v>9640</v>
      </c>
      <c r="N194" s="12">
        <v>16736</v>
      </c>
      <c r="O194" s="12">
        <v>0</v>
      </c>
      <c r="P19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5" spans="1:16" x14ac:dyDescent="0.35">
      <c r="A195" s="16" t="s">
        <v>507</v>
      </c>
      <c r="B195" s="3" t="s">
        <v>508</v>
      </c>
      <c r="C195" s="3">
        <v>6</v>
      </c>
      <c r="D195" s="15" t="s">
        <v>509</v>
      </c>
      <c r="E195" s="15" t="s">
        <v>512</v>
      </c>
      <c r="F195" s="15" t="s">
        <v>12</v>
      </c>
      <c r="G195" s="3" t="s">
        <v>512</v>
      </c>
      <c r="H195" s="14" t="s">
        <v>513</v>
      </c>
      <c r="I195" s="29">
        <v>12351</v>
      </c>
      <c r="J195" s="13">
        <v>4514</v>
      </c>
      <c r="K195" s="13">
        <v>7837</v>
      </c>
      <c r="L195" s="12">
        <f>Table3[[#This Row],[Final State Match Funding 
Allocated from PCA 25424
'[$0.37 Per $1.00 Withheld']]]+Table3[[#This Row],[State Match Funding
Allocated from PCA 25478
'[$0.63 Per $1.00 Withheld']]]</f>
        <v>12351</v>
      </c>
      <c r="M195" s="12">
        <v>4514</v>
      </c>
      <c r="N195" s="12">
        <v>7837</v>
      </c>
      <c r="O195" s="12">
        <v>0</v>
      </c>
      <c r="P19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6" spans="1:16" x14ac:dyDescent="0.35">
      <c r="A196" s="16" t="s">
        <v>507</v>
      </c>
      <c r="B196" s="3" t="s">
        <v>508</v>
      </c>
      <c r="C196" s="3">
        <v>6</v>
      </c>
      <c r="D196" s="15" t="s">
        <v>509</v>
      </c>
      <c r="E196" s="15" t="s">
        <v>514</v>
      </c>
      <c r="F196" s="15" t="s">
        <v>12</v>
      </c>
      <c r="G196" s="3" t="s">
        <v>514</v>
      </c>
      <c r="H196" s="14" t="s">
        <v>515</v>
      </c>
      <c r="I196" s="29">
        <v>64031</v>
      </c>
      <c r="J196" s="13">
        <v>23403</v>
      </c>
      <c r="K196" s="13">
        <v>40628</v>
      </c>
      <c r="L196" s="12">
        <f>Table3[[#This Row],[Final State Match Funding 
Allocated from PCA 25424
'[$0.37 Per $1.00 Withheld']]]+Table3[[#This Row],[State Match Funding
Allocated from PCA 25478
'[$0.63 Per $1.00 Withheld']]]</f>
        <v>64031</v>
      </c>
      <c r="M196" s="12">
        <v>23403</v>
      </c>
      <c r="N196" s="12">
        <v>40628</v>
      </c>
      <c r="O196" s="12">
        <v>0</v>
      </c>
      <c r="P19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7" spans="1:16" x14ac:dyDescent="0.35">
      <c r="A197" s="16" t="s">
        <v>507</v>
      </c>
      <c r="B197" s="3" t="s">
        <v>508</v>
      </c>
      <c r="C197" s="3">
        <v>6</v>
      </c>
      <c r="D197" s="15" t="s">
        <v>509</v>
      </c>
      <c r="E197" s="15" t="s">
        <v>516</v>
      </c>
      <c r="F197" s="15" t="s">
        <v>12</v>
      </c>
      <c r="G197" s="3" t="s">
        <v>516</v>
      </c>
      <c r="H197" s="14" t="s">
        <v>517</v>
      </c>
      <c r="I197" s="29">
        <v>115858</v>
      </c>
      <c r="J197" s="13">
        <v>42345</v>
      </c>
      <c r="K197" s="13">
        <v>73513</v>
      </c>
      <c r="L197" s="12">
        <f>Table3[[#This Row],[Final State Match Funding 
Allocated from PCA 25424
'[$0.37 Per $1.00 Withheld']]]+Table3[[#This Row],[State Match Funding
Allocated from PCA 25478
'[$0.63 Per $1.00 Withheld']]]</f>
        <v>115858</v>
      </c>
      <c r="M197" s="12">
        <v>42345</v>
      </c>
      <c r="N197" s="12">
        <v>73513</v>
      </c>
      <c r="O197" s="12">
        <v>0</v>
      </c>
      <c r="P19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8" spans="1:16" x14ac:dyDescent="0.35">
      <c r="A198" s="16" t="s">
        <v>507</v>
      </c>
      <c r="B198" s="3" t="s">
        <v>508</v>
      </c>
      <c r="C198" s="3">
        <v>6</v>
      </c>
      <c r="D198" s="15" t="s">
        <v>509</v>
      </c>
      <c r="E198" s="15" t="s">
        <v>518</v>
      </c>
      <c r="F198" s="15" t="s">
        <v>12</v>
      </c>
      <c r="G198" s="3" t="s">
        <v>518</v>
      </c>
      <c r="H198" s="14" t="s">
        <v>519</v>
      </c>
      <c r="I198" s="29">
        <v>16689</v>
      </c>
      <c r="J198" s="13">
        <v>6100</v>
      </c>
      <c r="K198" s="13">
        <v>10589</v>
      </c>
      <c r="L198" s="12">
        <f>Table3[[#This Row],[Final State Match Funding 
Allocated from PCA 25424
'[$0.37 Per $1.00 Withheld']]]+Table3[[#This Row],[State Match Funding
Allocated from PCA 25478
'[$0.63 Per $1.00 Withheld']]]</f>
        <v>16689</v>
      </c>
      <c r="M198" s="12">
        <v>6100</v>
      </c>
      <c r="N198" s="12">
        <v>10589</v>
      </c>
      <c r="O198" s="12">
        <v>0</v>
      </c>
      <c r="P19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9" spans="1:16" x14ac:dyDescent="0.35">
      <c r="A199" s="16" t="s">
        <v>507</v>
      </c>
      <c r="B199" s="3" t="s">
        <v>508</v>
      </c>
      <c r="C199" s="3">
        <v>6</v>
      </c>
      <c r="D199" s="15" t="s">
        <v>509</v>
      </c>
      <c r="E199" s="15" t="s">
        <v>520</v>
      </c>
      <c r="F199" s="15" t="s">
        <v>12</v>
      </c>
      <c r="G199" s="3" t="s">
        <v>520</v>
      </c>
      <c r="H199" s="14" t="s">
        <v>521</v>
      </c>
      <c r="I199" s="29">
        <v>40155</v>
      </c>
      <c r="J199" s="13">
        <v>14676</v>
      </c>
      <c r="K199" s="13">
        <v>25479</v>
      </c>
      <c r="L199" s="12">
        <f>Table3[[#This Row],[Final State Match Funding 
Allocated from PCA 25424
'[$0.37 Per $1.00 Withheld']]]+Table3[[#This Row],[State Match Funding
Allocated from PCA 25478
'[$0.63 Per $1.00 Withheld']]]</f>
        <v>40155</v>
      </c>
      <c r="M199" s="12">
        <v>14676</v>
      </c>
      <c r="N199" s="12">
        <v>25479</v>
      </c>
      <c r="O199" s="12">
        <v>0</v>
      </c>
      <c r="P19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0" spans="1:16" x14ac:dyDescent="0.35">
      <c r="A200" s="16" t="s">
        <v>507</v>
      </c>
      <c r="B200" s="3" t="s">
        <v>508</v>
      </c>
      <c r="C200" s="3">
        <v>6</v>
      </c>
      <c r="D200" s="15" t="s">
        <v>509</v>
      </c>
      <c r="E200" s="15" t="s">
        <v>522</v>
      </c>
      <c r="F200" s="15" t="s">
        <v>12</v>
      </c>
      <c r="G200" s="3" t="s">
        <v>522</v>
      </c>
      <c r="H200" s="14" t="s">
        <v>523</v>
      </c>
      <c r="I200" s="29">
        <v>28764</v>
      </c>
      <c r="J200" s="13">
        <v>10513</v>
      </c>
      <c r="K200" s="13">
        <v>18251</v>
      </c>
      <c r="L200" s="12">
        <f>Table3[[#This Row],[Final State Match Funding 
Allocated from PCA 25424
'[$0.37 Per $1.00 Withheld']]]+Table3[[#This Row],[State Match Funding
Allocated from PCA 25478
'[$0.63 Per $1.00 Withheld']]]</f>
        <v>28764</v>
      </c>
      <c r="M200" s="12">
        <v>10513</v>
      </c>
      <c r="N200" s="12">
        <v>18251</v>
      </c>
      <c r="O200" s="12">
        <v>0</v>
      </c>
      <c r="P20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1" spans="1:16" x14ac:dyDescent="0.35">
      <c r="A201" s="16" t="s">
        <v>507</v>
      </c>
      <c r="B201" s="3" t="s">
        <v>508</v>
      </c>
      <c r="C201" s="3">
        <v>6</v>
      </c>
      <c r="D201" s="15" t="s">
        <v>509</v>
      </c>
      <c r="E201" s="15" t="s">
        <v>524</v>
      </c>
      <c r="F201" s="15" t="s">
        <v>12</v>
      </c>
      <c r="G201" s="3" t="s">
        <v>524</v>
      </c>
      <c r="H201" s="14" t="s">
        <v>525</v>
      </c>
      <c r="I201" s="29">
        <v>190865</v>
      </c>
      <c r="J201" s="13">
        <v>69759</v>
      </c>
      <c r="K201" s="13">
        <v>121106</v>
      </c>
      <c r="L201" s="12">
        <f>Table3[[#This Row],[Final State Match Funding 
Allocated from PCA 25424
'[$0.37 Per $1.00 Withheld']]]+Table3[[#This Row],[State Match Funding
Allocated from PCA 25478
'[$0.63 Per $1.00 Withheld']]]</f>
        <v>190865</v>
      </c>
      <c r="M201" s="12">
        <v>69759</v>
      </c>
      <c r="N201" s="12">
        <v>121106</v>
      </c>
      <c r="O201" s="12">
        <v>0</v>
      </c>
      <c r="P20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2" spans="1:16" x14ac:dyDescent="0.35">
      <c r="A202" s="16" t="s">
        <v>507</v>
      </c>
      <c r="B202" s="3" t="s">
        <v>508</v>
      </c>
      <c r="C202" s="3">
        <v>6</v>
      </c>
      <c r="D202" s="15" t="s">
        <v>509</v>
      </c>
      <c r="E202" s="15" t="s">
        <v>526</v>
      </c>
      <c r="F202" s="15" t="s">
        <v>12</v>
      </c>
      <c r="G202" s="3" t="s">
        <v>526</v>
      </c>
      <c r="H202" s="14" t="s">
        <v>527</v>
      </c>
      <c r="I202" s="29">
        <v>8958</v>
      </c>
      <c r="J202" s="13">
        <v>3241</v>
      </c>
      <c r="K202" s="13">
        <v>5717</v>
      </c>
      <c r="L202" s="12">
        <f>Table3[[#This Row],[Final State Match Funding 
Allocated from PCA 25424
'[$0.37 Per $1.00 Withheld']]]+Table3[[#This Row],[State Match Funding
Allocated from PCA 25478
'[$0.63 Per $1.00 Withheld']]]</f>
        <v>8958</v>
      </c>
      <c r="M202" s="12">
        <v>3241</v>
      </c>
      <c r="N202" s="12">
        <v>5627</v>
      </c>
      <c r="O202" s="12">
        <v>90</v>
      </c>
      <c r="P20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3" spans="1:16" x14ac:dyDescent="0.35">
      <c r="A203" s="16" t="s">
        <v>528</v>
      </c>
      <c r="B203" s="3" t="s">
        <v>529</v>
      </c>
      <c r="C203" s="3">
        <v>1</v>
      </c>
      <c r="D203" s="15" t="s">
        <v>530</v>
      </c>
      <c r="E203" s="15" t="s">
        <v>531</v>
      </c>
      <c r="F203" s="15" t="s">
        <v>12</v>
      </c>
      <c r="G203" s="3" t="s">
        <v>531</v>
      </c>
      <c r="H203" s="14" t="s">
        <v>532</v>
      </c>
      <c r="I203" s="29">
        <v>16638</v>
      </c>
      <c r="J203" s="13">
        <v>6081</v>
      </c>
      <c r="K203" s="13">
        <v>10557</v>
      </c>
      <c r="L203" s="12">
        <f>Table3[[#This Row],[Final State Match Funding 
Allocated from PCA 25424
'[$0.37 Per $1.00 Withheld']]]+Table3[[#This Row],[State Match Funding
Allocated from PCA 25478
'[$0.63 Per $1.00 Withheld']]]</f>
        <v>16638</v>
      </c>
      <c r="M203" s="12">
        <v>6081</v>
      </c>
      <c r="N203" s="12">
        <v>10557</v>
      </c>
      <c r="O203" s="12">
        <v>0</v>
      </c>
      <c r="P20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4" spans="1:16" x14ac:dyDescent="0.35">
      <c r="A204" s="16" t="s">
        <v>533</v>
      </c>
      <c r="B204" s="3" t="s">
        <v>534</v>
      </c>
      <c r="C204" s="3">
        <v>1</v>
      </c>
      <c r="D204" s="15" t="s">
        <v>535</v>
      </c>
      <c r="E204" s="15" t="s">
        <v>536</v>
      </c>
      <c r="F204" s="15" t="s">
        <v>12</v>
      </c>
      <c r="G204" s="3" t="s">
        <v>536</v>
      </c>
      <c r="H204" s="14" t="s">
        <v>537</v>
      </c>
      <c r="I204" s="29">
        <v>315995</v>
      </c>
      <c r="J204" s="13">
        <v>115493</v>
      </c>
      <c r="K204" s="13">
        <v>200502</v>
      </c>
      <c r="L204" s="12">
        <f>Table3[[#This Row],[Final State Match Funding 
Allocated from PCA 25424
'[$0.37 Per $1.00 Withheld']]]+Table3[[#This Row],[State Match Funding
Allocated from PCA 25478
'[$0.63 Per $1.00 Withheld']]]</f>
        <v>315995</v>
      </c>
      <c r="M204" s="12">
        <v>115493</v>
      </c>
      <c r="N204" s="12">
        <v>200502</v>
      </c>
      <c r="O204" s="12">
        <v>0</v>
      </c>
      <c r="P20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5" spans="1:16" x14ac:dyDescent="0.35">
      <c r="A205" s="16" t="s">
        <v>533</v>
      </c>
      <c r="B205" s="3" t="s">
        <v>534</v>
      </c>
      <c r="C205" s="3">
        <v>1</v>
      </c>
      <c r="D205" s="15" t="s">
        <v>535</v>
      </c>
      <c r="E205" s="15" t="s">
        <v>538</v>
      </c>
      <c r="F205" s="15" t="s">
        <v>12</v>
      </c>
      <c r="G205" s="3" t="s">
        <v>538</v>
      </c>
      <c r="H205" s="14" t="s">
        <v>301</v>
      </c>
      <c r="I205" s="29">
        <v>23835</v>
      </c>
      <c r="J205" s="13">
        <v>8711</v>
      </c>
      <c r="K205" s="13">
        <v>15124</v>
      </c>
      <c r="L205" s="12">
        <f>Table3[[#This Row],[Final State Match Funding 
Allocated from PCA 25424
'[$0.37 Per $1.00 Withheld']]]+Table3[[#This Row],[State Match Funding
Allocated from PCA 25478
'[$0.63 Per $1.00 Withheld']]]</f>
        <v>23835</v>
      </c>
      <c r="M205" s="12">
        <v>8711</v>
      </c>
      <c r="N205" s="12">
        <v>15124</v>
      </c>
      <c r="O205" s="12">
        <v>0</v>
      </c>
      <c r="P20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6" spans="1:16" x14ac:dyDescent="0.35">
      <c r="A206" s="16" t="s">
        <v>533</v>
      </c>
      <c r="B206" s="3" t="s">
        <v>534</v>
      </c>
      <c r="C206" s="3">
        <v>1</v>
      </c>
      <c r="D206" s="15" t="s">
        <v>535</v>
      </c>
      <c r="E206" s="15" t="s">
        <v>539</v>
      </c>
      <c r="F206" s="15" t="s">
        <v>12</v>
      </c>
      <c r="G206" s="3" t="s">
        <v>539</v>
      </c>
      <c r="H206" s="14" t="s">
        <v>540</v>
      </c>
      <c r="I206" s="29">
        <v>71664</v>
      </c>
      <c r="J206" s="13">
        <v>26192</v>
      </c>
      <c r="K206" s="13">
        <v>45472</v>
      </c>
      <c r="L206" s="12">
        <f>Table3[[#This Row],[Final State Match Funding 
Allocated from PCA 25424
'[$0.37 Per $1.00 Withheld']]]+Table3[[#This Row],[State Match Funding
Allocated from PCA 25478
'[$0.63 Per $1.00 Withheld']]]</f>
        <v>71664</v>
      </c>
      <c r="M206" s="12">
        <v>26192</v>
      </c>
      <c r="N206" s="12">
        <v>45472</v>
      </c>
      <c r="O206" s="12">
        <v>0</v>
      </c>
      <c r="P20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7" spans="1:16" x14ac:dyDescent="0.35">
      <c r="A207" s="16" t="s">
        <v>533</v>
      </c>
      <c r="B207" s="3" t="s">
        <v>534</v>
      </c>
      <c r="C207" s="3">
        <v>1</v>
      </c>
      <c r="D207" s="15" t="s">
        <v>535</v>
      </c>
      <c r="E207" s="15" t="s">
        <v>541</v>
      </c>
      <c r="F207" s="15" t="s">
        <v>12</v>
      </c>
      <c r="G207" s="3" t="s">
        <v>541</v>
      </c>
      <c r="H207" s="14" t="s">
        <v>542</v>
      </c>
      <c r="I207" s="29">
        <v>358609</v>
      </c>
      <c r="J207" s="13">
        <v>131068</v>
      </c>
      <c r="K207" s="13">
        <v>227541</v>
      </c>
      <c r="L207" s="12">
        <f>Table3[[#This Row],[Final State Match Funding 
Allocated from PCA 25424
'[$0.37 Per $1.00 Withheld']]]+Table3[[#This Row],[State Match Funding
Allocated from PCA 25478
'[$0.63 Per $1.00 Withheld']]]</f>
        <v>358609</v>
      </c>
      <c r="M207" s="12">
        <v>131068</v>
      </c>
      <c r="N207" s="12">
        <v>227541</v>
      </c>
      <c r="O207" s="12">
        <v>0</v>
      </c>
      <c r="P20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8" spans="1:16" x14ac:dyDescent="0.35">
      <c r="A208" s="16" t="s">
        <v>533</v>
      </c>
      <c r="B208" s="3" t="s">
        <v>534</v>
      </c>
      <c r="C208" s="3">
        <v>1</v>
      </c>
      <c r="D208" s="15" t="s">
        <v>535</v>
      </c>
      <c r="E208" s="15" t="s">
        <v>543</v>
      </c>
      <c r="F208" s="15" t="s">
        <v>12</v>
      </c>
      <c r="G208" s="3" t="s">
        <v>543</v>
      </c>
      <c r="H208" s="14" t="s">
        <v>544</v>
      </c>
      <c r="I208" s="29">
        <v>580394</v>
      </c>
      <c r="J208" s="13">
        <v>212128</v>
      </c>
      <c r="K208" s="13">
        <v>368266</v>
      </c>
      <c r="L208" s="12">
        <f>Table3[[#This Row],[Final State Match Funding 
Allocated from PCA 25424
'[$0.37 Per $1.00 Withheld']]]+Table3[[#This Row],[State Match Funding
Allocated from PCA 25478
'[$0.63 Per $1.00 Withheld']]]</f>
        <v>580394</v>
      </c>
      <c r="M208" s="12">
        <v>212128</v>
      </c>
      <c r="N208" s="12">
        <v>368266</v>
      </c>
      <c r="O208" s="12">
        <v>0</v>
      </c>
      <c r="P20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9" spans="1:16" x14ac:dyDescent="0.35">
      <c r="A209" s="16" t="s">
        <v>545</v>
      </c>
      <c r="B209" s="3" t="s">
        <v>546</v>
      </c>
      <c r="C209" s="3">
        <v>1</v>
      </c>
      <c r="D209" s="15" t="s">
        <v>547</v>
      </c>
      <c r="E209" s="15" t="s">
        <v>548</v>
      </c>
      <c r="F209" s="15" t="s">
        <v>12</v>
      </c>
      <c r="G209" s="3" t="s">
        <v>548</v>
      </c>
      <c r="H209" s="14" t="s">
        <v>549</v>
      </c>
      <c r="I209" s="29">
        <v>444418</v>
      </c>
      <c r="J209" s="13">
        <v>162430</v>
      </c>
      <c r="K209" s="13">
        <v>281988</v>
      </c>
      <c r="L209" s="12">
        <f>Table3[[#This Row],[Final State Match Funding 
Allocated from PCA 25424
'[$0.37 Per $1.00 Withheld']]]+Table3[[#This Row],[State Match Funding
Allocated from PCA 25478
'[$0.63 Per $1.00 Withheld']]]</f>
        <v>444418</v>
      </c>
      <c r="M209" s="12">
        <v>162430</v>
      </c>
      <c r="N209" s="12">
        <v>281988</v>
      </c>
      <c r="O209" s="12">
        <v>0</v>
      </c>
      <c r="P20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10" spans="1:16" x14ac:dyDescent="0.35">
      <c r="A210" s="16" t="s">
        <v>545</v>
      </c>
      <c r="B210" s="3" t="s">
        <v>546</v>
      </c>
      <c r="C210" s="3">
        <v>1</v>
      </c>
      <c r="D210" s="15" t="s">
        <v>547</v>
      </c>
      <c r="E210" s="15" t="s">
        <v>550</v>
      </c>
      <c r="F210" s="15" t="s">
        <v>12</v>
      </c>
      <c r="G210" s="3" t="s">
        <v>550</v>
      </c>
      <c r="H210" s="14" t="s">
        <v>551</v>
      </c>
      <c r="I210" s="29">
        <v>52642</v>
      </c>
      <c r="J210" s="13">
        <v>19240</v>
      </c>
      <c r="K210" s="13">
        <v>33402</v>
      </c>
      <c r="L210" s="12">
        <f>Table3[[#This Row],[Final State Match Funding 
Allocated from PCA 25424
'[$0.37 Per $1.00 Withheld']]]+Table3[[#This Row],[State Match Funding
Allocated from PCA 25478
'[$0.63 Per $1.00 Withheld']]]</f>
        <v>52642</v>
      </c>
      <c r="M210" s="12">
        <v>19240</v>
      </c>
      <c r="N210" s="12">
        <v>33402</v>
      </c>
      <c r="O210" s="12">
        <v>0</v>
      </c>
      <c r="P21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11" spans="1:16" x14ac:dyDescent="0.35">
      <c r="A211" s="16" t="s">
        <v>545</v>
      </c>
      <c r="B211" s="3" t="s">
        <v>546</v>
      </c>
      <c r="C211" s="3">
        <v>1</v>
      </c>
      <c r="D211" s="15" t="s">
        <v>547</v>
      </c>
      <c r="E211" s="15" t="s">
        <v>552</v>
      </c>
      <c r="F211" s="15" t="s">
        <v>12</v>
      </c>
      <c r="G211" s="3" t="s">
        <v>552</v>
      </c>
      <c r="H211" s="14" t="s">
        <v>553</v>
      </c>
      <c r="I211" s="29">
        <v>152779</v>
      </c>
      <c r="J211" s="13">
        <v>55839</v>
      </c>
      <c r="K211" s="13">
        <v>96940</v>
      </c>
      <c r="L211" s="12">
        <f>Table3[[#This Row],[Final State Match Funding 
Allocated from PCA 25424
'[$0.37 Per $1.00 Withheld']]]+Table3[[#This Row],[State Match Funding
Allocated from PCA 25478
'[$0.63 Per $1.00 Withheld']]]</f>
        <v>152779</v>
      </c>
      <c r="M211" s="12">
        <v>55839</v>
      </c>
      <c r="N211" s="12">
        <v>96940</v>
      </c>
      <c r="O211" s="12">
        <v>0</v>
      </c>
      <c r="P21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12" spans="1:16" x14ac:dyDescent="0.35">
      <c r="A212" s="16" t="s">
        <v>545</v>
      </c>
      <c r="B212" s="3" t="s">
        <v>546</v>
      </c>
      <c r="C212" s="3">
        <v>1</v>
      </c>
      <c r="D212" s="15" t="s">
        <v>547</v>
      </c>
      <c r="E212" s="15" t="s">
        <v>554</v>
      </c>
      <c r="F212" s="15" t="s">
        <v>12</v>
      </c>
      <c r="G212" s="3" t="s">
        <v>554</v>
      </c>
      <c r="H212" s="14" t="s">
        <v>555</v>
      </c>
      <c r="I212" s="29">
        <v>78418</v>
      </c>
      <c r="J212" s="13">
        <v>28661</v>
      </c>
      <c r="K212" s="13">
        <v>49757</v>
      </c>
      <c r="L212" s="12">
        <f>Table3[[#This Row],[Final State Match Funding 
Allocated from PCA 25424
'[$0.37 Per $1.00 Withheld']]]+Table3[[#This Row],[State Match Funding
Allocated from PCA 25478
'[$0.63 Per $1.00 Withheld']]]</f>
        <v>78418</v>
      </c>
      <c r="M212" s="12">
        <v>28661</v>
      </c>
      <c r="N212" s="12">
        <v>49757</v>
      </c>
      <c r="O212" s="12">
        <v>0</v>
      </c>
      <c r="P21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13" spans="1:16" x14ac:dyDescent="0.35">
      <c r="A213" s="11" t="s">
        <v>556</v>
      </c>
      <c r="B213" s="9" t="s">
        <v>557</v>
      </c>
      <c r="C213" s="9">
        <v>2</v>
      </c>
      <c r="D213" s="10" t="s">
        <v>558</v>
      </c>
      <c r="E213" s="10" t="s">
        <v>559</v>
      </c>
      <c r="F213" s="10" t="s">
        <v>12</v>
      </c>
      <c r="G213" s="9" t="s">
        <v>559</v>
      </c>
      <c r="H213" s="8" t="s">
        <v>560</v>
      </c>
      <c r="I213" s="30">
        <v>61336</v>
      </c>
      <c r="J213" s="7">
        <v>22418</v>
      </c>
      <c r="K213" s="7">
        <v>38918</v>
      </c>
      <c r="L213" s="6">
        <f>Table3[[#This Row],[Final State Match Funding 
Allocated from PCA 25424
'[$0.37 Per $1.00 Withheld']]]+Table3[[#This Row],[State Match Funding
Allocated from PCA 25478
'[$0.63 Per $1.00 Withheld']]]</f>
        <v>61336</v>
      </c>
      <c r="M213" s="6">
        <v>22418</v>
      </c>
      <c r="N213" s="6">
        <v>38918</v>
      </c>
      <c r="O213" s="6">
        <v>0</v>
      </c>
      <c r="P213" s="6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14" spans="1:16" x14ac:dyDescent="0.35">
      <c r="A214" s="35" t="s">
        <v>561</v>
      </c>
      <c r="B214" s="35"/>
      <c r="C214" s="35"/>
      <c r="D214" s="35"/>
      <c r="E214" s="35"/>
      <c r="F214" s="35"/>
      <c r="G214" s="36"/>
      <c r="H214" s="35"/>
      <c r="I214" s="37">
        <f>SUBTOTAL(109,Table3[Amount Withheld from Participating Classified Employees During the 2020–21 
School Year1])</f>
        <v>49380268</v>
      </c>
      <c r="J214" s="38">
        <f>SUBTOTAL(109,Table3[Final State Match Funding 
Allocated from PCA 25424
'[$0.37 Per $1.00 Withheld']])</f>
        <v>17927127</v>
      </c>
      <c r="K214" s="38">
        <f>SUBTOTAL(109,Table3[State Match Funding
Allocated from PCA 25478
'[$0.63 Per $1.00 Withheld']])</f>
        <v>31453141</v>
      </c>
      <c r="L214" s="38">
        <f>SUM(L5:L213)</f>
        <v>49380268</v>
      </c>
      <c r="M214" s="38">
        <f>SUBTOTAL(109,Table3[First Apportionment Amount
Paid from PCA 25424])</f>
        <v>17927127</v>
      </c>
      <c r="N214" s="38">
        <f>SUBTOTAL(109,Table3[First Apportionment Amount 
Paid from PCA 25478])</f>
        <v>31122447</v>
      </c>
      <c r="O214" s="38">
        <f>SUBTOTAL(109,Table3[Second Apportionment Amount 
Paid from PCA 25478])</f>
        <v>330694</v>
      </c>
      <c r="P214" s="38">
        <f>SUM(P5:P213)</f>
        <v>0</v>
      </c>
    </row>
    <row r="215" spans="1:16" x14ac:dyDescent="0.35">
      <c r="A215" s="1" t="s">
        <v>562</v>
      </c>
      <c r="G215" s="3"/>
      <c r="J215" s="2"/>
      <c r="K215" s="2"/>
      <c r="L215" s="2"/>
      <c r="M215" s="2"/>
      <c r="N215" s="2"/>
      <c r="O215" s="2"/>
      <c r="P215" s="2"/>
    </row>
    <row r="216" spans="1:16" x14ac:dyDescent="0.35">
      <c r="A216" s="1" t="s">
        <v>563</v>
      </c>
      <c r="G216" s="3"/>
      <c r="J216" s="2"/>
      <c r="K216" s="2"/>
      <c r="L216" s="2"/>
      <c r="M216" s="2"/>
      <c r="N216" s="2"/>
      <c r="O216" s="2"/>
      <c r="P216" s="2"/>
    </row>
    <row r="217" spans="1:16" x14ac:dyDescent="0.35">
      <c r="A217" s="5" t="s">
        <v>574</v>
      </c>
      <c r="B217" s="4"/>
      <c r="C217" s="4"/>
      <c r="G217" s="3"/>
      <c r="J217" s="2"/>
      <c r="K217" s="2"/>
      <c r="L217" s="2"/>
      <c r="M217" s="2"/>
      <c r="N217" s="2"/>
      <c r="O217" s="2"/>
      <c r="P217" s="2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ignoredErrors>
    <ignoredError sqref="B4:C4 B5:B213 D4:G4 D5:G213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0" ma:contentTypeDescription="Create a new document." ma:contentTypeScope="" ma:versionID="b3ae52420c61b7ee51cb08707417b168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6571783e6218623998238671b16611ae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2C794D-3C81-4D5D-AEA3-75B7EE8C4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88FEAB-B198-497F-8A6F-1A063CB363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B368AF-9E3D-4319-B784-32C2C0C40C5D}">
  <ds:schemaRefs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CSESAP SY 2020-21</vt:lpstr>
      <vt:lpstr>'CSESAP SY 2020-21'!Print_Area</vt:lpstr>
      <vt:lpstr>'CSESAP SY 2020-21'!Print_Titles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Ent-19: CSESAP (CA Dept of Education)</dc:title>
  <dc:subject>Allocation schedule for the Classified School Employee Summer Assistance Program for fiscal year 2019-20.</dc:subject>
  <dc:creator>Derrick</dc:creator>
  <cp:keywords/>
  <dc:description/>
  <cp:lastModifiedBy>Taylor Uda</cp:lastModifiedBy>
  <cp:revision/>
  <dcterms:created xsi:type="dcterms:W3CDTF">2020-04-03T15:55:49Z</dcterms:created>
  <dcterms:modified xsi:type="dcterms:W3CDTF">2022-07-26T21:24:54Z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