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1816740-D9FB-4000-92E4-1DDEE4078F40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 Title I, Pt A Alloc 7th" sheetId="1" r:id="rId1"/>
    <sheet name="2019-20 Title I, Pt A 7th - Cty" sheetId="2" r:id="rId2"/>
  </sheets>
  <definedNames>
    <definedName name="_xlnm._FilterDatabase" localSheetId="1" hidden="1">'2019-20 Title I, Pt A 7th - Cty'!$A$5:$D$11</definedName>
    <definedName name="_xlnm._FilterDatabase" localSheetId="0" hidden="1">'2019-20 Title I, Pt A Alloc 7th'!$K$117:$L$118</definedName>
    <definedName name="_xlnm.Print_Area" localSheetId="1">'2019-20 Title I, Pt A 7th - Cty'!$A$1:$E$47</definedName>
    <definedName name="_xlnm.Print_Titles" localSheetId="1">'2019-20 Title I, Pt A 7th - Cty'!$1:$5</definedName>
    <definedName name="_xlnm.Print_Titles" localSheetId="0">'2019-20 Title I, Pt A Alloc 7th'!$1:$6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1" l="1"/>
  <c r="L116" i="1"/>
  <c r="D44" i="2"/>
  <c r="E111" i="1" l="1"/>
  <c r="F111" i="1"/>
  <c r="I111" i="1" s="1"/>
  <c r="G111" i="1"/>
  <c r="E29" i="1"/>
  <c r="F29" i="1"/>
  <c r="I29" i="1" s="1"/>
  <c r="G29" i="1"/>
  <c r="E53" i="1" l="1"/>
  <c r="F53" i="1"/>
  <c r="G53" i="1"/>
  <c r="I53" i="1"/>
  <c r="E51" i="1"/>
  <c r="F51" i="1"/>
  <c r="G51" i="1"/>
  <c r="I51" i="1"/>
  <c r="E49" i="1"/>
  <c r="F49" i="1"/>
  <c r="G49" i="1"/>
  <c r="I49" i="1"/>
  <c r="E34" i="1"/>
  <c r="F34" i="1"/>
  <c r="I34" i="1" s="1"/>
  <c r="G34" i="1"/>
  <c r="E44" i="1"/>
  <c r="F44" i="1"/>
  <c r="I44" i="1" s="1"/>
  <c r="G44" i="1"/>
  <c r="E42" i="1"/>
  <c r="F42" i="1"/>
  <c r="I42" i="1" s="1"/>
  <c r="G42" i="1"/>
  <c r="E39" i="1"/>
  <c r="F39" i="1"/>
  <c r="I39" i="1" s="1"/>
  <c r="G39" i="1"/>
  <c r="E40" i="1"/>
  <c r="F40" i="1"/>
  <c r="I40" i="1" s="1"/>
  <c r="G40" i="1"/>
  <c r="E37" i="1"/>
  <c r="F37" i="1"/>
  <c r="I37" i="1" s="1"/>
  <c r="G37" i="1"/>
  <c r="E36" i="1"/>
  <c r="F36" i="1"/>
  <c r="I36" i="1" s="1"/>
  <c r="G36" i="1"/>
  <c r="E98" i="1" l="1"/>
  <c r="F98" i="1"/>
  <c r="I98" i="1" s="1"/>
  <c r="G98" i="1"/>
  <c r="E95" i="1"/>
  <c r="F95" i="1"/>
  <c r="I95" i="1" s="1"/>
  <c r="G95" i="1"/>
  <c r="E96" i="1"/>
  <c r="F96" i="1"/>
  <c r="I96" i="1" s="1"/>
  <c r="G96" i="1"/>
  <c r="E93" i="1"/>
  <c r="F93" i="1"/>
  <c r="G93" i="1"/>
  <c r="I93" i="1"/>
  <c r="E94" i="1"/>
  <c r="F94" i="1"/>
  <c r="G94" i="1"/>
  <c r="I94" i="1"/>
  <c r="E91" i="1"/>
  <c r="F91" i="1"/>
  <c r="I91" i="1" s="1"/>
  <c r="G91" i="1"/>
  <c r="E84" i="1"/>
  <c r="F84" i="1"/>
  <c r="I84" i="1" s="1"/>
  <c r="G84" i="1"/>
  <c r="E88" i="1"/>
  <c r="F88" i="1"/>
  <c r="I88" i="1" s="1"/>
  <c r="G88" i="1"/>
  <c r="E87" i="1"/>
  <c r="F87" i="1"/>
  <c r="I87" i="1" s="1"/>
  <c r="G87" i="1"/>
  <c r="E70" i="1"/>
  <c r="F70" i="1"/>
  <c r="I70" i="1" s="1"/>
  <c r="G70" i="1"/>
  <c r="E115" i="1"/>
  <c r="F115" i="1"/>
  <c r="I115" i="1" s="1"/>
  <c r="G115" i="1"/>
  <c r="E63" i="1"/>
  <c r="F63" i="1"/>
  <c r="I63" i="1" s="1"/>
  <c r="G63" i="1"/>
  <c r="E59" i="1"/>
  <c r="F59" i="1"/>
  <c r="I59" i="1" s="1"/>
  <c r="G59" i="1"/>
  <c r="E57" i="1"/>
  <c r="F57" i="1"/>
  <c r="I57" i="1" s="1"/>
  <c r="G57" i="1"/>
  <c r="E56" i="1"/>
  <c r="F56" i="1"/>
  <c r="I56" i="1" s="1"/>
  <c r="G56" i="1"/>
  <c r="E54" i="1"/>
  <c r="F54" i="1"/>
  <c r="I54" i="1" s="1"/>
  <c r="G54" i="1"/>
  <c r="E55" i="1"/>
  <c r="F55" i="1"/>
  <c r="I55" i="1" s="1"/>
  <c r="G55" i="1"/>
  <c r="E33" i="1"/>
  <c r="F33" i="1"/>
  <c r="G33" i="1"/>
  <c r="I33" i="1"/>
  <c r="E30" i="1"/>
  <c r="F30" i="1"/>
  <c r="I30" i="1" s="1"/>
  <c r="G30" i="1"/>
  <c r="E23" i="1" l="1"/>
  <c r="F23" i="1"/>
  <c r="I23" i="1" s="1"/>
  <c r="G23" i="1"/>
  <c r="E24" i="1"/>
  <c r="F24" i="1"/>
  <c r="I24" i="1" s="1"/>
  <c r="G24" i="1"/>
  <c r="E18" i="1"/>
  <c r="F18" i="1"/>
  <c r="G18" i="1"/>
  <c r="I18" i="1"/>
  <c r="E17" i="1"/>
  <c r="F17" i="1"/>
  <c r="I17" i="1" s="1"/>
  <c r="G17" i="1"/>
  <c r="E14" i="1"/>
  <c r="F14" i="1"/>
  <c r="I14" i="1" s="1"/>
  <c r="G14" i="1"/>
  <c r="G114" i="1" l="1"/>
  <c r="F114" i="1"/>
  <c r="I114" i="1" s="1"/>
  <c r="E114" i="1"/>
  <c r="G113" i="1"/>
  <c r="F113" i="1"/>
  <c r="I113" i="1" s="1"/>
  <c r="E113" i="1"/>
  <c r="G112" i="1"/>
  <c r="F112" i="1"/>
  <c r="I112" i="1" s="1"/>
  <c r="E112" i="1"/>
  <c r="G110" i="1"/>
  <c r="F110" i="1"/>
  <c r="I110" i="1" s="1"/>
  <c r="E110" i="1"/>
  <c r="G109" i="1"/>
  <c r="F109" i="1"/>
  <c r="I109" i="1" s="1"/>
  <c r="E109" i="1"/>
  <c r="G108" i="1"/>
  <c r="F108" i="1"/>
  <c r="I108" i="1" s="1"/>
  <c r="E108" i="1"/>
  <c r="G107" i="1"/>
  <c r="F107" i="1"/>
  <c r="I107" i="1" s="1"/>
  <c r="E107" i="1"/>
  <c r="G106" i="1"/>
  <c r="F106" i="1"/>
  <c r="I106" i="1" s="1"/>
  <c r="E106" i="1"/>
  <c r="G105" i="1"/>
  <c r="F105" i="1"/>
  <c r="I105" i="1" s="1"/>
  <c r="E105" i="1"/>
  <c r="G104" i="1"/>
  <c r="F104" i="1"/>
  <c r="I104" i="1" s="1"/>
  <c r="E104" i="1"/>
  <c r="G103" i="1"/>
  <c r="F103" i="1"/>
  <c r="I103" i="1" s="1"/>
  <c r="E103" i="1"/>
  <c r="G102" i="1"/>
  <c r="F102" i="1"/>
  <c r="I102" i="1" s="1"/>
  <c r="E102" i="1"/>
  <c r="G101" i="1"/>
  <c r="F101" i="1"/>
  <c r="I101" i="1" s="1"/>
  <c r="E101" i="1"/>
  <c r="G100" i="1"/>
  <c r="F100" i="1"/>
  <c r="I100" i="1" s="1"/>
  <c r="E100" i="1"/>
  <c r="G99" i="1"/>
  <c r="F99" i="1"/>
  <c r="I99" i="1" s="1"/>
  <c r="E99" i="1"/>
  <c r="I97" i="1"/>
  <c r="G97" i="1"/>
  <c r="F97" i="1"/>
  <c r="E97" i="1"/>
  <c r="G92" i="1"/>
  <c r="F92" i="1"/>
  <c r="I92" i="1" s="1"/>
  <c r="E92" i="1"/>
  <c r="G90" i="1"/>
  <c r="F90" i="1"/>
  <c r="I90" i="1" s="1"/>
  <c r="E90" i="1"/>
  <c r="G89" i="1"/>
  <c r="F89" i="1"/>
  <c r="I89" i="1" s="1"/>
  <c r="E89" i="1"/>
  <c r="I86" i="1"/>
  <c r="G86" i="1"/>
  <c r="F86" i="1"/>
  <c r="E86" i="1"/>
  <c r="G85" i="1"/>
  <c r="F85" i="1"/>
  <c r="I85" i="1" s="1"/>
  <c r="E85" i="1"/>
  <c r="G83" i="1"/>
  <c r="F83" i="1"/>
  <c r="I83" i="1" s="1"/>
  <c r="E83" i="1"/>
  <c r="G82" i="1"/>
  <c r="F82" i="1"/>
  <c r="I82" i="1" s="1"/>
  <c r="E82" i="1"/>
  <c r="G81" i="1"/>
  <c r="F81" i="1"/>
  <c r="I81" i="1" s="1"/>
  <c r="E81" i="1"/>
  <c r="G80" i="1"/>
  <c r="F80" i="1"/>
  <c r="I80" i="1" s="1"/>
  <c r="E80" i="1"/>
  <c r="I79" i="1"/>
  <c r="G79" i="1"/>
  <c r="F79" i="1"/>
  <c r="E79" i="1"/>
  <c r="I78" i="1"/>
  <c r="G78" i="1"/>
  <c r="F78" i="1"/>
  <c r="E78" i="1"/>
  <c r="G77" i="1"/>
  <c r="F77" i="1"/>
  <c r="I77" i="1" s="1"/>
  <c r="E77" i="1"/>
  <c r="G76" i="1"/>
  <c r="F76" i="1"/>
  <c r="I76" i="1" s="1"/>
  <c r="E76" i="1"/>
  <c r="G75" i="1"/>
  <c r="F75" i="1"/>
  <c r="I75" i="1" s="1"/>
  <c r="E75" i="1"/>
  <c r="G74" i="1"/>
  <c r="F74" i="1"/>
  <c r="I74" i="1" s="1"/>
  <c r="E74" i="1"/>
  <c r="G73" i="1"/>
  <c r="F73" i="1"/>
  <c r="I73" i="1" s="1"/>
  <c r="E73" i="1"/>
  <c r="I72" i="1"/>
  <c r="G72" i="1"/>
  <c r="F72" i="1"/>
  <c r="E72" i="1"/>
  <c r="G71" i="1"/>
  <c r="F71" i="1"/>
  <c r="I71" i="1" s="1"/>
  <c r="E71" i="1"/>
  <c r="G69" i="1"/>
  <c r="F69" i="1"/>
  <c r="I69" i="1" s="1"/>
  <c r="E69" i="1"/>
  <c r="I68" i="1"/>
  <c r="G68" i="1"/>
  <c r="F68" i="1"/>
  <c r="E68" i="1"/>
  <c r="G67" i="1"/>
  <c r="F67" i="1"/>
  <c r="I67" i="1" s="1"/>
  <c r="E67" i="1"/>
  <c r="G66" i="1"/>
  <c r="F66" i="1"/>
  <c r="I66" i="1" s="1"/>
  <c r="E66" i="1"/>
  <c r="G65" i="1"/>
  <c r="F65" i="1"/>
  <c r="I65" i="1" s="1"/>
  <c r="E65" i="1"/>
  <c r="G64" i="1"/>
  <c r="F64" i="1"/>
  <c r="I64" i="1" s="1"/>
  <c r="E64" i="1"/>
  <c r="G62" i="1"/>
  <c r="F62" i="1"/>
  <c r="I62" i="1" s="1"/>
  <c r="E62" i="1"/>
  <c r="G61" i="1"/>
  <c r="F61" i="1"/>
  <c r="I61" i="1" s="1"/>
  <c r="E61" i="1"/>
  <c r="G60" i="1"/>
  <c r="F60" i="1"/>
  <c r="I60" i="1" s="1"/>
  <c r="E60" i="1"/>
  <c r="G58" i="1"/>
  <c r="F58" i="1"/>
  <c r="I58" i="1" s="1"/>
  <c r="E58" i="1"/>
  <c r="I52" i="1"/>
  <c r="G52" i="1"/>
  <c r="F52" i="1"/>
  <c r="E52" i="1"/>
  <c r="I50" i="1"/>
  <c r="G50" i="1"/>
  <c r="F50" i="1"/>
  <c r="E50" i="1"/>
  <c r="I48" i="1"/>
  <c r="G48" i="1"/>
  <c r="F48" i="1"/>
  <c r="E48" i="1"/>
  <c r="I47" i="1"/>
  <c r="G47" i="1"/>
  <c r="F47" i="1"/>
  <c r="E47" i="1"/>
  <c r="G46" i="1"/>
  <c r="F46" i="1"/>
  <c r="I46" i="1" s="1"/>
  <c r="E46" i="1"/>
  <c r="G45" i="1"/>
  <c r="F45" i="1"/>
  <c r="I45" i="1" s="1"/>
  <c r="E45" i="1"/>
  <c r="G43" i="1"/>
  <c r="F43" i="1"/>
  <c r="I43" i="1" s="1"/>
  <c r="E43" i="1"/>
  <c r="G41" i="1"/>
  <c r="F41" i="1"/>
  <c r="I41" i="1" s="1"/>
  <c r="E41" i="1"/>
  <c r="G38" i="1"/>
  <c r="F38" i="1"/>
  <c r="I38" i="1" s="1"/>
  <c r="E38" i="1"/>
  <c r="G35" i="1"/>
  <c r="F35" i="1"/>
  <c r="I35" i="1" s="1"/>
  <c r="E35" i="1"/>
  <c r="G32" i="1"/>
  <c r="F32" i="1"/>
  <c r="I32" i="1" s="1"/>
  <c r="E32" i="1"/>
  <c r="G31" i="1"/>
  <c r="F31" i="1"/>
  <c r="I31" i="1" s="1"/>
  <c r="E31" i="1"/>
  <c r="G28" i="1"/>
  <c r="F28" i="1"/>
  <c r="I28" i="1" s="1"/>
  <c r="E28" i="1"/>
  <c r="G27" i="1"/>
  <c r="F27" i="1"/>
  <c r="I27" i="1" s="1"/>
  <c r="E27" i="1"/>
  <c r="G26" i="1"/>
  <c r="F26" i="1"/>
  <c r="I26" i="1" s="1"/>
  <c r="E26" i="1"/>
  <c r="G25" i="1"/>
  <c r="F25" i="1"/>
  <c r="I25" i="1" s="1"/>
  <c r="E25" i="1"/>
  <c r="G22" i="1"/>
  <c r="F22" i="1"/>
  <c r="I22" i="1" s="1"/>
  <c r="E22" i="1"/>
  <c r="G21" i="1"/>
  <c r="F21" i="1"/>
  <c r="I21" i="1" s="1"/>
  <c r="E21" i="1"/>
  <c r="G20" i="1"/>
  <c r="F20" i="1"/>
  <c r="I20" i="1" s="1"/>
  <c r="E20" i="1"/>
  <c r="G19" i="1"/>
  <c r="F19" i="1"/>
  <c r="I19" i="1" s="1"/>
  <c r="E19" i="1"/>
  <c r="G16" i="1"/>
  <c r="F16" i="1"/>
  <c r="I16" i="1" s="1"/>
  <c r="E16" i="1"/>
  <c r="G15" i="1"/>
  <c r="F15" i="1"/>
  <c r="I15" i="1" s="1"/>
  <c r="E15" i="1"/>
  <c r="G13" i="1"/>
  <c r="F13" i="1"/>
  <c r="I13" i="1" s="1"/>
  <c r="E13" i="1"/>
  <c r="G12" i="1"/>
  <c r="F12" i="1"/>
  <c r="I12" i="1" s="1"/>
  <c r="E12" i="1"/>
  <c r="G11" i="1"/>
  <c r="F11" i="1"/>
  <c r="I11" i="1" s="1"/>
  <c r="E11" i="1"/>
  <c r="G10" i="1"/>
  <c r="F10" i="1"/>
  <c r="I10" i="1" s="1"/>
  <c r="E10" i="1"/>
  <c r="G9" i="1"/>
  <c r="F9" i="1"/>
  <c r="I9" i="1" s="1"/>
  <c r="E9" i="1"/>
  <c r="G8" i="1"/>
  <c r="F8" i="1"/>
  <c r="I8" i="1" s="1"/>
  <c r="E8" i="1"/>
  <c r="G7" i="1"/>
  <c r="F7" i="1"/>
  <c r="I7" i="1" s="1"/>
  <c r="E7" i="1"/>
</calcChain>
</file>

<file path=xl/sharedStrings.xml><?xml version="1.0" encoding="utf-8"?>
<sst xmlns="http://schemas.openxmlformats.org/spreadsheetml/2006/main" count="693" uniqueCount="378">
  <si>
    <t>Every Student Succeeds Act</t>
  </si>
  <si>
    <t>Fiscal Year 2019–20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</si>
  <si>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</si>
  <si>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</si>
  <si>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</si>
  <si>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</si>
  <si>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</si>
  <si>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</si>
  <si>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</si>
  <si>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</si>
  <si>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2019-20
FINAL
Allocation
Amount</t>
  </si>
  <si>
    <t>Alameda</t>
  </si>
  <si>
    <t>N/A</t>
  </si>
  <si>
    <t>Butte</t>
  </si>
  <si>
    <t>04615070000000</t>
  </si>
  <si>
    <t>Oroville City Elementary</t>
  </si>
  <si>
    <t>Contra Costa</t>
  </si>
  <si>
    <t>07617880000000</t>
  </si>
  <si>
    <t>Pittsburg Unified</t>
  </si>
  <si>
    <t>07618040000000</t>
  </si>
  <si>
    <t>San Ramon Valley Unified</t>
  </si>
  <si>
    <t>Fresno</t>
  </si>
  <si>
    <t>10625390000000</t>
  </si>
  <si>
    <t>West Park Elementary</t>
  </si>
  <si>
    <t>10625470000000</t>
  </si>
  <si>
    <t>Westside Elementary</t>
  </si>
  <si>
    <t>Humboldt</t>
  </si>
  <si>
    <t>Imperial</t>
  </si>
  <si>
    <t>Kern</t>
  </si>
  <si>
    <t>15635940000000</t>
  </si>
  <si>
    <t>Lost Hills Union Elementary</t>
  </si>
  <si>
    <t>15637190000000</t>
  </si>
  <si>
    <t>Pond Union Elementary</t>
  </si>
  <si>
    <t>15638260000000</t>
  </si>
  <si>
    <t>Tehachapi Unified</t>
  </si>
  <si>
    <t>Los Angeles</t>
  </si>
  <si>
    <t>19644770000000</t>
  </si>
  <si>
    <t>Eastside Union Elementary</t>
  </si>
  <si>
    <t>19647170000000</t>
  </si>
  <si>
    <t>Little Lake City Elementary</t>
  </si>
  <si>
    <t>19648320000000</t>
  </si>
  <si>
    <t>Newhall</t>
  </si>
  <si>
    <t>19649980000000</t>
  </si>
  <si>
    <t>Saugus Union</t>
  </si>
  <si>
    <t>19651360000000</t>
  </si>
  <si>
    <t>William S. Hart Union High</t>
  </si>
  <si>
    <t>Marin</t>
  </si>
  <si>
    <t>Mendocino</t>
  </si>
  <si>
    <t>Monterey</t>
  </si>
  <si>
    <t>Napa</t>
  </si>
  <si>
    <t>Orange</t>
  </si>
  <si>
    <t>30665480000000</t>
  </si>
  <si>
    <t>Huntington Beach Union High</t>
  </si>
  <si>
    <t>Placer</t>
  </si>
  <si>
    <t>Riverside</t>
  </si>
  <si>
    <t>33672150000000</t>
  </si>
  <si>
    <t>Riverside Unified</t>
  </si>
  <si>
    <t>33672490000000</t>
  </si>
  <si>
    <t>San Jacinto Unified</t>
  </si>
  <si>
    <t>33103300125385</t>
  </si>
  <si>
    <t>1369</t>
  </si>
  <si>
    <t>Imagine Schools, Riverside County</t>
  </si>
  <si>
    <t>Sacramento</t>
  </si>
  <si>
    <t>34673220000000</t>
  </si>
  <si>
    <t>Elverta Joint Elementary</t>
  </si>
  <si>
    <t>San Bernardino</t>
  </si>
  <si>
    <t>36677360139576</t>
  </si>
  <si>
    <t>2073</t>
  </si>
  <si>
    <t>Excel Academy Charter</t>
  </si>
  <si>
    <t>San Diego</t>
  </si>
  <si>
    <t>37680980000000</t>
  </si>
  <si>
    <t>Escondido Union</t>
  </si>
  <si>
    <t>37682960000000</t>
  </si>
  <si>
    <t>Poway Unified</t>
  </si>
  <si>
    <t>37683040000000</t>
  </si>
  <si>
    <t>Ramona City Unified</t>
  </si>
  <si>
    <t>37754160139386</t>
  </si>
  <si>
    <t>2053</t>
  </si>
  <si>
    <t>San Joaquin</t>
  </si>
  <si>
    <t>39685020000000</t>
  </si>
  <si>
    <t>Escalon Unified</t>
  </si>
  <si>
    <t>39685850000000</t>
  </si>
  <si>
    <t>Lodi Unified</t>
  </si>
  <si>
    <t>39685930000000</t>
  </si>
  <si>
    <t>Manteca Unified</t>
  </si>
  <si>
    <t>San Luis Obispo</t>
  </si>
  <si>
    <t>40687590000000</t>
  </si>
  <si>
    <t>Lucia Mar Unified</t>
  </si>
  <si>
    <t>San Mateo</t>
  </si>
  <si>
    <t>Santa Barbara</t>
  </si>
  <si>
    <t>Santa Clara</t>
  </si>
  <si>
    <t>43695910000000</t>
  </si>
  <si>
    <t>Mountain View Whisman</t>
  </si>
  <si>
    <t>Santa Cruz</t>
  </si>
  <si>
    <t>44754320000000</t>
  </si>
  <si>
    <t>Scotts Valley Unified</t>
  </si>
  <si>
    <t>Siskiyou</t>
  </si>
  <si>
    <t>Solano</t>
  </si>
  <si>
    <t>Sonoma</t>
  </si>
  <si>
    <t>49709126116958</t>
  </si>
  <si>
    <t>0215</t>
  </si>
  <si>
    <t>Kid Street Learning Center Charter</t>
  </si>
  <si>
    <t>Stanislaus</t>
  </si>
  <si>
    <t>50712820000000</t>
  </si>
  <si>
    <t>Stanislaus Union Elementary</t>
  </si>
  <si>
    <t>50755720000000</t>
  </si>
  <si>
    <t>Waterford Unified</t>
  </si>
  <si>
    <t>Sutter</t>
  </si>
  <si>
    <t>Tehama</t>
  </si>
  <si>
    <t>Trinity</t>
  </si>
  <si>
    <t>Tulare</t>
  </si>
  <si>
    <t>54722150000000</t>
  </si>
  <si>
    <t>Tipton Elementary</t>
  </si>
  <si>
    <t>54755230000000</t>
  </si>
  <si>
    <t>Porterville Unified</t>
  </si>
  <si>
    <t>Ventura</t>
  </si>
  <si>
    <t>56725040000000</t>
  </si>
  <si>
    <t>Mupu Elementary</t>
  </si>
  <si>
    <t>56725380000000</t>
  </si>
  <si>
    <t>Oxnard</t>
  </si>
  <si>
    <t>56725530000000</t>
  </si>
  <si>
    <t>Pleasant Valley</t>
  </si>
  <si>
    <t>Yolo</t>
  </si>
  <si>
    <t>Yuba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</si>
  <si>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</si>
  <si>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</si>
  <si>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</si>
  <si>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</si>
  <si>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</si>
  <si>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0000044132</t>
  </si>
  <si>
    <t>0000011784</t>
  </si>
  <si>
    <t>0000004172</t>
  </si>
  <si>
    <t>0000006842</t>
  </si>
  <si>
    <t>0000011813</t>
  </si>
  <si>
    <t>0000011814</t>
  </si>
  <si>
    <t>0000040496</t>
  </si>
  <si>
    <t>0000008322</t>
  </si>
  <si>
    <t>0000011834</t>
  </si>
  <si>
    <t>0000012840</t>
  </si>
  <si>
    <t>0000012839</t>
  </si>
  <si>
    <t>0000011837</t>
  </si>
  <si>
    <t>0000011839</t>
  </si>
  <si>
    <t>0000007988</t>
  </si>
  <si>
    <t>0000011841</t>
  </si>
  <si>
    <t>0000011842</t>
  </si>
  <si>
    <t>0000011843</t>
  </si>
  <si>
    <t>0000011846</t>
  </si>
  <si>
    <t>0000011781</t>
  </si>
  <si>
    <t>0000011782</t>
  </si>
  <si>
    <t>0000011854</t>
  </si>
  <si>
    <t>0000011855</t>
  </si>
  <si>
    <t>0000011857</t>
  </si>
  <si>
    <t>0000011859</t>
  </si>
  <si>
    <t>0000011865</t>
  </si>
  <si>
    <t>0000011783</t>
  </si>
  <si>
    <t>0000009047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</si>
  <si>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</si>
  <si>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</si>
  <si>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</si>
  <si>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</si>
  <si>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</si>
  <si>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</si>
  <si>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</si>
  <si>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</si>
  <si>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 xml:space="preserve">Improving Basic Programs Operated by Local Educational Agencies </t>
  </si>
  <si>
    <t>County
Treasurer</t>
  </si>
  <si>
    <t>Invoice Number</t>
  </si>
  <si>
    <t>County
Total</t>
  </si>
  <si>
    <t>01</t>
  </si>
  <si>
    <t>04</t>
  </si>
  <si>
    <t>07</t>
  </si>
  <si>
    <t>10</t>
  </si>
  <si>
    <t>12</t>
  </si>
  <si>
    <t>13</t>
  </si>
  <si>
    <t>15</t>
  </si>
  <si>
    <t>19</t>
  </si>
  <si>
    <t>21</t>
  </si>
  <si>
    <t>23</t>
  </si>
  <si>
    <t>27</t>
  </si>
  <si>
    <t>28</t>
  </si>
  <si>
    <t>30</t>
  </si>
  <si>
    <t>31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</si>
  <si>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</si>
  <si>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</si>
  <si>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</si>
  <si>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</si>
  <si>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</si>
  <si>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</si>
  <si>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</si>
  <si>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</si>
  <si>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</si>
  <si>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</si>
  <si>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</si>
  <si>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</si>
  <si>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</si>
  <si>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</si>
  <si>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</si>
  <si>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</si>
  <si>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</si>
  <si>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</si>
  <si>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</si>
  <si>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</si>
  <si>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</si>
  <si>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Paradise Unified</t>
  </si>
  <si>
    <t>04615310000000</t>
  </si>
  <si>
    <t>Liberty Union High</t>
  </si>
  <si>
    <t>07617210000000</t>
  </si>
  <si>
    <t>10623310000000</t>
  </si>
  <si>
    <t>Orange Center</t>
  </si>
  <si>
    <t>12629010000000</t>
  </si>
  <si>
    <t>Klamath-Trinity Joint Unified</t>
  </si>
  <si>
    <t>13631800000000</t>
  </si>
  <si>
    <t>McCabe Union Elementary</t>
  </si>
  <si>
    <t>15634380000000</t>
  </si>
  <si>
    <t>15634790000000</t>
  </si>
  <si>
    <t>Edison Elementary</t>
  </si>
  <si>
    <t>Fruitvale Elementary</t>
  </si>
  <si>
    <t>15638180000000</t>
  </si>
  <si>
    <t>Taft Union High</t>
  </si>
  <si>
    <t>Madera</t>
  </si>
  <si>
    <t>0000011826</t>
  </si>
  <si>
    <t>23655810000000</t>
  </si>
  <si>
    <t>Mendocino Unified</t>
  </si>
  <si>
    <t>34752830000000</t>
  </si>
  <si>
    <t>Natomas Unified</t>
  </si>
  <si>
    <t>52714980000000</t>
  </si>
  <si>
    <t>Corning Union Elementary</t>
  </si>
  <si>
    <t>Orcutt Union Elementary</t>
  </si>
  <si>
    <t>42692600000000</t>
  </si>
  <si>
    <t>Santa Barbara Unified</t>
  </si>
  <si>
    <t>42767860000000</t>
  </si>
  <si>
    <t>Redwood City Elementary</t>
  </si>
  <si>
    <t>41690050000000</t>
  </si>
  <si>
    <t>47704090000000</t>
  </si>
  <si>
    <t>McCloud Union Elementary</t>
  </si>
  <si>
    <t>48705814830196</t>
  </si>
  <si>
    <t>48705810137380</t>
  </si>
  <si>
    <t>0372</t>
  </si>
  <si>
    <t>1912</t>
  </si>
  <si>
    <t>MIT Academy</t>
  </si>
  <si>
    <t>MIT Griffin Academy Middle</t>
  </si>
  <si>
    <t>49709120000000</t>
  </si>
  <si>
    <t>49709200000000</t>
  </si>
  <si>
    <t>Santa Rosa Elementary</t>
  </si>
  <si>
    <t>Santa Rosa High</t>
  </si>
  <si>
    <t>50712330000000</t>
  </si>
  <si>
    <t>Roberts Ferry Union Elementary</t>
  </si>
  <si>
    <t>54717950000000</t>
  </si>
  <si>
    <t>Allensworth Elementary</t>
  </si>
  <si>
    <t>54722070000000</t>
  </si>
  <si>
    <t>Three Rivers Union Elementary</t>
  </si>
  <si>
    <t>54722560000000</t>
  </si>
  <si>
    <t>Visalia Unified</t>
  </si>
  <si>
    <t>Glendora Unified</t>
  </si>
  <si>
    <t>19645760000000</t>
  </si>
  <si>
    <t>19647740000000</t>
  </si>
  <si>
    <t>19648080000000</t>
  </si>
  <si>
    <t>Lynwood Unified</t>
  </si>
  <si>
    <t>Montebello Unified</t>
  </si>
  <si>
    <t>19648570000000</t>
  </si>
  <si>
    <t>Palmdale Elementary</t>
  </si>
  <si>
    <t>Westside Union Elementary</t>
  </si>
  <si>
    <t>19651020000000</t>
  </si>
  <si>
    <t>Los Angeles County Office of Education</t>
  </si>
  <si>
    <t>19101990000000</t>
  </si>
  <si>
    <t>19645841996305</t>
  </si>
  <si>
    <t>Gorman Learning Center</t>
  </si>
  <si>
    <t>0285</t>
  </si>
  <si>
    <t>0570</t>
  </si>
  <si>
    <t>CATCH Prep Charter High, Inc.</t>
  </si>
  <si>
    <t>19647330101659</t>
  </si>
  <si>
    <t>20</t>
  </si>
  <si>
    <t xml:space="preserve">Schedule of the Seventh Apportionment for Title I, Part A
</t>
  </si>
  <si>
    <t>Hayward Unified</t>
  </si>
  <si>
    <t>01611920000000</t>
  </si>
  <si>
    <t>John Swett Unified</t>
  </si>
  <si>
    <t>07616970000000</t>
  </si>
  <si>
    <t>Union Street Charter</t>
  </si>
  <si>
    <t>12626790111708</t>
  </si>
  <si>
    <t>0769</t>
  </si>
  <si>
    <t>Brawley Elementary</t>
  </si>
  <si>
    <t>13630730000000</t>
  </si>
  <si>
    <t>Central Union High</t>
  </si>
  <si>
    <t>13631150000000</t>
  </si>
  <si>
    <t>College Bridge Academy</t>
  </si>
  <si>
    <t>14101400128454</t>
  </si>
  <si>
    <t>Inyo</t>
  </si>
  <si>
    <t>1593</t>
  </si>
  <si>
    <t>El Tejon Unified</t>
  </si>
  <si>
    <t>15751680000000</t>
  </si>
  <si>
    <t>Muroc Joint Unified</t>
  </si>
  <si>
    <t>15636850000000</t>
  </si>
  <si>
    <t>Southern Kern Unified</t>
  </si>
  <si>
    <t>15637760000000</t>
  </si>
  <si>
    <t>Taft City</t>
  </si>
  <si>
    <t>15638000000000</t>
  </si>
  <si>
    <t>Ridgecrest Elementary Academy for Language, Music, and Science</t>
  </si>
  <si>
    <t>15101571530500</t>
  </si>
  <si>
    <t>2050</t>
  </si>
  <si>
    <t>Hughes-Elizabeth Lakes Union Elementary</t>
  </si>
  <si>
    <t>19646260000000</t>
  </si>
  <si>
    <t>South Whittier Elementary</t>
  </si>
  <si>
    <t>19650370000000</t>
  </si>
  <si>
    <t>Palisades Charter High</t>
  </si>
  <si>
    <t>0037</t>
  </si>
  <si>
    <t>19647331995836</t>
  </si>
  <si>
    <t>iLEAD Lancaster Charter</t>
  </si>
  <si>
    <t>1376</t>
  </si>
  <si>
    <t>19646670125559</t>
  </si>
  <si>
    <t>Rise Kohyang High</t>
  </si>
  <si>
    <t>Valor Academy Elementary</t>
  </si>
  <si>
    <t>1786</t>
  </si>
  <si>
    <t>1787</t>
  </si>
  <si>
    <t>19647330133868</t>
  </si>
  <si>
    <t>19647330133694</t>
  </si>
  <si>
    <t>Stella Elementary Charter Academy</t>
  </si>
  <si>
    <t>1866</t>
  </si>
  <si>
    <t>19647330137604</t>
  </si>
  <si>
    <t>20651850000000</t>
  </si>
  <si>
    <t>20764140000000</t>
  </si>
  <si>
    <t>Bass Lake Joint Union Elementary</t>
  </si>
  <si>
    <t>Yosemite Unified</t>
  </si>
  <si>
    <t>Tamalpais Union High</t>
  </si>
  <si>
    <t>21654820000000</t>
  </si>
  <si>
    <t>Chualar Union</t>
  </si>
  <si>
    <t>Soledad Unified</t>
  </si>
  <si>
    <t>27659950000000</t>
  </si>
  <si>
    <t>27754400000000</t>
  </si>
  <si>
    <t>Saint Helena Unified</t>
  </si>
  <si>
    <t>28662900000000</t>
  </si>
  <si>
    <t>Auburn Union Elementary</t>
  </si>
  <si>
    <t>Placer Hills Union Elementary</t>
  </si>
  <si>
    <t>31667870000000</t>
  </si>
  <si>
    <t>31668860000000</t>
  </si>
  <si>
    <t>Plumas Unified</t>
  </si>
  <si>
    <t>Plumas</t>
  </si>
  <si>
    <t>32669690000000</t>
  </si>
  <si>
    <t>Palo Verde Unified</t>
  </si>
  <si>
    <t>33671810000000</t>
  </si>
  <si>
    <t>Baker Valley Unified</t>
  </si>
  <si>
    <t>36738580000000</t>
  </si>
  <si>
    <t>Del Mar Union Elementary</t>
  </si>
  <si>
    <t>37680560000000</t>
  </si>
  <si>
    <t>Fallbrook Union Elementary</t>
  </si>
  <si>
    <t>37681140000000</t>
  </si>
  <si>
    <t>Epiphany Prep Charter</t>
  </si>
  <si>
    <t>1802</t>
  </si>
  <si>
    <t>37680980133991</t>
  </si>
  <si>
    <t>Sequoia Union High</t>
  </si>
  <si>
    <t>41690620000000</t>
  </si>
  <si>
    <t>California Virtual Academy San Mateo</t>
  </si>
  <si>
    <t>0802</t>
  </si>
  <si>
    <t>41689160112284</t>
  </si>
  <si>
    <t>Mare Island Technology Academy</t>
  </si>
  <si>
    <t>0181</t>
  </si>
  <si>
    <t>48705816116255</t>
  </si>
  <si>
    <t>51713650000000</t>
  </si>
  <si>
    <t>Browns Elementary</t>
  </si>
  <si>
    <t>Burnt Ranch Elementary</t>
  </si>
  <si>
    <t>53716620000000</t>
  </si>
  <si>
    <t>Fillmore Unified</t>
  </si>
  <si>
    <t>56724540000000</t>
  </si>
  <si>
    <t>56725200000000</t>
  </si>
  <si>
    <t>Ojai Unified</t>
  </si>
  <si>
    <t>Esparto Unified</t>
  </si>
  <si>
    <t>57726860000000</t>
  </si>
  <si>
    <t>Wheatland Union High</t>
  </si>
  <si>
    <t>58727690000000</t>
  </si>
  <si>
    <t>7th Apportionment</t>
  </si>
  <si>
    <t>March 2021</t>
  </si>
  <si>
    <t>0000008422</t>
  </si>
  <si>
    <t>0000011836</t>
  </si>
  <si>
    <t>14</t>
  </si>
  <si>
    <t>32</t>
  </si>
  <si>
    <t>County Summary of the Seventh Apportionment for Title I, Part A</t>
  </si>
  <si>
    <t>19-14329 02-26-2021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</si>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</sst>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2" fillId="0" borderId="0"/>
    <xf numFmtId="0" fontId="4" fillId="0" borderId="0" applyNumberFormat="0" applyFill="0" applyAlignment="0" applyProtection="0"/>
    <xf numFmtId="0" fontId="5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</cellStyleXfs>
  <cellXfs count="71">
    <xf numFmtId="0" fontId="0" fillId="0" borderId="0" xfId="0"/>
    <xf numFmtId="0" fontId="4" fillId="0" borderId="0" xfId="1" applyFill="1" applyBorder="1" applyAlignment="1">
      <alignment horizontal="centerContinuous" vertical="center" wrapText="1"/>
    </xf>
    <xf numFmtId="0" fontId="3" fillId="0" borderId="0" xfId="2" applyFont="1"/>
    <xf numFmtId="0" fontId="4" fillId="0" borderId="0" xfId="2" applyFont="1"/>
    <xf numFmtId="0" fontId="2" fillId="0" borderId="0" xfId="2" applyFont="1" applyFill="1" applyBorder="1" applyAlignment="1">
      <alignment horizontal="left"/>
    </xf>
    <xf numFmtId="0" fontId="4" fillId="0" borderId="1" xfId="2" applyFont="1" applyBorder="1" applyAlignment="1">
      <alignment horizontal="center"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NumberFormat="1" applyFont="1" applyBorder="1" applyAlignment="1">
      <alignment horizontal="center"/>
    </xf>
    <xf numFmtId="6" fontId="2" fillId="0" borderId="0" xfId="2" applyNumberFormat="1" applyFont="1"/>
    <xf numFmtId="0" fontId="2" fillId="0" borderId="0" xfId="2" quotePrefix="1" applyFont="1"/>
    <xf numFmtId="0" fontId="3" fillId="0" borderId="0" xfId="2" applyFont="1" applyAlignment="1"/>
    <xf numFmtId="49" fontId="3" fillId="0" borderId="0" xfId="2" applyNumberFormat="1" applyFont="1" applyAlignment="1">
      <alignment horizontal="center"/>
    </xf>
    <xf numFmtId="49" fontId="3" fillId="0" borderId="0" xfId="2" applyNumberFormat="1" applyFont="1"/>
    <xf numFmtId="0" fontId="3" fillId="0" borderId="0" xfId="3" applyFont="1" applyBorder="1" applyAlignment="1"/>
    <xf numFmtId="0" fontId="3" fillId="0" borderId="0" xfId="3" applyNumberFormat="1" applyFont="1" applyBorder="1" applyAlignment="1">
      <alignment horizontal="center"/>
    </xf>
    <xf numFmtId="49" fontId="3" fillId="0" borderId="0" xfId="3" applyNumberFormat="1" applyFont="1" applyBorder="1" applyAlignment="1">
      <alignment horizontal="center"/>
    </xf>
    <xf numFmtId="0" fontId="3" fillId="0" borderId="0" xfId="2" applyNumberFormat="1" applyFont="1"/>
    <xf numFmtId="0" fontId="2" fillId="0" borderId="0" xfId="2"/>
    <xf numFmtId="0" fontId="3" fillId="0" borderId="0" xfId="2" applyFont="1" applyAlignment="1">
      <alignment horizontal="center"/>
    </xf>
    <xf numFmtId="0" fontId="2" fillId="0" borderId="0" xfId="2" quotePrefix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4" applyFill="1" applyAlignment="1">
      <alignment horizontal="centerContinuous" vertical="center" wrapText="1"/>
    </xf>
    <xf numFmtId="0" fontId="5" fillId="0" borderId="0" xfId="4"/>
    <xf numFmtId="0" fontId="1" fillId="0" borderId="3" xfId="4" applyFont="1" applyBorder="1" applyAlignment="1">
      <alignment horizontal="center" wrapText="1"/>
    </xf>
    <xf numFmtId="164" fontId="1" fillId="0" borderId="3" xfId="4" applyNumberFormat="1" applyFont="1" applyBorder="1" applyAlignment="1">
      <alignment horizontal="center" wrapText="1"/>
    </xf>
    <xf numFmtId="49" fontId="2" fillId="0" borderId="0" xfId="4" applyNumberFormat="1" applyFont="1" applyAlignment="1">
      <alignment horizontal="center"/>
    </xf>
    <xf numFmtId="0" fontId="2" fillId="0" borderId="0" xfId="4" applyFont="1"/>
    <xf numFmtId="6" fontId="3" fillId="0" borderId="0" xfId="4" applyNumberFormat="1" applyFont="1"/>
    <xf numFmtId="0" fontId="2" fillId="0" borderId="0" xfId="4" applyFont="1" applyBorder="1"/>
    <xf numFmtId="49" fontId="2" fillId="0" borderId="0" xfId="4" applyNumberFormat="1" applyFont="1" applyAlignment="1"/>
    <xf numFmtId="49" fontId="2" fillId="0" borderId="0" xfId="4" quotePrefix="1" applyNumberFormat="1" applyFont="1" applyBorder="1" applyAlignment="1"/>
    <xf numFmtId="6" fontId="3" fillId="0" borderId="0" xfId="4" applyNumberFormat="1" applyFont="1" applyBorder="1"/>
    <xf numFmtId="0" fontId="2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6" fontId="2" fillId="0" borderId="0" xfId="2" applyNumberFormat="1" applyFont="1" applyFill="1"/>
    <xf numFmtId="0" fontId="6" fillId="0" borderId="0" xfId="2" applyFont="1" applyAlignment="1">
      <alignment horizontal="left"/>
    </xf>
    <xf numFmtId="0" fontId="6" fillId="0" borderId="0" xfId="2" applyFont="1" applyAlignment="1"/>
    <xf numFmtId="0" fontId="6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0" fontId="6" fillId="0" borderId="0" xfId="3" applyFont="1" applyBorder="1" applyAlignment="1"/>
    <xf numFmtId="0" fontId="6" fillId="0" borderId="0" xfId="3" applyNumberFormat="1" applyFont="1" applyBorder="1" applyAlignment="1">
      <alignment horizontal="center"/>
    </xf>
    <xf numFmtId="6" fontId="6" fillId="0" borderId="0" xfId="4" applyNumberFormat="1" applyFont="1"/>
    <xf numFmtId="0" fontId="7" fillId="0" borderId="0" xfId="4" applyFont="1" applyBorder="1"/>
    <xf numFmtId="0" fontId="1" fillId="0" borderId="0" xfId="6"/>
    <xf numFmtId="0" fontId="2" fillId="0" borderId="0" xfId="2" applyFont="1" applyAlignment="1">
      <alignment wrapText="1"/>
    </xf>
    <xf numFmtId="49" fontId="6" fillId="0" borderId="0" xfId="2" applyNumberFormat="1" applyFont="1" applyAlignment="1">
      <alignment wrapText="1"/>
    </xf>
    <xf numFmtId="49" fontId="6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Alignment="1">
      <alignment wrapText="1"/>
    </xf>
    <xf numFmtId="0" fontId="3" fillId="0" borderId="0" xfId="4" applyFont="1"/>
    <xf numFmtId="0" fontId="1" fillId="0" borderId="0" xfId="6" applyFill="1" applyAlignment="1">
      <alignment horizontal="left" vertical="center"/>
    </xf>
    <xf numFmtId="0" fontId="5" fillId="0" borderId="0" xfId="4" applyBorder="1"/>
    <xf numFmtId="0" fontId="4" fillId="0" borderId="4" xfId="9" applyBorder="1" applyAlignment="1">
      <alignment horizontal="left"/>
    </xf>
    <xf numFmtId="0" fontId="4" fillId="0" borderId="4" xfId="9" applyBorder="1"/>
    <xf numFmtId="6" fontId="4" fillId="0" borderId="4" xfId="9" applyNumberFormat="1" applyBorder="1"/>
    <xf numFmtId="0" fontId="4" fillId="0" borderId="4" xfId="9" applyNumberFormat="1" applyFill="1" applyBorder="1" applyAlignment="1" applyProtection="1"/>
    <xf numFmtId="0" fontId="3" fillId="0" borderId="0" xfId="2" applyFont="1" applyBorder="1"/>
    <xf numFmtId="0" fontId="4" fillId="0" borderId="2" xfId="9" applyBorder="1" applyAlignment="1">
      <alignment horizontal="left"/>
    </xf>
    <xf numFmtId="0" fontId="4" fillId="0" borderId="2" xfId="9" applyNumberFormat="1" applyFill="1" applyBorder="1" applyAlignment="1" applyProtection="1">
      <alignment horizontal="center"/>
    </xf>
    <xf numFmtId="0" fontId="4" fillId="0" borderId="2" xfId="9" applyBorder="1" applyAlignment="1"/>
    <xf numFmtId="0" fontId="4" fillId="0" borderId="2" xfId="9" applyBorder="1" applyAlignment="1">
      <alignment horizontal="center"/>
    </xf>
    <xf numFmtId="0" fontId="4" fillId="0" borderId="2" xfId="9" applyBorder="1" applyAlignment="1">
      <alignment wrapText="1"/>
    </xf>
    <xf numFmtId="6" fontId="4" fillId="0" borderId="2" xfId="9" applyNumberFormat="1" applyBorder="1"/>
    <xf numFmtId="6" fontId="4" fillId="0" borderId="2" xfId="9" applyNumberFormat="1" applyFill="1" applyBorder="1" applyAlignment="1" applyProtection="1"/>
    <xf numFmtId="0" fontId="9" fillId="0" borderId="0" xfId="7" applyFont="1"/>
    <xf numFmtId="0" fontId="8" fillId="0" borderId="0" xfId="5" applyFont="1"/>
    <xf numFmtId="0" fontId="0" fillId="0" borderId="0" xfId="0" applyFont="1"/>
    <xf numFmtId="0" fontId="9" fillId="0" borderId="0" xfId="7" applyFont="1" applyFill="1" applyAlignment="1">
      <alignment horizontal="left" vertical="center"/>
    </xf>
    <xf numFmtId="0" fontId="8" fillId="0" borderId="0" xfId="5" applyFont="1" applyFill="1" applyAlignment="1">
      <alignment horizontal="left" vertical="center"/>
    </xf>
  </cellXfs>
  <cellStyles count="10">
    <cellStyle name="Heading 1" xfId="7" builtinId="16" customBuiltin="1"/>
    <cellStyle name="Heading 1 3" xfId="1" xr:uid="{00000000-0005-0000-0000-000000000000}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Normal 3" xfId="4" xr:uid="{197362E3-DDD6-4763-A651-8D9A64F7EFD9}"/>
    <cellStyle name="Normal 4 2 2" xfId="2" xr:uid="{00000000-0005-0000-0000-000002000000}"/>
    <cellStyle name="Total" xfId="9" builtinId="25" customBuiltin="1"/>
    <cellStyle name="Total 4" xfId="3" xr:uid="{00000000-0005-0000-0000-000003000000}"/>
  </cellStyles>
  <dxfs count="37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6:L116" totalsRowCount="1" headerRowDxfId="36" dataDxfId="34" headerRowBorderDxfId="35" tableBorderDxfId="33" totalsRowBorderDxfId="32" headerRowCellStyle="Normal" totalsRowCellStyle="Total">
  <autoFilter ref="A6:L1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1" totalsRowDxfId="30" totalsRowCellStyle="Total"/>
    <tableColumn id="11" xr3:uid="{C7C9C702-95C3-4665-9B71-30BA3699FB3F}" name="FI$Cal_x000a_Supplier_x000a_ID" dataDxfId="29" totalsRowDxfId="28" dataCellStyle="Normal 4 2 2" totalsRowCellStyle="Total"/>
    <tableColumn id="10" xr3:uid="{CF85A798-451D-4750-AF3C-7CE2F541669D}" name="FI$Cal_x000a_Address_x000a_Sequence_x000a_ID" dataDxfId="27" totalsRowDxfId="26" dataCellStyle="Normal 4 2 2" totalsRowCellStyle="Total"/>
    <tableColumn id="2" xr3:uid="{00000000-0010-0000-0000-000002000000}" name="Full CDS Code" dataDxfId="25" totalsRowDxfId="24" totalsRowCellStyle="Total"/>
    <tableColumn id="3" xr3:uid="{00000000-0010-0000-0000-000003000000}" name="County_x000a_Code" dataDxfId="23" totalsRowDxfId="22" totalsRowCellStyle="Total">
      <calculatedColumnFormula>MID(D7,1,2)</calculatedColumnFormula>
    </tableColumn>
    <tableColumn id="4" xr3:uid="{00000000-0010-0000-0000-000004000000}" name="District_x000a_Code" dataDxfId="21" totalsRowDxfId="20" totalsRowCellStyle="Total">
      <calculatedColumnFormula>MID(D7,3,5)</calculatedColumnFormula>
    </tableColumn>
    <tableColumn id="5" xr3:uid="{00000000-0010-0000-0000-000005000000}" name="School_x000a_Code" dataDxfId="19" totalsRowDxfId="18" totalsRowCellStyle="Total">
      <calculatedColumnFormula>MID(D7,8,7)</calculatedColumnFormula>
    </tableColumn>
    <tableColumn id="6" xr3:uid="{00000000-0010-0000-0000-000006000000}" name="Direct_x000a_Funded_x000a_Charter School_x000a_Number" dataDxfId="17" totalsRowDxfId="16" totalsRowCellStyle="Total"/>
    <tableColumn id="19" xr3:uid="{00000000-0010-0000-0000-000013000000}" name="Service_x000a_Location" dataDxfId="15" totalsRowDxfId="14" totalsRowCellStyle="Total">
      <calculatedColumnFormula>IF(H7="N/A",F7,"C"&amp;H7)</calculatedColumnFormula>
    </tableColumn>
    <tableColumn id="8" xr3:uid="{00000000-0010-0000-0000-000008000000}" name="Local Educational Agency" dataDxfId="13" totalsRowDxfId="12" totalsRowCellStyle="Total"/>
    <tableColumn id="14" xr3:uid="{00000000-0010-0000-0000-00000E000000}" name="_x000a_2019-20_x000a_FINAL_x000a_Allocation_x000a_Amount" totalsRowFunction="sum" dataDxfId="11" totalsRowCellStyle="Total"/>
    <tableColumn id="20" xr3:uid="{E7B1905B-F2DD-4233-96FD-27BD415CFF3E}" name="7th Apportionment" totalsRowFunction="sum" dataDxfId="10" totalsRowDxfId="9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A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F56E69-6137-4866-86FC-E5BC55CA3442}" name="Table3" displayName="Table3" ref="A5:E44" totalsRowCount="1" headerRowBorderDxfId="8" totalsRowBorderDxfId="7" totalsRowCellStyle="Total">
  <autoFilter ref="A5:E4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5F3CD5-2491-4810-8D0B-1FB90579B392}" name="County_x000a_Code" totalsRowLabel="Statewide Total" dataDxfId="6" totalsRowDxfId="5" totalsRowCellStyle="Total"/>
    <tableColumn id="2" xr3:uid="{8DDFC9C7-67DF-4304-B912-60384AA6016A}" name="County_x000a_Treasurer" dataDxfId="4" totalsRowCellStyle="Total"/>
    <tableColumn id="5" xr3:uid="{39F0D81E-9985-4014-9E17-134979C337DC}" name="Invoice Number" dataDxfId="3" totalsRowCellStyle="Total"/>
    <tableColumn id="3" xr3:uid="{F4AE6EF3-AE22-43B6-83FE-E059CA78E87D}" name="County_x000a_Total" totalsRowFunction="sum" dataDxfId="2" totalsRowCellStyle="Total"/>
    <tableColumn id="4" xr3:uid="{19F2A699-53F5-43C4-B9B4-D6D6A9525782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9"/>
  <sheetViews>
    <sheetView tabSelected="1" workbookViewId="0">
      <pane ySplit="6" topLeftCell="A7" activePane="bottomLeft" state="frozen"/>
      <selection pane="bottomLeft"/>
    </sheetView>
  </sheetViews>
  <sheetFormatPr defaultColWidth="9.23046875" defaultRowHeight="15.5" x14ac:dyDescent="0.35"/>
  <cols>
    <col min="1" max="1" width="13.4609375" style="19" customWidth="1"/>
    <col min="2" max="3" width="12.3046875" style="19" customWidth="1"/>
    <col min="4" max="4" width="15.07421875" style="19" bestFit="1" customWidth="1"/>
    <col min="5" max="5" width="7.23046875" style="12" bestFit="1" customWidth="1"/>
    <col min="6" max="6" width="7" style="12" bestFit="1" customWidth="1"/>
    <col min="7" max="7" width="8" style="12" bestFit="1" customWidth="1"/>
    <col min="8" max="8" width="8.921875" style="12" customWidth="1"/>
    <col min="9" max="9" width="12" style="12" bestFit="1" customWidth="1"/>
    <col min="10" max="10" width="31.53515625" style="13" customWidth="1"/>
    <col min="11" max="12" width="14.4609375" style="13" customWidth="1"/>
    <col min="13" max="16384" width="9.23046875" style="2"/>
  </cols>
  <sheetData>
    <row r="1" spans="1:12" customFormat="1" ht="20" x14ac:dyDescent="0.4">
      <c r="A1" s="66" t="s">
        <v>272</v>
      </c>
    </row>
    <row r="2" spans="1:12" ht="18" x14ac:dyDescent="0.4">
      <c r="A2" s="67" t="s">
        <v>164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45" t="s">
        <v>0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22" t="s">
        <v>1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68" t="s">
        <v>377</v>
      </c>
      <c r="B5" s="4"/>
      <c r="C5" s="4"/>
      <c r="D5" s="1"/>
      <c r="E5" s="1"/>
      <c r="F5" s="1"/>
      <c r="G5" s="1"/>
      <c r="H5" s="1"/>
      <c r="I5" s="1"/>
      <c r="J5" s="1"/>
      <c r="K5" s="1"/>
      <c r="L5" s="1"/>
    </row>
    <row r="6" spans="1:12" ht="87.75" customHeight="1" thickBot="1" x14ac:dyDescent="0.4">
      <c r="A6" s="5" t="s">
        <v>2</v>
      </c>
      <c r="B6" s="5" t="s">
        <v>127</v>
      </c>
      <c r="C6" s="5" t="s">
        <v>128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368</v>
      </c>
    </row>
    <row r="7" spans="1:12" x14ac:dyDescent="0.35">
      <c r="A7" s="6" t="s">
        <v>11</v>
      </c>
      <c r="B7" s="7" t="s">
        <v>130</v>
      </c>
      <c r="C7" s="7">
        <v>1</v>
      </c>
      <c r="D7" s="6" t="s">
        <v>274</v>
      </c>
      <c r="E7" s="7" t="str">
        <f t="shared" ref="E7" si="0">MID(D7,1,2)</f>
        <v>01</v>
      </c>
      <c r="F7" s="7" t="str">
        <f t="shared" ref="F7" si="1">MID(D7,3,5)</f>
        <v>61192</v>
      </c>
      <c r="G7" s="7" t="str">
        <f t="shared" ref="G7" si="2">MID(D7,8,7)</f>
        <v>0000000</v>
      </c>
      <c r="H7" s="7" t="s">
        <v>12</v>
      </c>
      <c r="I7" s="8" t="str">
        <f t="shared" ref="I7" si="3">IF(H7="N/A",F7,"C"&amp;H7)</f>
        <v>61192</v>
      </c>
      <c r="J7" s="46" t="s">
        <v>273</v>
      </c>
      <c r="K7" s="9">
        <v>4811184</v>
      </c>
      <c r="L7" s="9">
        <v>4811184</v>
      </c>
    </row>
    <row r="8" spans="1:12" x14ac:dyDescent="0.35">
      <c r="A8" s="6" t="s">
        <v>13</v>
      </c>
      <c r="B8" s="7" t="s">
        <v>131</v>
      </c>
      <c r="C8" s="7">
        <v>5</v>
      </c>
      <c r="D8" s="6" t="s">
        <v>14</v>
      </c>
      <c r="E8" s="7" t="str">
        <f t="shared" ref="E8:E10" si="4">MID(D8,1,2)</f>
        <v>04</v>
      </c>
      <c r="F8" s="7" t="str">
        <f t="shared" ref="F8:F10" si="5">MID(D8,3,5)</f>
        <v>61507</v>
      </c>
      <c r="G8" s="7" t="str">
        <f t="shared" ref="G8:G10" si="6">MID(D8,8,7)</f>
        <v>0000000</v>
      </c>
      <c r="H8" s="7" t="s">
        <v>12</v>
      </c>
      <c r="I8" s="8" t="str">
        <f t="shared" ref="I8:I10" si="7">IF(H8="N/A",F8,"C"&amp;H8)</f>
        <v>61507</v>
      </c>
      <c r="J8" s="46" t="s">
        <v>15</v>
      </c>
      <c r="K8" s="9">
        <v>1091334</v>
      </c>
      <c r="L8" s="9">
        <v>202906</v>
      </c>
    </row>
    <row r="9" spans="1:12" x14ac:dyDescent="0.35">
      <c r="A9" s="6" t="s">
        <v>13</v>
      </c>
      <c r="B9" s="7" t="s">
        <v>131</v>
      </c>
      <c r="C9" s="7">
        <v>5</v>
      </c>
      <c r="D9" s="6" t="s">
        <v>204</v>
      </c>
      <c r="E9" s="7" t="str">
        <f t="shared" si="4"/>
        <v>04</v>
      </c>
      <c r="F9" s="7" t="str">
        <f t="shared" si="5"/>
        <v>61531</v>
      </c>
      <c r="G9" s="7" t="str">
        <f t="shared" si="6"/>
        <v>0000000</v>
      </c>
      <c r="H9" s="7" t="s">
        <v>12</v>
      </c>
      <c r="I9" s="8" t="str">
        <f t="shared" si="7"/>
        <v>61531</v>
      </c>
      <c r="J9" s="46" t="s">
        <v>203</v>
      </c>
      <c r="K9" s="9">
        <v>1090704</v>
      </c>
      <c r="L9" s="9">
        <v>161957</v>
      </c>
    </row>
    <row r="10" spans="1:12" x14ac:dyDescent="0.35">
      <c r="A10" s="6" t="s">
        <v>16</v>
      </c>
      <c r="B10" s="7" t="s">
        <v>155</v>
      </c>
      <c r="C10" s="7">
        <v>50</v>
      </c>
      <c r="D10" s="6" t="s">
        <v>276</v>
      </c>
      <c r="E10" s="7" t="str">
        <f t="shared" si="4"/>
        <v>07</v>
      </c>
      <c r="F10" s="7" t="str">
        <f t="shared" si="5"/>
        <v>61697</v>
      </c>
      <c r="G10" s="7" t="str">
        <f t="shared" si="6"/>
        <v>0000000</v>
      </c>
      <c r="H10" s="7" t="s">
        <v>12</v>
      </c>
      <c r="I10" s="8" t="str">
        <f t="shared" si="7"/>
        <v>61697</v>
      </c>
      <c r="J10" s="46" t="s">
        <v>275</v>
      </c>
      <c r="K10" s="9">
        <v>410252</v>
      </c>
      <c r="L10" s="9">
        <v>17011</v>
      </c>
    </row>
    <row r="11" spans="1:12" x14ac:dyDescent="0.35">
      <c r="A11" s="6" t="s">
        <v>16</v>
      </c>
      <c r="B11" s="7" t="s">
        <v>155</v>
      </c>
      <c r="C11" s="7">
        <v>50</v>
      </c>
      <c r="D11" s="6" t="s">
        <v>206</v>
      </c>
      <c r="E11" s="7" t="str">
        <f t="shared" ref="E11:E13" si="8">MID(D11,1,2)</f>
        <v>07</v>
      </c>
      <c r="F11" s="7" t="str">
        <f t="shared" ref="F11:F13" si="9">MID(D11,3,5)</f>
        <v>61721</v>
      </c>
      <c r="G11" s="7" t="str">
        <f t="shared" ref="G11:G13" si="10">MID(D11,8,7)</f>
        <v>0000000</v>
      </c>
      <c r="H11" s="7" t="s">
        <v>12</v>
      </c>
      <c r="I11" s="8" t="str">
        <f t="shared" ref="I11:I13" si="11">IF(H11="N/A",F11,"C"&amp;H11)</f>
        <v>61721</v>
      </c>
      <c r="J11" s="46" t="s">
        <v>205</v>
      </c>
      <c r="K11" s="9">
        <v>442523</v>
      </c>
      <c r="L11" s="9">
        <v>41946</v>
      </c>
    </row>
    <row r="12" spans="1:12" x14ac:dyDescent="0.35">
      <c r="A12" s="6" t="s">
        <v>16</v>
      </c>
      <c r="B12" s="7" t="s">
        <v>155</v>
      </c>
      <c r="C12" s="7">
        <v>50</v>
      </c>
      <c r="D12" s="6" t="s">
        <v>17</v>
      </c>
      <c r="E12" s="7" t="str">
        <f t="shared" si="8"/>
        <v>07</v>
      </c>
      <c r="F12" s="7" t="str">
        <f t="shared" si="9"/>
        <v>61788</v>
      </c>
      <c r="G12" s="7" t="str">
        <f t="shared" si="10"/>
        <v>0000000</v>
      </c>
      <c r="H12" s="7" t="s">
        <v>12</v>
      </c>
      <c r="I12" s="8" t="str">
        <f t="shared" si="11"/>
        <v>61788</v>
      </c>
      <c r="J12" s="46" t="s">
        <v>18</v>
      </c>
      <c r="K12" s="9">
        <v>2484314</v>
      </c>
      <c r="L12" s="9">
        <v>327050</v>
      </c>
    </row>
    <row r="13" spans="1:12" x14ac:dyDescent="0.35">
      <c r="A13" s="6" t="s">
        <v>16</v>
      </c>
      <c r="B13" s="7" t="s">
        <v>155</v>
      </c>
      <c r="C13" s="7">
        <v>50</v>
      </c>
      <c r="D13" s="6" t="s">
        <v>19</v>
      </c>
      <c r="E13" s="7" t="str">
        <f t="shared" si="8"/>
        <v>07</v>
      </c>
      <c r="F13" s="7" t="str">
        <f t="shared" si="9"/>
        <v>61804</v>
      </c>
      <c r="G13" s="7" t="str">
        <f t="shared" si="10"/>
        <v>0000000</v>
      </c>
      <c r="H13" s="7" t="s">
        <v>12</v>
      </c>
      <c r="I13" s="8" t="str">
        <f t="shared" si="11"/>
        <v>61804</v>
      </c>
      <c r="J13" s="46" t="s">
        <v>20</v>
      </c>
      <c r="K13" s="9">
        <v>487772</v>
      </c>
      <c r="L13" s="9">
        <v>107882</v>
      </c>
    </row>
    <row r="14" spans="1:12" x14ac:dyDescent="0.35">
      <c r="A14" s="6" t="s">
        <v>21</v>
      </c>
      <c r="B14" s="7" t="s">
        <v>132</v>
      </c>
      <c r="C14" s="7">
        <v>10</v>
      </c>
      <c r="D14" s="38" t="s">
        <v>207</v>
      </c>
      <c r="E14" s="39" t="str">
        <f>MID(D14,1,2)</f>
        <v>10</v>
      </c>
      <c r="F14" s="39" t="str">
        <f>MID(D14,3,5)</f>
        <v>62331</v>
      </c>
      <c r="G14" s="39" t="str">
        <f>MID(D14,8,7)</f>
        <v>0000000</v>
      </c>
      <c r="H14" s="7" t="s">
        <v>12</v>
      </c>
      <c r="I14" s="8" t="str">
        <f>IF(H14="N/A",F14,"C"&amp;H14)</f>
        <v>62331</v>
      </c>
      <c r="J14" s="47" t="s">
        <v>208</v>
      </c>
      <c r="K14" s="9">
        <v>223370</v>
      </c>
      <c r="L14" s="36">
        <v>28682</v>
      </c>
    </row>
    <row r="15" spans="1:12" x14ac:dyDescent="0.35">
      <c r="A15" s="6" t="s">
        <v>21</v>
      </c>
      <c r="B15" s="7" t="s">
        <v>132</v>
      </c>
      <c r="C15" s="7">
        <v>10</v>
      </c>
      <c r="D15" s="6" t="s">
        <v>22</v>
      </c>
      <c r="E15" s="7" t="str">
        <f t="shared" ref="E15:E16" si="12">MID(D15,1,2)</f>
        <v>10</v>
      </c>
      <c r="F15" s="7" t="str">
        <f t="shared" ref="F15:F16" si="13">MID(D15,3,5)</f>
        <v>62539</v>
      </c>
      <c r="G15" s="7" t="str">
        <f t="shared" ref="G15:G16" si="14">MID(D15,8,7)</f>
        <v>0000000</v>
      </c>
      <c r="H15" s="7" t="s">
        <v>12</v>
      </c>
      <c r="I15" s="8" t="str">
        <f t="shared" ref="I15:I16" si="15">IF(H15="N/A",F15,"C"&amp;H15)</f>
        <v>62539</v>
      </c>
      <c r="J15" s="46" t="s">
        <v>23</v>
      </c>
      <c r="K15" s="9">
        <v>160441</v>
      </c>
      <c r="L15" s="9">
        <v>15627</v>
      </c>
    </row>
    <row r="16" spans="1:12" x14ac:dyDescent="0.35">
      <c r="A16" s="6" t="s">
        <v>21</v>
      </c>
      <c r="B16" s="7" t="s">
        <v>132</v>
      </c>
      <c r="C16" s="7">
        <v>10</v>
      </c>
      <c r="D16" s="6" t="s">
        <v>24</v>
      </c>
      <c r="E16" s="7" t="str">
        <f t="shared" si="12"/>
        <v>10</v>
      </c>
      <c r="F16" s="7" t="str">
        <f t="shared" si="13"/>
        <v>62547</v>
      </c>
      <c r="G16" s="7" t="str">
        <f t="shared" si="14"/>
        <v>0000000</v>
      </c>
      <c r="H16" s="7" t="s">
        <v>12</v>
      </c>
      <c r="I16" s="8" t="str">
        <f t="shared" si="15"/>
        <v>62547</v>
      </c>
      <c r="J16" s="46" t="s">
        <v>25</v>
      </c>
      <c r="K16" s="9">
        <v>148803</v>
      </c>
      <c r="L16" s="9">
        <v>17413</v>
      </c>
    </row>
    <row r="17" spans="1:12" x14ac:dyDescent="0.35">
      <c r="A17" s="6" t="s">
        <v>26</v>
      </c>
      <c r="B17" s="7" t="s">
        <v>133</v>
      </c>
      <c r="C17" s="7">
        <v>1</v>
      </c>
      <c r="D17" s="38" t="s">
        <v>209</v>
      </c>
      <c r="E17" s="39" t="str">
        <f t="shared" ref="E17" si="16">MID(D17,1,2)</f>
        <v>12</v>
      </c>
      <c r="F17" s="39" t="str">
        <f t="shared" ref="F17" si="17">MID(D17,3,5)</f>
        <v>62901</v>
      </c>
      <c r="G17" s="39" t="str">
        <f t="shared" ref="G17" si="18">MID(D17,8,7)</f>
        <v>0000000</v>
      </c>
      <c r="H17" s="7" t="s">
        <v>12</v>
      </c>
      <c r="I17" s="8" t="str">
        <f t="shared" ref="I17" si="19">IF(H17="N/A",F17,"C"&amp;H17)</f>
        <v>62901</v>
      </c>
      <c r="J17" s="47" t="s">
        <v>210</v>
      </c>
      <c r="K17" s="9">
        <v>682719</v>
      </c>
      <c r="L17" s="36">
        <v>83984</v>
      </c>
    </row>
    <row r="18" spans="1:12" x14ac:dyDescent="0.35">
      <c r="A18" s="6" t="s">
        <v>26</v>
      </c>
      <c r="B18" s="7" t="s">
        <v>133</v>
      </c>
      <c r="C18" s="7">
        <v>1</v>
      </c>
      <c r="D18" s="38" t="s">
        <v>278</v>
      </c>
      <c r="E18" s="39" t="str">
        <f>MID(D18,1,2)</f>
        <v>12</v>
      </c>
      <c r="F18" s="39" t="str">
        <f>MID(D18,3,5)</f>
        <v>62679</v>
      </c>
      <c r="G18" s="39" t="str">
        <f>MID(D18,8,7)</f>
        <v>0111708</v>
      </c>
      <c r="H18" s="40" t="s">
        <v>279</v>
      </c>
      <c r="I18" s="8" t="str">
        <f>IF(H18="N/A",F18,"C"&amp;H18)</f>
        <v>C0769</v>
      </c>
      <c r="J18" s="47" t="s">
        <v>277</v>
      </c>
      <c r="K18" s="9">
        <v>8832</v>
      </c>
      <c r="L18" s="36">
        <v>2</v>
      </c>
    </row>
    <row r="19" spans="1:12" x14ac:dyDescent="0.35">
      <c r="A19" s="6" t="s">
        <v>27</v>
      </c>
      <c r="B19" s="7" t="s">
        <v>134</v>
      </c>
      <c r="C19" s="7">
        <v>1</v>
      </c>
      <c r="D19" s="6" t="s">
        <v>281</v>
      </c>
      <c r="E19" s="7" t="str">
        <f t="shared" ref="E19:E22" si="20">MID(D19,1,2)</f>
        <v>13</v>
      </c>
      <c r="F19" s="7" t="str">
        <f t="shared" ref="F19:F22" si="21">MID(D19,3,5)</f>
        <v>63073</v>
      </c>
      <c r="G19" s="7" t="str">
        <f t="shared" ref="G19:G22" si="22">MID(D19,8,7)</f>
        <v>0000000</v>
      </c>
      <c r="H19" s="7" t="s">
        <v>12</v>
      </c>
      <c r="I19" s="8" t="str">
        <f t="shared" ref="I19:I22" si="23">IF(H19="N/A",F19,"C"&amp;H19)</f>
        <v>63073</v>
      </c>
      <c r="J19" s="46" t="s">
        <v>280</v>
      </c>
      <c r="K19" s="9">
        <v>1992898</v>
      </c>
      <c r="L19" s="9">
        <v>228812</v>
      </c>
    </row>
    <row r="20" spans="1:12" x14ac:dyDescent="0.35">
      <c r="A20" s="6" t="s">
        <v>27</v>
      </c>
      <c r="B20" s="7" t="s">
        <v>134</v>
      </c>
      <c r="C20" s="7">
        <v>1</v>
      </c>
      <c r="D20" s="6" t="s">
        <v>283</v>
      </c>
      <c r="E20" s="7" t="str">
        <f t="shared" si="20"/>
        <v>13</v>
      </c>
      <c r="F20" s="7" t="str">
        <f t="shared" si="21"/>
        <v>63115</v>
      </c>
      <c r="G20" s="7" t="str">
        <f t="shared" si="22"/>
        <v>0000000</v>
      </c>
      <c r="H20" s="7" t="s">
        <v>12</v>
      </c>
      <c r="I20" s="8" t="str">
        <f t="shared" si="23"/>
        <v>63115</v>
      </c>
      <c r="J20" s="46" t="s">
        <v>282</v>
      </c>
      <c r="K20" s="9">
        <v>1119435</v>
      </c>
      <c r="L20" s="9">
        <v>875071</v>
      </c>
    </row>
    <row r="21" spans="1:12" x14ac:dyDescent="0.35">
      <c r="A21" s="6" t="s">
        <v>27</v>
      </c>
      <c r="B21" s="7" t="s">
        <v>134</v>
      </c>
      <c r="C21" s="7">
        <v>1</v>
      </c>
      <c r="D21" s="6" t="s">
        <v>211</v>
      </c>
      <c r="E21" s="7" t="str">
        <f t="shared" si="20"/>
        <v>13</v>
      </c>
      <c r="F21" s="7" t="str">
        <f t="shared" si="21"/>
        <v>63180</v>
      </c>
      <c r="G21" s="7" t="str">
        <f t="shared" si="22"/>
        <v>0000000</v>
      </c>
      <c r="H21" s="7" t="s">
        <v>12</v>
      </c>
      <c r="I21" s="8" t="str">
        <f t="shared" si="23"/>
        <v>63180</v>
      </c>
      <c r="J21" s="46" t="s">
        <v>212</v>
      </c>
      <c r="K21" s="9">
        <v>155207</v>
      </c>
      <c r="L21" s="9">
        <v>1175</v>
      </c>
    </row>
    <row r="22" spans="1:12" x14ac:dyDescent="0.35">
      <c r="A22" s="6" t="s">
        <v>286</v>
      </c>
      <c r="B22" s="7" t="s">
        <v>370</v>
      </c>
      <c r="C22" s="7">
        <v>14</v>
      </c>
      <c r="D22" s="6" t="s">
        <v>285</v>
      </c>
      <c r="E22" s="7" t="str">
        <f t="shared" si="20"/>
        <v>14</v>
      </c>
      <c r="F22" s="7" t="str">
        <f t="shared" si="21"/>
        <v>10140</v>
      </c>
      <c r="G22" s="7" t="str">
        <f t="shared" si="22"/>
        <v>0128454</v>
      </c>
      <c r="H22" s="7" t="s">
        <v>287</v>
      </c>
      <c r="I22" s="8" t="str">
        <f t="shared" si="23"/>
        <v>C1593</v>
      </c>
      <c r="J22" s="46" t="s">
        <v>284</v>
      </c>
      <c r="K22" s="9">
        <v>98785</v>
      </c>
      <c r="L22" s="9">
        <v>18</v>
      </c>
    </row>
    <row r="23" spans="1:12" x14ac:dyDescent="0.35">
      <c r="A23" s="6" t="s">
        <v>28</v>
      </c>
      <c r="B23" s="7" t="s">
        <v>135</v>
      </c>
      <c r="C23" s="7">
        <v>2</v>
      </c>
      <c r="D23" s="38" t="s">
        <v>213</v>
      </c>
      <c r="E23" s="39" t="str">
        <f>MID(D23,1,2)</f>
        <v>15</v>
      </c>
      <c r="F23" s="39" t="str">
        <f>MID(D23,3,5)</f>
        <v>63438</v>
      </c>
      <c r="G23" s="39" t="str">
        <f>MID(D23,8,7)</f>
        <v>0000000</v>
      </c>
      <c r="H23" s="7" t="s">
        <v>12</v>
      </c>
      <c r="I23" s="8" t="str">
        <f>IF(H23="N/A",F23,"C"&amp;H23)</f>
        <v>63438</v>
      </c>
      <c r="J23" s="47" t="s">
        <v>215</v>
      </c>
      <c r="K23" s="9">
        <v>393591</v>
      </c>
      <c r="L23" s="36">
        <v>25662</v>
      </c>
    </row>
    <row r="24" spans="1:12" x14ac:dyDescent="0.35">
      <c r="A24" s="6" t="s">
        <v>28</v>
      </c>
      <c r="B24" s="7" t="s">
        <v>135</v>
      </c>
      <c r="C24" s="7">
        <v>2</v>
      </c>
      <c r="D24" s="38" t="s">
        <v>214</v>
      </c>
      <c r="E24" s="39" t="str">
        <f>MID(D24,1,2)</f>
        <v>15</v>
      </c>
      <c r="F24" s="39" t="str">
        <f>MID(D24,3,5)</f>
        <v>63479</v>
      </c>
      <c r="G24" s="39" t="str">
        <f>MID(D24,8,7)</f>
        <v>0000000</v>
      </c>
      <c r="H24" s="7" t="s">
        <v>12</v>
      </c>
      <c r="I24" s="8" t="str">
        <f>IF(H24="N/A",F24,"C"&amp;H24)</f>
        <v>63479</v>
      </c>
      <c r="J24" s="47" t="s">
        <v>216</v>
      </c>
      <c r="K24" s="9">
        <v>459846</v>
      </c>
      <c r="L24" s="36">
        <v>87251</v>
      </c>
    </row>
    <row r="25" spans="1:12" x14ac:dyDescent="0.35">
      <c r="A25" s="6" t="s">
        <v>28</v>
      </c>
      <c r="B25" s="7" t="s">
        <v>135</v>
      </c>
      <c r="C25" s="7">
        <v>2</v>
      </c>
      <c r="D25" s="6" t="s">
        <v>29</v>
      </c>
      <c r="E25" s="7" t="str">
        <f t="shared" ref="E25:E32" si="24">MID(D25,1,2)</f>
        <v>15</v>
      </c>
      <c r="F25" s="7" t="str">
        <f t="shared" ref="F25:F32" si="25">MID(D25,3,5)</f>
        <v>63594</v>
      </c>
      <c r="G25" s="7" t="str">
        <f t="shared" ref="G25:G32" si="26">MID(D25,8,7)</f>
        <v>0000000</v>
      </c>
      <c r="H25" s="7" t="s">
        <v>12</v>
      </c>
      <c r="I25" s="8" t="str">
        <f t="shared" ref="I25:I32" si="27">IF(H25="N/A",F25,"C"&amp;H25)</f>
        <v>63594</v>
      </c>
      <c r="J25" s="46" t="s">
        <v>30</v>
      </c>
      <c r="K25" s="9">
        <v>193541</v>
      </c>
      <c r="L25" s="9">
        <v>836</v>
      </c>
    </row>
    <row r="26" spans="1:12" x14ac:dyDescent="0.35">
      <c r="A26" s="6" t="s">
        <v>28</v>
      </c>
      <c r="B26" s="7" t="s">
        <v>135</v>
      </c>
      <c r="C26" s="7">
        <v>2</v>
      </c>
      <c r="D26" s="6" t="s">
        <v>291</v>
      </c>
      <c r="E26" s="7" t="str">
        <f t="shared" si="24"/>
        <v>15</v>
      </c>
      <c r="F26" s="7" t="str">
        <f t="shared" si="25"/>
        <v>63685</v>
      </c>
      <c r="G26" s="7" t="str">
        <f t="shared" si="26"/>
        <v>0000000</v>
      </c>
      <c r="H26" s="7" t="s">
        <v>12</v>
      </c>
      <c r="I26" s="8" t="str">
        <f t="shared" si="27"/>
        <v>63685</v>
      </c>
      <c r="J26" s="46" t="s">
        <v>290</v>
      </c>
      <c r="K26" s="9">
        <v>458968</v>
      </c>
      <c r="L26" s="9">
        <v>37119</v>
      </c>
    </row>
    <row r="27" spans="1:12" x14ac:dyDescent="0.35">
      <c r="A27" s="6" t="s">
        <v>28</v>
      </c>
      <c r="B27" s="7" t="s">
        <v>135</v>
      </c>
      <c r="C27" s="7">
        <v>2</v>
      </c>
      <c r="D27" s="6" t="s">
        <v>31</v>
      </c>
      <c r="E27" s="7" t="str">
        <f t="shared" si="24"/>
        <v>15</v>
      </c>
      <c r="F27" s="7" t="str">
        <f t="shared" si="25"/>
        <v>63719</v>
      </c>
      <c r="G27" s="7" t="str">
        <f t="shared" si="26"/>
        <v>0000000</v>
      </c>
      <c r="H27" s="7" t="s">
        <v>12</v>
      </c>
      <c r="I27" s="8" t="str">
        <f t="shared" si="27"/>
        <v>63719</v>
      </c>
      <c r="J27" s="46" t="s">
        <v>32</v>
      </c>
      <c r="K27" s="9">
        <v>96414</v>
      </c>
      <c r="L27" s="9">
        <v>1555</v>
      </c>
    </row>
    <row r="28" spans="1:12" x14ac:dyDescent="0.35">
      <c r="A28" s="6" t="s">
        <v>28</v>
      </c>
      <c r="B28" s="7" t="s">
        <v>135</v>
      </c>
      <c r="C28" s="7">
        <v>2</v>
      </c>
      <c r="D28" s="6" t="s">
        <v>293</v>
      </c>
      <c r="E28" s="7" t="str">
        <f t="shared" si="24"/>
        <v>15</v>
      </c>
      <c r="F28" s="7" t="str">
        <f t="shared" si="25"/>
        <v>63776</v>
      </c>
      <c r="G28" s="7" t="str">
        <f t="shared" si="26"/>
        <v>0000000</v>
      </c>
      <c r="H28" s="7" t="s">
        <v>12</v>
      </c>
      <c r="I28" s="8" t="str">
        <f t="shared" si="27"/>
        <v>63776</v>
      </c>
      <c r="J28" s="46" t="s">
        <v>292</v>
      </c>
      <c r="K28" s="9">
        <v>1197132</v>
      </c>
      <c r="L28" s="9">
        <v>788660</v>
      </c>
    </row>
    <row r="29" spans="1:12" x14ac:dyDescent="0.35">
      <c r="A29" s="6" t="s">
        <v>28</v>
      </c>
      <c r="B29" s="7" t="s">
        <v>135</v>
      </c>
      <c r="C29" s="7">
        <v>2</v>
      </c>
      <c r="D29" s="38" t="s">
        <v>295</v>
      </c>
      <c r="E29" s="39" t="str">
        <f>MID(D29,1,2)</f>
        <v>15</v>
      </c>
      <c r="F29" s="39" t="str">
        <f>MID(D29,3,5)</f>
        <v>63800</v>
      </c>
      <c r="G29" s="39" t="str">
        <f>MID(D29,8,7)</f>
        <v>0000000</v>
      </c>
      <c r="H29" s="7" t="s">
        <v>12</v>
      </c>
      <c r="I29" s="8" t="str">
        <f>IF(H29="N/A",F29,"C"&amp;H29)</f>
        <v>63800</v>
      </c>
      <c r="J29" s="47" t="s">
        <v>294</v>
      </c>
      <c r="K29" s="9">
        <v>993179</v>
      </c>
      <c r="L29" s="36">
        <v>54765</v>
      </c>
    </row>
    <row r="30" spans="1:12" x14ac:dyDescent="0.35">
      <c r="A30" s="6" t="s">
        <v>28</v>
      </c>
      <c r="B30" s="7" t="s">
        <v>135</v>
      </c>
      <c r="C30" s="7">
        <v>2</v>
      </c>
      <c r="D30" s="38" t="s">
        <v>217</v>
      </c>
      <c r="E30" s="39" t="str">
        <f>MID(D30,1,2)</f>
        <v>15</v>
      </c>
      <c r="F30" s="39" t="str">
        <f>MID(D30,3,5)</f>
        <v>63818</v>
      </c>
      <c r="G30" s="39" t="str">
        <f>MID(D30,8,7)</f>
        <v>0000000</v>
      </c>
      <c r="H30" s="7" t="s">
        <v>12</v>
      </c>
      <c r="I30" s="8" t="str">
        <f>IF(H30="N/A",F30,"C"&amp;H30)</f>
        <v>63818</v>
      </c>
      <c r="J30" s="47" t="s">
        <v>218</v>
      </c>
      <c r="K30" s="9">
        <v>318837</v>
      </c>
      <c r="L30" s="36">
        <v>41270</v>
      </c>
    </row>
    <row r="31" spans="1:12" x14ac:dyDescent="0.35">
      <c r="A31" s="6" t="s">
        <v>28</v>
      </c>
      <c r="B31" s="7" t="s">
        <v>135</v>
      </c>
      <c r="C31" s="7">
        <v>2</v>
      </c>
      <c r="D31" s="6" t="s">
        <v>33</v>
      </c>
      <c r="E31" s="7" t="str">
        <f t="shared" si="24"/>
        <v>15</v>
      </c>
      <c r="F31" s="7" t="str">
        <f t="shared" si="25"/>
        <v>63826</v>
      </c>
      <c r="G31" s="7" t="str">
        <f t="shared" si="26"/>
        <v>0000000</v>
      </c>
      <c r="H31" s="7" t="s">
        <v>12</v>
      </c>
      <c r="I31" s="8" t="str">
        <f t="shared" si="27"/>
        <v>63826</v>
      </c>
      <c r="J31" s="46" t="s">
        <v>34</v>
      </c>
      <c r="K31" s="9">
        <v>1009644</v>
      </c>
      <c r="L31" s="9">
        <v>123985</v>
      </c>
    </row>
    <row r="32" spans="1:12" x14ac:dyDescent="0.35">
      <c r="A32" s="6" t="s">
        <v>28</v>
      </c>
      <c r="B32" s="7" t="s">
        <v>135</v>
      </c>
      <c r="C32" s="7">
        <v>2</v>
      </c>
      <c r="D32" s="6" t="s">
        <v>289</v>
      </c>
      <c r="E32" s="7" t="str">
        <f t="shared" si="24"/>
        <v>15</v>
      </c>
      <c r="F32" s="7" t="str">
        <f t="shared" si="25"/>
        <v>75168</v>
      </c>
      <c r="G32" s="7" t="str">
        <f t="shared" si="26"/>
        <v>0000000</v>
      </c>
      <c r="H32" s="7" t="s">
        <v>12</v>
      </c>
      <c r="I32" s="8" t="str">
        <f t="shared" si="27"/>
        <v>75168</v>
      </c>
      <c r="J32" s="46" t="s">
        <v>288</v>
      </c>
      <c r="K32" s="9">
        <v>350965</v>
      </c>
      <c r="L32" s="9">
        <v>77027</v>
      </c>
    </row>
    <row r="33" spans="1:12" ht="31" x14ac:dyDescent="0.35">
      <c r="A33" s="6" t="s">
        <v>28</v>
      </c>
      <c r="B33" s="7" t="s">
        <v>135</v>
      </c>
      <c r="C33" s="7">
        <v>2</v>
      </c>
      <c r="D33" s="38" t="s">
        <v>297</v>
      </c>
      <c r="E33" s="39" t="str">
        <f>MID(D33,1,2)</f>
        <v>15</v>
      </c>
      <c r="F33" s="39" t="str">
        <f>MID(D33,3,5)</f>
        <v>10157</v>
      </c>
      <c r="G33" s="39" t="str">
        <f>MID(D33,8,7)</f>
        <v>1530500</v>
      </c>
      <c r="H33" s="40" t="s">
        <v>298</v>
      </c>
      <c r="I33" s="8" t="str">
        <f>IF(H33="N/A",F33,"C"&amp;H33)</f>
        <v>C2050</v>
      </c>
      <c r="J33" s="47" t="s">
        <v>296</v>
      </c>
      <c r="K33" s="9">
        <v>59988</v>
      </c>
      <c r="L33" s="36">
        <v>5</v>
      </c>
    </row>
    <row r="34" spans="1:12" ht="31" x14ac:dyDescent="0.35">
      <c r="A34" s="6" t="s">
        <v>35</v>
      </c>
      <c r="B34" s="21" t="s">
        <v>129</v>
      </c>
      <c r="C34" s="7">
        <v>1</v>
      </c>
      <c r="D34" s="38" t="s">
        <v>264</v>
      </c>
      <c r="E34" s="39" t="str">
        <f>MID(D34,1,2)</f>
        <v>19</v>
      </c>
      <c r="F34" s="39" t="str">
        <f>MID(D34,3,5)</f>
        <v>10199</v>
      </c>
      <c r="G34" s="39" t="str">
        <f>MID(D34,8,7)</f>
        <v>0000000</v>
      </c>
      <c r="H34" s="7" t="s">
        <v>12</v>
      </c>
      <c r="I34" s="8" t="str">
        <f>IF(H34="N/A",F34,"C"&amp;H34)</f>
        <v>10199</v>
      </c>
      <c r="J34" s="47" t="s">
        <v>263</v>
      </c>
      <c r="K34" s="9">
        <v>4815000</v>
      </c>
      <c r="L34" s="36">
        <v>1200131</v>
      </c>
    </row>
    <row r="35" spans="1:12" x14ac:dyDescent="0.35">
      <c r="A35" s="6" t="s">
        <v>35</v>
      </c>
      <c r="B35" s="21" t="s">
        <v>129</v>
      </c>
      <c r="C35" s="7">
        <v>1</v>
      </c>
      <c r="D35" s="6" t="s">
        <v>36</v>
      </c>
      <c r="E35" s="7" t="str">
        <f t="shared" ref="E35" si="28">MID(D35,1,2)</f>
        <v>19</v>
      </c>
      <c r="F35" s="7" t="str">
        <f t="shared" ref="F35" si="29">MID(D35,3,5)</f>
        <v>64477</v>
      </c>
      <c r="G35" s="7" t="str">
        <f t="shared" ref="G35" si="30">MID(D35,8,7)</f>
        <v>0000000</v>
      </c>
      <c r="H35" s="7" t="s">
        <v>12</v>
      </c>
      <c r="I35" s="8" t="str">
        <f t="shared" ref="I35" si="31">IF(H35="N/A",F35,"C"&amp;H35)</f>
        <v>64477</v>
      </c>
      <c r="J35" s="46" t="s">
        <v>37</v>
      </c>
      <c r="K35" s="9">
        <v>1463002</v>
      </c>
      <c r="L35" s="9">
        <v>991419</v>
      </c>
    </row>
    <row r="36" spans="1:12" x14ac:dyDescent="0.35">
      <c r="A36" s="6" t="s">
        <v>35</v>
      </c>
      <c r="B36" s="21" t="s">
        <v>129</v>
      </c>
      <c r="C36" s="7">
        <v>1</v>
      </c>
      <c r="D36" s="38" t="s">
        <v>254</v>
      </c>
      <c r="E36" s="39" t="str">
        <f>MID(D36,1,2)</f>
        <v>19</v>
      </c>
      <c r="F36" s="39" t="str">
        <f>MID(D36,3,5)</f>
        <v>64576</v>
      </c>
      <c r="G36" s="39" t="str">
        <f>MID(D36,8,7)</f>
        <v>0000000</v>
      </c>
      <c r="H36" s="7" t="s">
        <v>12</v>
      </c>
      <c r="I36" s="8" t="str">
        <f>IF(H36="N/A",F36,"C"&amp;H36)</f>
        <v>64576</v>
      </c>
      <c r="J36" s="47" t="s">
        <v>253</v>
      </c>
      <c r="K36" s="9">
        <v>600666</v>
      </c>
      <c r="L36" s="36">
        <v>76706</v>
      </c>
    </row>
    <row r="37" spans="1:12" ht="31" x14ac:dyDescent="0.35">
      <c r="A37" s="6" t="s">
        <v>35</v>
      </c>
      <c r="B37" s="21" t="s">
        <v>129</v>
      </c>
      <c r="C37" s="7">
        <v>1</v>
      </c>
      <c r="D37" s="38" t="s">
        <v>300</v>
      </c>
      <c r="E37" s="39" t="str">
        <f>MID(D37,1,2)</f>
        <v>19</v>
      </c>
      <c r="F37" s="39" t="str">
        <f>MID(D37,3,5)</f>
        <v>64626</v>
      </c>
      <c r="G37" s="39" t="str">
        <f>MID(D37,8,7)</f>
        <v>0000000</v>
      </c>
      <c r="H37" s="7" t="s">
        <v>12</v>
      </c>
      <c r="I37" s="8" t="str">
        <f>IF(H37="N/A",F37,"C"&amp;H37)</f>
        <v>64626</v>
      </c>
      <c r="J37" s="47" t="s">
        <v>299</v>
      </c>
      <c r="K37" s="9">
        <v>42790</v>
      </c>
      <c r="L37" s="36">
        <v>42790</v>
      </c>
    </row>
    <row r="38" spans="1:12" x14ac:dyDescent="0.35">
      <c r="A38" s="6" t="s">
        <v>35</v>
      </c>
      <c r="B38" s="21" t="s">
        <v>129</v>
      </c>
      <c r="C38" s="7">
        <v>1</v>
      </c>
      <c r="D38" s="6" t="s">
        <v>38</v>
      </c>
      <c r="E38" s="7" t="str">
        <f t="shared" ref="E38:E48" si="32">MID(D38,1,2)</f>
        <v>19</v>
      </c>
      <c r="F38" s="7" t="str">
        <f t="shared" ref="F38:F48" si="33">MID(D38,3,5)</f>
        <v>64717</v>
      </c>
      <c r="G38" s="7" t="str">
        <f t="shared" ref="G38:G48" si="34">MID(D38,8,7)</f>
        <v>0000000</v>
      </c>
      <c r="H38" s="7" t="s">
        <v>12</v>
      </c>
      <c r="I38" s="8" t="str">
        <f t="shared" ref="I38:I48" si="35">IF(H38="N/A",F38,"C"&amp;H38)</f>
        <v>64717</v>
      </c>
      <c r="J38" s="46" t="s">
        <v>39</v>
      </c>
      <c r="K38" s="9">
        <v>575428</v>
      </c>
      <c r="L38" s="9">
        <v>76409</v>
      </c>
    </row>
    <row r="39" spans="1:12" x14ac:dyDescent="0.35">
      <c r="A39" s="6" t="s">
        <v>35</v>
      </c>
      <c r="B39" s="21" t="s">
        <v>129</v>
      </c>
      <c r="C39" s="7">
        <v>1</v>
      </c>
      <c r="D39" s="38" t="s">
        <v>255</v>
      </c>
      <c r="E39" s="39" t="str">
        <f>MID(D39,1,2)</f>
        <v>19</v>
      </c>
      <c r="F39" s="39" t="str">
        <f>MID(D39,3,5)</f>
        <v>64774</v>
      </c>
      <c r="G39" s="39" t="str">
        <f>MID(D39,8,7)</f>
        <v>0000000</v>
      </c>
      <c r="H39" s="7" t="s">
        <v>12</v>
      </c>
      <c r="I39" s="8" t="str">
        <f>IF(H39="N/A",F39,"C"&amp;H39)</f>
        <v>64774</v>
      </c>
      <c r="J39" s="47" t="s">
        <v>257</v>
      </c>
      <c r="K39" s="9">
        <v>5639011</v>
      </c>
      <c r="L39" s="36">
        <v>2060729</v>
      </c>
    </row>
    <row r="40" spans="1:12" x14ac:dyDescent="0.35">
      <c r="A40" s="6" t="s">
        <v>35</v>
      </c>
      <c r="B40" s="21" t="s">
        <v>129</v>
      </c>
      <c r="C40" s="7">
        <v>1</v>
      </c>
      <c r="D40" s="38" t="s">
        <v>256</v>
      </c>
      <c r="E40" s="39" t="str">
        <f>MID(D40,1,2)</f>
        <v>19</v>
      </c>
      <c r="F40" s="39" t="str">
        <f>MID(D40,3,5)</f>
        <v>64808</v>
      </c>
      <c r="G40" s="39" t="str">
        <f>MID(D40,8,7)</f>
        <v>0000000</v>
      </c>
      <c r="H40" s="7" t="s">
        <v>12</v>
      </c>
      <c r="I40" s="8" t="str">
        <f>IF(H40="N/A",F40,"C"&amp;H40)</f>
        <v>64808</v>
      </c>
      <c r="J40" s="47" t="s">
        <v>258</v>
      </c>
      <c r="K40" s="9">
        <v>10143765</v>
      </c>
      <c r="L40" s="36">
        <v>1352800</v>
      </c>
    </row>
    <row r="41" spans="1:12" x14ac:dyDescent="0.35">
      <c r="A41" s="6" t="s">
        <v>35</v>
      </c>
      <c r="B41" s="21" t="s">
        <v>129</v>
      </c>
      <c r="C41" s="7">
        <v>1</v>
      </c>
      <c r="D41" s="6" t="s">
        <v>40</v>
      </c>
      <c r="E41" s="7" t="str">
        <f t="shared" si="32"/>
        <v>19</v>
      </c>
      <c r="F41" s="7" t="str">
        <f t="shared" si="33"/>
        <v>64832</v>
      </c>
      <c r="G41" s="7" t="str">
        <f t="shared" si="34"/>
        <v>0000000</v>
      </c>
      <c r="H41" s="7" t="s">
        <v>12</v>
      </c>
      <c r="I41" s="8" t="str">
        <f t="shared" si="35"/>
        <v>64832</v>
      </c>
      <c r="J41" s="46" t="s">
        <v>41</v>
      </c>
      <c r="K41" s="9">
        <v>911232</v>
      </c>
      <c r="L41" s="9">
        <v>6657</v>
      </c>
    </row>
    <row r="42" spans="1:12" x14ac:dyDescent="0.35">
      <c r="A42" s="6" t="s">
        <v>35</v>
      </c>
      <c r="B42" s="21" t="s">
        <v>129</v>
      </c>
      <c r="C42" s="7">
        <v>1</v>
      </c>
      <c r="D42" s="38" t="s">
        <v>259</v>
      </c>
      <c r="E42" s="39" t="str">
        <f>MID(D42,1,2)</f>
        <v>19</v>
      </c>
      <c r="F42" s="39" t="str">
        <f>MID(D42,3,5)</f>
        <v>64857</v>
      </c>
      <c r="G42" s="39" t="str">
        <f>MID(D42,8,7)</f>
        <v>0000000</v>
      </c>
      <c r="H42" s="7" t="s">
        <v>12</v>
      </c>
      <c r="I42" s="8" t="str">
        <f>IF(H42="N/A",F42,"C"&amp;H42)</f>
        <v>64857</v>
      </c>
      <c r="J42" s="47" t="s">
        <v>260</v>
      </c>
      <c r="K42" s="9">
        <v>6814568</v>
      </c>
      <c r="L42" s="36">
        <v>142216</v>
      </c>
    </row>
    <row r="43" spans="1:12" x14ac:dyDescent="0.35">
      <c r="A43" s="6" t="s">
        <v>35</v>
      </c>
      <c r="B43" s="21" t="s">
        <v>129</v>
      </c>
      <c r="C43" s="7">
        <v>1</v>
      </c>
      <c r="D43" s="6" t="s">
        <v>42</v>
      </c>
      <c r="E43" s="7" t="str">
        <f t="shared" si="32"/>
        <v>19</v>
      </c>
      <c r="F43" s="7" t="str">
        <f t="shared" si="33"/>
        <v>64998</v>
      </c>
      <c r="G43" s="7" t="str">
        <f t="shared" si="34"/>
        <v>0000000</v>
      </c>
      <c r="H43" s="7" t="s">
        <v>12</v>
      </c>
      <c r="I43" s="8" t="str">
        <f t="shared" si="35"/>
        <v>64998</v>
      </c>
      <c r="J43" s="46" t="s">
        <v>43</v>
      </c>
      <c r="K43" s="9">
        <v>639106</v>
      </c>
      <c r="L43" s="9">
        <v>82379</v>
      </c>
    </row>
    <row r="44" spans="1:12" x14ac:dyDescent="0.35">
      <c r="A44" s="6" t="s">
        <v>35</v>
      </c>
      <c r="B44" s="21" t="s">
        <v>129</v>
      </c>
      <c r="C44" s="7">
        <v>1</v>
      </c>
      <c r="D44" s="38" t="s">
        <v>302</v>
      </c>
      <c r="E44" s="39" t="str">
        <f>MID(D44,1,2)</f>
        <v>19</v>
      </c>
      <c r="F44" s="39" t="str">
        <f>MID(D44,3,5)</f>
        <v>65037</v>
      </c>
      <c r="G44" s="39" t="str">
        <f>MID(D44,8,7)</f>
        <v>0000000</v>
      </c>
      <c r="H44" s="7" t="s">
        <v>12</v>
      </c>
      <c r="I44" s="8" t="str">
        <f>IF(H44="N/A",F44,"C"&amp;H44)</f>
        <v>65037</v>
      </c>
      <c r="J44" s="47" t="s">
        <v>301</v>
      </c>
      <c r="K44" s="9">
        <v>1191038</v>
      </c>
      <c r="L44" s="36">
        <v>180345</v>
      </c>
    </row>
    <row r="45" spans="1:12" x14ac:dyDescent="0.35">
      <c r="A45" s="6" t="s">
        <v>35</v>
      </c>
      <c r="B45" s="21" t="s">
        <v>129</v>
      </c>
      <c r="C45" s="7">
        <v>1</v>
      </c>
      <c r="D45" s="6" t="s">
        <v>262</v>
      </c>
      <c r="E45" s="7" t="str">
        <f t="shared" si="32"/>
        <v>19</v>
      </c>
      <c r="F45" s="7" t="str">
        <f t="shared" si="33"/>
        <v>65102</v>
      </c>
      <c r="G45" s="7" t="str">
        <f t="shared" si="34"/>
        <v>0000000</v>
      </c>
      <c r="H45" s="7" t="s">
        <v>12</v>
      </c>
      <c r="I45" s="8" t="str">
        <f t="shared" si="35"/>
        <v>65102</v>
      </c>
      <c r="J45" s="46" t="s">
        <v>261</v>
      </c>
      <c r="K45" s="9">
        <v>909516</v>
      </c>
      <c r="L45" s="9">
        <v>158641</v>
      </c>
    </row>
    <row r="46" spans="1:12" x14ac:dyDescent="0.35">
      <c r="A46" s="6" t="s">
        <v>35</v>
      </c>
      <c r="B46" s="21" t="s">
        <v>129</v>
      </c>
      <c r="C46" s="7">
        <v>1</v>
      </c>
      <c r="D46" s="6" t="s">
        <v>44</v>
      </c>
      <c r="E46" s="7" t="str">
        <f t="shared" si="32"/>
        <v>19</v>
      </c>
      <c r="F46" s="7" t="str">
        <f t="shared" si="33"/>
        <v>65136</v>
      </c>
      <c r="G46" s="7" t="str">
        <f t="shared" si="34"/>
        <v>0000000</v>
      </c>
      <c r="H46" s="7" t="s">
        <v>12</v>
      </c>
      <c r="I46" s="8" t="str">
        <f t="shared" si="35"/>
        <v>65136</v>
      </c>
      <c r="J46" s="46" t="s">
        <v>45</v>
      </c>
      <c r="K46" s="9">
        <v>2010117</v>
      </c>
      <c r="L46" s="9">
        <v>78902</v>
      </c>
    </row>
    <row r="47" spans="1:12" s="17" customFormat="1" x14ac:dyDescent="0.35">
      <c r="A47" s="6" t="s">
        <v>35</v>
      </c>
      <c r="B47" s="21" t="s">
        <v>129</v>
      </c>
      <c r="C47" s="7">
        <v>1</v>
      </c>
      <c r="D47" s="6" t="s">
        <v>305</v>
      </c>
      <c r="E47" s="7" t="str">
        <f t="shared" si="32"/>
        <v>19</v>
      </c>
      <c r="F47" s="7" t="str">
        <f t="shared" si="33"/>
        <v>64733</v>
      </c>
      <c r="G47" s="7" t="str">
        <f t="shared" si="34"/>
        <v>1995836</v>
      </c>
      <c r="H47" s="7" t="s">
        <v>304</v>
      </c>
      <c r="I47" s="8" t="str">
        <f t="shared" si="35"/>
        <v>C0037</v>
      </c>
      <c r="J47" s="46" t="s">
        <v>303</v>
      </c>
      <c r="K47" s="9">
        <v>317694</v>
      </c>
      <c r="L47" s="9">
        <v>43215</v>
      </c>
    </row>
    <row r="48" spans="1:12" x14ac:dyDescent="0.35">
      <c r="A48" s="6" t="s">
        <v>35</v>
      </c>
      <c r="B48" s="21" t="s">
        <v>129</v>
      </c>
      <c r="C48" s="7">
        <v>1</v>
      </c>
      <c r="D48" s="6" t="s">
        <v>265</v>
      </c>
      <c r="E48" s="7" t="str">
        <f t="shared" si="32"/>
        <v>19</v>
      </c>
      <c r="F48" s="7" t="str">
        <f t="shared" si="33"/>
        <v>64584</v>
      </c>
      <c r="G48" s="7" t="str">
        <f t="shared" si="34"/>
        <v>1996305</v>
      </c>
      <c r="H48" s="7" t="s">
        <v>267</v>
      </c>
      <c r="I48" s="8" t="str">
        <f t="shared" si="35"/>
        <v>C0285</v>
      </c>
      <c r="J48" s="46" t="s">
        <v>266</v>
      </c>
      <c r="K48" s="9">
        <v>329787</v>
      </c>
      <c r="L48" s="9">
        <v>230335</v>
      </c>
    </row>
    <row r="49" spans="1:12" x14ac:dyDescent="0.35">
      <c r="A49" s="6" t="s">
        <v>35</v>
      </c>
      <c r="B49" s="21" t="s">
        <v>129</v>
      </c>
      <c r="C49" s="7">
        <v>1</v>
      </c>
      <c r="D49" s="38" t="s">
        <v>270</v>
      </c>
      <c r="E49" s="39" t="str">
        <f>MID(D49,1,2)</f>
        <v>19</v>
      </c>
      <c r="F49" s="39" t="str">
        <f>MID(D49,3,5)</f>
        <v>64733</v>
      </c>
      <c r="G49" s="39" t="str">
        <f>MID(D49,8,7)</f>
        <v>0101659</v>
      </c>
      <c r="H49" s="40" t="s">
        <v>268</v>
      </c>
      <c r="I49" s="8" t="str">
        <f>IF(H49="N/A",F49,"C"&amp;H49)</f>
        <v>C0570</v>
      </c>
      <c r="J49" s="47" t="s">
        <v>269</v>
      </c>
      <c r="K49" s="9">
        <v>76767</v>
      </c>
      <c r="L49" s="36">
        <v>54480</v>
      </c>
    </row>
    <row r="50" spans="1:12" x14ac:dyDescent="0.35">
      <c r="A50" s="6" t="s">
        <v>35</v>
      </c>
      <c r="B50" s="21" t="s">
        <v>129</v>
      </c>
      <c r="C50" s="7">
        <v>1</v>
      </c>
      <c r="D50" s="6" t="s">
        <v>308</v>
      </c>
      <c r="E50" s="7" t="str">
        <f t="shared" ref="E50" si="36">MID(D50,1,2)</f>
        <v>19</v>
      </c>
      <c r="F50" s="7" t="str">
        <f t="shared" ref="F50" si="37">MID(D50,3,5)</f>
        <v>64667</v>
      </c>
      <c r="G50" s="7" t="str">
        <f t="shared" ref="G50" si="38">MID(D50,8,7)</f>
        <v>0125559</v>
      </c>
      <c r="H50" s="7" t="s">
        <v>307</v>
      </c>
      <c r="I50" s="8" t="str">
        <f t="shared" ref="I50" si="39">IF(H50="N/A",F50,"C"&amp;H50)</f>
        <v>C1376</v>
      </c>
      <c r="J50" s="46" t="s">
        <v>306</v>
      </c>
      <c r="K50" s="9">
        <v>178170</v>
      </c>
      <c r="L50" s="9">
        <v>111455</v>
      </c>
    </row>
    <row r="51" spans="1:12" x14ac:dyDescent="0.35">
      <c r="A51" s="6" t="s">
        <v>35</v>
      </c>
      <c r="B51" s="21" t="s">
        <v>129</v>
      </c>
      <c r="C51" s="7">
        <v>1</v>
      </c>
      <c r="D51" s="38" t="s">
        <v>313</v>
      </c>
      <c r="E51" s="39" t="str">
        <f>MID(D51,1,2)</f>
        <v>19</v>
      </c>
      <c r="F51" s="39" t="str">
        <f>MID(D51,3,5)</f>
        <v>64733</v>
      </c>
      <c r="G51" s="39" t="str">
        <f>MID(D51,8,7)</f>
        <v>0133868</v>
      </c>
      <c r="H51" s="40" t="s">
        <v>311</v>
      </c>
      <c r="I51" s="8" t="str">
        <f>IF(H51="N/A",F51,"C"&amp;H51)</f>
        <v>C1786</v>
      </c>
      <c r="J51" s="47" t="s">
        <v>309</v>
      </c>
      <c r="K51" s="9">
        <v>147165</v>
      </c>
      <c r="L51" s="36">
        <v>12</v>
      </c>
    </row>
    <row r="52" spans="1:12" x14ac:dyDescent="0.35">
      <c r="A52" s="6" t="s">
        <v>35</v>
      </c>
      <c r="B52" s="21" t="s">
        <v>129</v>
      </c>
      <c r="C52" s="7">
        <v>1</v>
      </c>
      <c r="D52" s="6" t="s">
        <v>314</v>
      </c>
      <c r="E52" s="7" t="str">
        <f t="shared" ref="E52" si="40">MID(D52,1,2)</f>
        <v>19</v>
      </c>
      <c r="F52" s="7" t="str">
        <f t="shared" ref="F52" si="41">MID(D52,3,5)</f>
        <v>64733</v>
      </c>
      <c r="G52" s="7" t="str">
        <f t="shared" ref="G52" si="42">MID(D52,8,7)</f>
        <v>0133694</v>
      </c>
      <c r="H52" s="7" t="s">
        <v>312</v>
      </c>
      <c r="I52" s="8" t="str">
        <f t="shared" ref="I52" si="43">IF(H52="N/A",F52,"C"&amp;H52)</f>
        <v>C1787</v>
      </c>
      <c r="J52" s="46" t="s">
        <v>310</v>
      </c>
      <c r="K52" s="9">
        <v>114809</v>
      </c>
      <c r="L52" s="9">
        <v>5</v>
      </c>
    </row>
    <row r="53" spans="1:12" x14ac:dyDescent="0.35">
      <c r="A53" s="6" t="s">
        <v>35</v>
      </c>
      <c r="B53" s="21" t="s">
        <v>129</v>
      </c>
      <c r="C53" s="7">
        <v>1</v>
      </c>
      <c r="D53" s="38" t="s">
        <v>317</v>
      </c>
      <c r="E53" s="39" t="str">
        <f>MID(D53,1,2)</f>
        <v>19</v>
      </c>
      <c r="F53" s="39" t="str">
        <f>MID(D53,3,5)</f>
        <v>64733</v>
      </c>
      <c r="G53" s="39" t="str">
        <f>MID(D53,8,7)</f>
        <v>0137604</v>
      </c>
      <c r="H53" s="40" t="s">
        <v>316</v>
      </c>
      <c r="I53" s="8" t="str">
        <f>IF(H53="N/A",F53,"C"&amp;H53)</f>
        <v>C1866</v>
      </c>
      <c r="J53" s="47" t="s">
        <v>315</v>
      </c>
      <c r="K53" s="9">
        <v>43174</v>
      </c>
      <c r="L53" s="36">
        <v>4</v>
      </c>
    </row>
    <row r="54" spans="1:12" x14ac:dyDescent="0.35">
      <c r="A54" s="37" t="s">
        <v>219</v>
      </c>
      <c r="B54" s="34" t="s">
        <v>220</v>
      </c>
      <c r="C54" s="34">
        <v>1</v>
      </c>
      <c r="D54" s="41" t="s">
        <v>318</v>
      </c>
      <c r="E54" s="42" t="str">
        <f>MID(D54,1,2)</f>
        <v>20</v>
      </c>
      <c r="F54" s="42" t="str">
        <f>MID(D54,3,5)</f>
        <v>65185</v>
      </c>
      <c r="G54" s="42" t="str">
        <f>MID(D54,8,7)</f>
        <v>0000000</v>
      </c>
      <c r="H54" s="7" t="s">
        <v>12</v>
      </c>
      <c r="I54" s="8" t="str">
        <f>IF(H54="N/A",F54,"C"&amp;H54)</f>
        <v>65185</v>
      </c>
      <c r="J54" s="48" t="s">
        <v>320</v>
      </c>
      <c r="K54" s="9">
        <v>276513</v>
      </c>
      <c r="L54" s="36">
        <v>15699</v>
      </c>
    </row>
    <row r="55" spans="1:12" x14ac:dyDescent="0.35">
      <c r="A55" s="37" t="s">
        <v>219</v>
      </c>
      <c r="B55" s="34" t="s">
        <v>220</v>
      </c>
      <c r="C55" s="34">
        <v>1</v>
      </c>
      <c r="D55" s="41" t="s">
        <v>319</v>
      </c>
      <c r="E55" s="42" t="str">
        <f>MID(D55,1,2)</f>
        <v>20</v>
      </c>
      <c r="F55" s="42" t="str">
        <f>MID(D55,3,5)</f>
        <v>76414</v>
      </c>
      <c r="G55" s="42" t="str">
        <f>MID(D55,8,7)</f>
        <v>0000000</v>
      </c>
      <c r="H55" s="7" t="s">
        <v>12</v>
      </c>
      <c r="I55" s="8" t="str">
        <f>IF(H55="N/A",F55,"C"&amp;H55)</f>
        <v>76414</v>
      </c>
      <c r="J55" s="48" t="s">
        <v>321</v>
      </c>
      <c r="K55" s="9">
        <v>513017</v>
      </c>
      <c r="L55" s="36">
        <v>13909</v>
      </c>
    </row>
    <row r="56" spans="1:12" x14ac:dyDescent="0.35">
      <c r="A56" s="6" t="s">
        <v>46</v>
      </c>
      <c r="B56" s="7" t="s">
        <v>156</v>
      </c>
      <c r="C56" s="7">
        <v>53</v>
      </c>
      <c r="D56" s="38" t="s">
        <v>323</v>
      </c>
      <c r="E56" s="39" t="str">
        <f>MID(D56,1,2)</f>
        <v>21</v>
      </c>
      <c r="F56" s="39" t="str">
        <f>MID(D56,3,5)</f>
        <v>65482</v>
      </c>
      <c r="G56" s="39" t="str">
        <f>MID(D56,8,7)</f>
        <v>0000000</v>
      </c>
      <c r="H56" s="7" t="s">
        <v>12</v>
      </c>
      <c r="I56" s="8" t="str">
        <f>IF(H56="N/A",F56,"C"&amp;H56)</f>
        <v>65482</v>
      </c>
      <c r="J56" s="47" t="s">
        <v>322</v>
      </c>
      <c r="K56" s="9">
        <v>125487</v>
      </c>
      <c r="L56" s="36">
        <v>21438</v>
      </c>
    </row>
    <row r="57" spans="1:12" x14ac:dyDescent="0.35">
      <c r="A57" s="6" t="s">
        <v>47</v>
      </c>
      <c r="B57" s="7" t="s">
        <v>157</v>
      </c>
      <c r="C57" s="7">
        <v>31</v>
      </c>
      <c r="D57" s="38" t="s">
        <v>221</v>
      </c>
      <c r="E57" s="39" t="str">
        <f>MID(D57,1,2)</f>
        <v>23</v>
      </c>
      <c r="F57" s="39" t="str">
        <f>MID(D57,3,5)</f>
        <v>65581</v>
      </c>
      <c r="G57" s="39" t="str">
        <f>MID(D57,8,7)</f>
        <v>0000000</v>
      </c>
      <c r="H57" s="7" t="s">
        <v>12</v>
      </c>
      <c r="I57" s="8" t="str">
        <f>IF(H57="N/A",F57,"C"&amp;H57)</f>
        <v>65581</v>
      </c>
      <c r="J57" s="47" t="s">
        <v>222</v>
      </c>
      <c r="K57" s="9">
        <v>38867</v>
      </c>
      <c r="L57" s="36">
        <v>19494</v>
      </c>
    </row>
    <row r="58" spans="1:12" x14ac:dyDescent="0.35">
      <c r="A58" s="6" t="s">
        <v>48</v>
      </c>
      <c r="B58" s="7" t="s">
        <v>136</v>
      </c>
      <c r="C58" s="7">
        <v>2</v>
      </c>
      <c r="D58" s="6" t="s">
        <v>326</v>
      </c>
      <c r="E58" s="7" t="str">
        <f t="shared" ref="E58:E60" si="44">MID(D58,1,2)</f>
        <v>27</v>
      </c>
      <c r="F58" s="7" t="str">
        <f t="shared" ref="F58:F60" si="45">MID(D58,3,5)</f>
        <v>65995</v>
      </c>
      <c r="G58" s="7" t="str">
        <f t="shared" ref="G58:G60" si="46">MID(D58,8,7)</f>
        <v>0000000</v>
      </c>
      <c r="H58" s="7" t="s">
        <v>12</v>
      </c>
      <c r="I58" s="8" t="str">
        <f t="shared" ref="I58:I60" si="47">IF(H58="N/A",F58,"C"&amp;H58)</f>
        <v>65995</v>
      </c>
      <c r="J58" s="46" t="s">
        <v>324</v>
      </c>
      <c r="K58" s="9">
        <v>63014</v>
      </c>
      <c r="L58" s="9">
        <v>6</v>
      </c>
    </row>
    <row r="59" spans="1:12" x14ac:dyDescent="0.35">
      <c r="A59" s="6" t="s">
        <v>48</v>
      </c>
      <c r="B59" s="7" t="s">
        <v>136</v>
      </c>
      <c r="C59" s="7">
        <v>2</v>
      </c>
      <c r="D59" s="38" t="s">
        <v>327</v>
      </c>
      <c r="E59" s="39" t="str">
        <f>MID(D59,1,2)</f>
        <v>27</v>
      </c>
      <c r="F59" s="39" t="str">
        <f>MID(D59,3,5)</f>
        <v>75440</v>
      </c>
      <c r="G59" s="39" t="str">
        <f>MID(D59,8,7)</f>
        <v>0000000</v>
      </c>
      <c r="H59" s="7" t="s">
        <v>12</v>
      </c>
      <c r="I59" s="8" t="str">
        <f>IF(H59="N/A",F59,"C"&amp;H59)</f>
        <v>75440</v>
      </c>
      <c r="J59" s="47" t="s">
        <v>325</v>
      </c>
      <c r="K59" s="9">
        <v>854001</v>
      </c>
      <c r="L59" s="36">
        <v>304485</v>
      </c>
    </row>
    <row r="60" spans="1:12" x14ac:dyDescent="0.35">
      <c r="A60" s="6" t="s">
        <v>49</v>
      </c>
      <c r="B60" s="7" t="s">
        <v>137</v>
      </c>
      <c r="C60" s="7">
        <v>1</v>
      </c>
      <c r="D60" s="6" t="s">
        <v>329</v>
      </c>
      <c r="E60" s="7" t="str">
        <f t="shared" si="44"/>
        <v>28</v>
      </c>
      <c r="F60" s="7" t="str">
        <f t="shared" si="45"/>
        <v>66290</v>
      </c>
      <c r="G60" s="7" t="str">
        <f t="shared" si="46"/>
        <v>0000000</v>
      </c>
      <c r="H60" s="7" t="s">
        <v>12</v>
      </c>
      <c r="I60" s="8" t="str">
        <f t="shared" si="47"/>
        <v>66290</v>
      </c>
      <c r="J60" s="46" t="s">
        <v>328</v>
      </c>
      <c r="K60" s="9">
        <v>217188</v>
      </c>
      <c r="L60" s="9">
        <v>35493</v>
      </c>
    </row>
    <row r="61" spans="1:12" x14ac:dyDescent="0.35">
      <c r="A61" s="6" t="s">
        <v>50</v>
      </c>
      <c r="B61" s="7" t="s">
        <v>138</v>
      </c>
      <c r="C61" s="7">
        <v>4</v>
      </c>
      <c r="D61" s="6" t="s">
        <v>51</v>
      </c>
      <c r="E61" s="7" t="str">
        <f t="shared" ref="E61:E62" si="48">MID(D61,1,2)</f>
        <v>30</v>
      </c>
      <c r="F61" s="7" t="str">
        <f t="shared" ref="F61:F62" si="49">MID(D61,3,5)</f>
        <v>66548</v>
      </c>
      <c r="G61" s="7" t="str">
        <f t="shared" ref="G61:G62" si="50">MID(D61,8,7)</f>
        <v>0000000</v>
      </c>
      <c r="H61" s="7" t="s">
        <v>12</v>
      </c>
      <c r="I61" s="8" t="str">
        <f t="shared" ref="I61:I62" si="51">IF(H61="N/A",F61,"C"&amp;H61)</f>
        <v>66548</v>
      </c>
      <c r="J61" s="46" t="s">
        <v>52</v>
      </c>
      <c r="K61" s="9">
        <v>1934740</v>
      </c>
      <c r="L61" s="9">
        <v>55301</v>
      </c>
    </row>
    <row r="62" spans="1:12" x14ac:dyDescent="0.35">
      <c r="A62" s="6" t="s">
        <v>53</v>
      </c>
      <c r="B62" s="7" t="s">
        <v>139</v>
      </c>
      <c r="C62" s="7">
        <v>4</v>
      </c>
      <c r="D62" s="6" t="s">
        <v>332</v>
      </c>
      <c r="E62" s="7" t="str">
        <f t="shared" si="48"/>
        <v>31</v>
      </c>
      <c r="F62" s="7" t="str">
        <f t="shared" si="49"/>
        <v>66787</v>
      </c>
      <c r="G62" s="7" t="str">
        <f t="shared" si="50"/>
        <v>0000000</v>
      </c>
      <c r="H62" s="7" t="s">
        <v>12</v>
      </c>
      <c r="I62" s="8" t="str">
        <f t="shared" si="51"/>
        <v>66787</v>
      </c>
      <c r="J62" s="46" t="s">
        <v>330</v>
      </c>
      <c r="K62" s="9">
        <v>371580</v>
      </c>
      <c r="L62" s="9">
        <v>137519</v>
      </c>
    </row>
    <row r="63" spans="1:12" x14ac:dyDescent="0.35">
      <c r="A63" s="6" t="s">
        <v>53</v>
      </c>
      <c r="B63" s="7" t="s">
        <v>139</v>
      </c>
      <c r="C63" s="7">
        <v>4</v>
      </c>
      <c r="D63" s="38" t="s">
        <v>333</v>
      </c>
      <c r="E63" s="39" t="str">
        <f>MID(D63,1,2)</f>
        <v>31</v>
      </c>
      <c r="F63" s="39" t="str">
        <f>MID(D63,3,5)</f>
        <v>66886</v>
      </c>
      <c r="G63" s="39" t="str">
        <f>MID(D63,8,7)</f>
        <v>0000000</v>
      </c>
      <c r="H63" s="7" t="s">
        <v>12</v>
      </c>
      <c r="I63" s="8" t="str">
        <f>IF(H63="N/A",F63,"C"&amp;H63)</f>
        <v>66886</v>
      </c>
      <c r="J63" s="47" t="s">
        <v>331</v>
      </c>
      <c r="K63" s="9">
        <v>68348</v>
      </c>
      <c r="L63" s="36">
        <v>47770</v>
      </c>
    </row>
    <row r="64" spans="1:12" x14ac:dyDescent="0.35">
      <c r="A64" s="6" t="s">
        <v>335</v>
      </c>
      <c r="B64" s="7" t="s">
        <v>371</v>
      </c>
      <c r="C64" s="7">
        <v>1</v>
      </c>
      <c r="D64" s="6" t="s">
        <v>336</v>
      </c>
      <c r="E64" s="7" t="str">
        <f t="shared" ref="E64:E68" si="52">MID(D64,1,2)</f>
        <v>32</v>
      </c>
      <c r="F64" s="7" t="str">
        <f t="shared" ref="F64:F68" si="53">MID(D64,3,5)</f>
        <v>66969</v>
      </c>
      <c r="G64" s="7" t="str">
        <f t="shared" ref="G64:G68" si="54">MID(D64,8,7)</f>
        <v>0000000</v>
      </c>
      <c r="H64" s="7" t="s">
        <v>12</v>
      </c>
      <c r="I64" s="8" t="str">
        <f t="shared" ref="I64:I68" si="55">IF(H64="N/A",F64,"C"&amp;H64)</f>
        <v>66969</v>
      </c>
      <c r="J64" s="46" t="s">
        <v>334</v>
      </c>
      <c r="K64" s="9">
        <v>502909</v>
      </c>
      <c r="L64" s="9">
        <v>179949</v>
      </c>
    </row>
    <row r="65" spans="1:12" x14ac:dyDescent="0.35">
      <c r="A65" s="6" t="s">
        <v>54</v>
      </c>
      <c r="B65" s="7" t="s">
        <v>140</v>
      </c>
      <c r="C65" s="7">
        <v>11</v>
      </c>
      <c r="D65" s="6" t="s">
        <v>338</v>
      </c>
      <c r="E65" s="7" t="str">
        <f t="shared" si="52"/>
        <v>33</v>
      </c>
      <c r="F65" s="7" t="str">
        <f t="shared" si="53"/>
        <v>67181</v>
      </c>
      <c r="G65" s="7" t="str">
        <f t="shared" si="54"/>
        <v>0000000</v>
      </c>
      <c r="H65" s="7" t="s">
        <v>12</v>
      </c>
      <c r="I65" s="8" t="str">
        <f t="shared" si="55"/>
        <v>67181</v>
      </c>
      <c r="J65" s="46" t="s">
        <v>337</v>
      </c>
      <c r="K65" s="9">
        <v>1031548</v>
      </c>
      <c r="L65" s="9">
        <v>296755</v>
      </c>
    </row>
    <row r="66" spans="1:12" x14ac:dyDescent="0.35">
      <c r="A66" s="6" t="s">
        <v>54</v>
      </c>
      <c r="B66" s="7" t="s">
        <v>140</v>
      </c>
      <c r="C66" s="7">
        <v>11</v>
      </c>
      <c r="D66" s="6" t="s">
        <v>55</v>
      </c>
      <c r="E66" s="7" t="str">
        <f t="shared" si="52"/>
        <v>33</v>
      </c>
      <c r="F66" s="7" t="str">
        <f t="shared" si="53"/>
        <v>67215</v>
      </c>
      <c r="G66" s="7" t="str">
        <f t="shared" si="54"/>
        <v>0000000</v>
      </c>
      <c r="H66" s="7" t="s">
        <v>12</v>
      </c>
      <c r="I66" s="8" t="str">
        <f t="shared" si="55"/>
        <v>67215</v>
      </c>
      <c r="J66" s="46" t="s">
        <v>56</v>
      </c>
      <c r="K66" s="9">
        <v>9922760</v>
      </c>
      <c r="L66" s="9">
        <v>129513</v>
      </c>
    </row>
    <row r="67" spans="1:12" x14ac:dyDescent="0.35">
      <c r="A67" s="6" t="s">
        <v>54</v>
      </c>
      <c r="B67" s="7" t="s">
        <v>140</v>
      </c>
      <c r="C67" s="7">
        <v>11</v>
      </c>
      <c r="D67" s="10" t="s">
        <v>57</v>
      </c>
      <c r="E67" s="7" t="str">
        <f t="shared" si="52"/>
        <v>33</v>
      </c>
      <c r="F67" s="7" t="str">
        <f t="shared" si="53"/>
        <v>67249</v>
      </c>
      <c r="G67" s="7" t="str">
        <f t="shared" si="54"/>
        <v>0000000</v>
      </c>
      <c r="H67" s="7" t="s">
        <v>12</v>
      </c>
      <c r="I67" s="8" t="str">
        <f t="shared" si="55"/>
        <v>67249</v>
      </c>
      <c r="J67" s="46" t="s">
        <v>58</v>
      </c>
      <c r="K67" s="9">
        <v>3241874</v>
      </c>
      <c r="L67" s="9">
        <v>74981</v>
      </c>
    </row>
    <row r="68" spans="1:12" x14ac:dyDescent="0.35">
      <c r="A68" s="6" t="s">
        <v>54</v>
      </c>
      <c r="B68" s="7" t="s">
        <v>140</v>
      </c>
      <c r="C68" s="7">
        <v>11</v>
      </c>
      <c r="D68" s="6" t="s">
        <v>59</v>
      </c>
      <c r="E68" s="7" t="str">
        <f t="shared" si="52"/>
        <v>33</v>
      </c>
      <c r="F68" s="7" t="str">
        <f t="shared" si="53"/>
        <v>10330</v>
      </c>
      <c r="G68" s="7" t="str">
        <f t="shared" si="54"/>
        <v>0125385</v>
      </c>
      <c r="H68" s="7" t="s">
        <v>60</v>
      </c>
      <c r="I68" s="8" t="str">
        <f t="shared" si="55"/>
        <v>C1369</v>
      </c>
      <c r="J68" s="46" t="s">
        <v>61</v>
      </c>
      <c r="K68" s="9">
        <v>202842</v>
      </c>
      <c r="L68" s="9">
        <v>49308</v>
      </c>
    </row>
    <row r="69" spans="1:12" x14ac:dyDescent="0.35">
      <c r="A69" s="6" t="s">
        <v>62</v>
      </c>
      <c r="B69" s="7" t="s">
        <v>158</v>
      </c>
      <c r="C69" s="7">
        <v>52</v>
      </c>
      <c r="D69" s="6" t="s">
        <v>63</v>
      </c>
      <c r="E69" s="7" t="str">
        <f t="shared" ref="E69" si="56">MID(D69,1,2)</f>
        <v>34</v>
      </c>
      <c r="F69" s="7" t="str">
        <f t="shared" ref="F69" si="57">MID(D69,3,5)</f>
        <v>67322</v>
      </c>
      <c r="G69" s="7" t="str">
        <f t="shared" ref="G69" si="58">MID(D69,8,7)</f>
        <v>0000000</v>
      </c>
      <c r="H69" s="7" t="s">
        <v>12</v>
      </c>
      <c r="I69" s="8" t="str">
        <f t="shared" ref="I69" si="59">IF(H69="N/A",F69,"C"&amp;H69)</f>
        <v>67322</v>
      </c>
      <c r="J69" s="46" t="s">
        <v>64</v>
      </c>
      <c r="K69" s="9">
        <v>48347</v>
      </c>
      <c r="L69" s="9">
        <v>12471</v>
      </c>
    </row>
    <row r="70" spans="1:12" x14ac:dyDescent="0.35">
      <c r="A70" s="6" t="s">
        <v>62</v>
      </c>
      <c r="B70" s="7" t="s">
        <v>158</v>
      </c>
      <c r="C70" s="7">
        <v>52</v>
      </c>
      <c r="D70" s="38" t="s">
        <v>223</v>
      </c>
      <c r="E70" s="39" t="str">
        <f>MID(D70,1,2)</f>
        <v>34</v>
      </c>
      <c r="F70" s="39" t="str">
        <f>MID(D70,3,5)</f>
        <v>75283</v>
      </c>
      <c r="G70" s="39" t="str">
        <f>MID(D70,8,7)</f>
        <v>0000000</v>
      </c>
      <c r="H70" s="7" t="s">
        <v>12</v>
      </c>
      <c r="I70" s="8" t="str">
        <f>IF(H70="N/A",F70,"C"&amp;H70)</f>
        <v>75283</v>
      </c>
      <c r="J70" s="47" t="s">
        <v>224</v>
      </c>
      <c r="K70" s="9">
        <v>1968830</v>
      </c>
      <c r="L70" s="36">
        <v>551832</v>
      </c>
    </row>
    <row r="71" spans="1:12" x14ac:dyDescent="0.35">
      <c r="A71" s="6" t="s">
        <v>65</v>
      </c>
      <c r="B71" s="7" t="s">
        <v>141</v>
      </c>
      <c r="C71" s="7">
        <v>4</v>
      </c>
      <c r="D71" s="6" t="s">
        <v>340</v>
      </c>
      <c r="E71" s="7" t="str">
        <f t="shared" ref="E71" si="60">MID(D71,1,2)</f>
        <v>36</v>
      </c>
      <c r="F71" s="7" t="str">
        <f t="shared" ref="F71" si="61">MID(D71,3,5)</f>
        <v>73858</v>
      </c>
      <c r="G71" s="7" t="str">
        <f t="shared" ref="G71" si="62">MID(D71,8,7)</f>
        <v>0000000</v>
      </c>
      <c r="H71" s="7" t="s">
        <v>12</v>
      </c>
      <c r="I71" s="8" t="str">
        <f t="shared" ref="I71" si="63">IF(H71="N/A",F71,"C"&amp;H71)</f>
        <v>73858</v>
      </c>
      <c r="J71" s="46" t="s">
        <v>339</v>
      </c>
      <c r="K71" s="9">
        <v>56339</v>
      </c>
      <c r="L71" s="9">
        <v>47744</v>
      </c>
    </row>
    <row r="72" spans="1:12" x14ac:dyDescent="0.35">
      <c r="A72" s="6" t="s">
        <v>65</v>
      </c>
      <c r="B72" s="7" t="s">
        <v>141</v>
      </c>
      <c r="C72" s="7">
        <v>4</v>
      </c>
      <c r="D72" s="14" t="s">
        <v>66</v>
      </c>
      <c r="E72" s="15" t="str">
        <f t="shared" ref="E72:E77" si="64">MID(D72,1,2)</f>
        <v>36</v>
      </c>
      <c r="F72" s="15" t="str">
        <f t="shared" ref="F72:F77" si="65">MID(D72,3,5)</f>
        <v>67736</v>
      </c>
      <c r="G72" s="15" t="str">
        <f t="shared" ref="G72:G77" si="66">MID(D72,8,7)</f>
        <v>0139576</v>
      </c>
      <c r="H72" s="16" t="s">
        <v>67</v>
      </c>
      <c r="I72" s="8" t="str">
        <f t="shared" ref="I72:I77" si="67">IF(H72="N/A",F72,"C"&amp;H72)</f>
        <v>C2073</v>
      </c>
      <c r="J72" s="49" t="s">
        <v>68</v>
      </c>
      <c r="K72" s="9">
        <v>42555</v>
      </c>
      <c r="L72" s="9">
        <v>15674</v>
      </c>
    </row>
    <row r="73" spans="1:12" x14ac:dyDescent="0.35">
      <c r="A73" s="6" t="s">
        <v>69</v>
      </c>
      <c r="B73" s="7" t="s">
        <v>142</v>
      </c>
      <c r="C73" s="7">
        <v>2</v>
      </c>
      <c r="D73" s="6" t="s">
        <v>342</v>
      </c>
      <c r="E73" s="7" t="str">
        <f t="shared" si="64"/>
        <v>37</v>
      </c>
      <c r="F73" s="7" t="str">
        <f t="shared" si="65"/>
        <v>68056</v>
      </c>
      <c r="G73" s="7" t="str">
        <f t="shared" si="66"/>
        <v>0000000</v>
      </c>
      <c r="H73" s="7" t="s">
        <v>12</v>
      </c>
      <c r="I73" s="8" t="str">
        <f t="shared" si="67"/>
        <v>68056</v>
      </c>
      <c r="J73" s="46" t="s">
        <v>341</v>
      </c>
      <c r="K73" s="9">
        <v>129627</v>
      </c>
      <c r="L73" s="9">
        <v>17845</v>
      </c>
    </row>
    <row r="74" spans="1:12" x14ac:dyDescent="0.35">
      <c r="A74" s="6" t="s">
        <v>69</v>
      </c>
      <c r="B74" s="7" t="s">
        <v>142</v>
      </c>
      <c r="C74" s="7">
        <v>2</v>
      </c>
      <c r="D74" s="6" t="s">
        <v>70</v>
      </c>
      <c r="E74" s="7" t="str">
        <f t="shared" si="64"/>
        <v>37</v>
      </c>
      <c r="F74" s="7" t="str">
        <f t="shared" si="65"/>
        <v>68098</v>
      </c>
      <c r="G74" s="7" t="str">
        <f t="shared" si="66"/>
        <v>0000000</v>
      </c>
      <c r="H74" s="7" t="s">
        <v>12</v>
      </c>
      <c r="I74" s="8" t="str">
        <f t="shared" si="67"/>
        <v>68098</v>
      </c>
      <c r="J74" s="46" t="s">
        <v>71</v>
      </c>
      <c r="K74" s="9">
        <v>4889495</v>
      </c>
      <c r="L74" s="9">
        <v>116030</v>
      </c>
    </row>
    <row r="75" spans="1:12" x14ac:dyDescent="0.35">
      <c r="A75" s="6" t="s">
        <v>69</v>
      </c>
      <c r="B75" s="7" t="s">
        <v>142</v>
      </c>
      <c r="C75" s="7">
        <v>2</v>
      </c>
      <c r="D75" s="6" t="s">
        <v>344</v>
      </c>
      <c r="E75" s="7" t="str">
        <f t="shared" si="64"/>
        <v>37</v>
      </c>
      <c r="F75" s="7" t="str">
        <f t="shared" si="65"/>
        <v>68114</v>
      </c>
      <c r="G75" s="7" t="str">
        <f t="shared" si="66"/>
        <v>0000000</v>
      </c>
      <c r="H75" s="7" t="s">
        <v>12</v>
      </c>
      <c r="I75" s="8" t="str">
        <f t="shared" si="67"/>
        <v>68114</v>
      </c>
      <c r="J75" s="46" t="s">
        <v>343</v>
      </c>
      <c r="K75" s="9">
        <v>1283754</v>
      </c>
      <c r="L75" s="9">
        <v>86894</v>
      </c>
    </row>
    <row r="76" spans="1:12" x14ac:dyDescent="0.35">
      <c r="A76" s="6" t="s">
        <v>69</v>
      </c>
      <c r="B76" s="7" t="s">
        <v>142</v>
      </c>
      <c r="C76" s="7">
        <v>2</v>
      </c>
      <c r="D76" s="6" t="s">
        <v>72</v>
      </c>
      <c r="E76" s="7" t="str">
        <f t="shared" si="64"/>
        <v>37</v>
      </c>
      <c r="F76" s="7" t="str">
        <f t="shared" si="65"/>
        <v>68296</v>
      </c>
      <c r="G76" s="7" t="str">
        <f t="shared" si="66"/>
        <v>0000000</v>
      </c>
      <c r="H76" s="7" t="s">
        <v>12</v>
      </c>
      <c r="I76" s="8" t="str">
        <f t="shared" si="67"/>
        <v>68296</v>
      </c>
      <c r="J76" s="46" t="s">
        <v>73</v>
      </c>
      <c r="K76" s="9">
        <v>1861441</v>
      </c>
      <c r="L76" s="9">
        <v>26691</v>
      </c>
    </row>
    <row r="77" spans="1:12" x14ac:dyDescent="0.35">
      <c r="A77" s="6" t="s">
        <v>69</v>
      </c>
      <c r="B77" s="7" t="s">
        <v>142</v>
      </c>
      <c r="C77" s="7">
        <v>2</v>
      </c>
      <c r="D77" s="6" t="s">
        <v>74</v>
      </c>
      <c r="E77" s="7" t="str">
        <f t="shared" si="64"/>
        <v>37</v>
      </c>
      <c r="F77" s="7" t="str">
        <f t="shared" si="65"/>
        <v>68304</v>
      </c>
      <c r="G77" s="7" t="str">
        <f t="shared" si="66"/>
        <v>0000000</v>
      </c>
      <c r="H77" s="7" t="s">
        <v>12</v>
      </c>
      <c r="I77" s="8" t="str">
        <f t="shared" si="67"/>
        <v>68304</v>
      </c>
      <c r="J77" s="46" t="s">
        <v>75</v>
      </c>
      <c r="K77" s="9">
        <v>574356</v>
      </c>
      <c r="L77" s="9">
        <v>230174</v>
      </c>
    </row>
    <row r="78" spans="1:12" x14ac:dyDescent="0.35">
      <c r="A78" s="6" t="s">
        <v>69</v>
      </c>
      <c r="B78" s="7" t="s">
        <v>142</v>
      </c>
      <c r="C78" s="7">
        <v>2</v>
      </c>
      <c r="D78" s="6" t="s">
        <v>347</v>
      </c>
      <c r="E78" s="7" t="str">
        <f t="shared" ref="E78:E79" si="68">MID(D78,1,2)</f>
        <v>37</v>
      </c>
      <c r="F78" s="7" t="str">
        <f t="shared" ref="F78:F79" si="69">MID(D78,3,5)</f>
        <v>68098</v>
      </c>
      <c r="G78" s="7" t="str">
        <f t="shared" ref="G78:G79" si="70">MID(D78,8,7)</f>
        <v>0133991</v>
      </c>
      <c r="H78" s="7" t="s">
        <v>346</v>
      </c>
      <c r="I78" s="8" t="str">
        <f t="shared" ref="I78:I79" si="71">IF(H78="N/A",F78,"C"&amp;H78)</f>
        <v>C1802</v>
      </c>
      <c r="J78" s="46" t="s">
        <v>345</v>
      </c>
      <c r="K78" s="9">
        <v>261274</v>
      </c>
      <c r="L78" s="9">
        <v>6472</v>
      </c>
    </row>
    <row r="79" spans="1:12" x14ac:dyDescent="0.35">
      <c r="A79" s="6" t="s">
        <v>69</v>
      </c>
      <c r="B79" s="7" t="s">
        <v>142</v>
      </c>
      <c r="C79" s="7">
        <v>2</v>
      </c>
      <c r="D79" s="14" t="s">
        <v>76</v>
      </c>
      <c r="E79" s="15" t="str">
        <f t="shared" si="68"/>
        <v>37</v>
      </c>
      <c r="F79" s="15" t="str">
        <f t="shared" si="69"/>
        <v>75416</v>
      </c>
      <c r="G79" s="15" t="str">
        <f t="shared" si="70"/>
        <v>0139386</v>
      </c>
      <c r="H79" s="16" t="s">
        <v>77</v>
      </c>
      <c r="I79" s="8" t="str">
        <f t="shared" si="71"/>
        <v>C2053</v>
      </c>
      <c r="J79" s="49" t="s">
        <v>68</v>
      </c>
      <c r="K79" s="9">
        <v>89915</v>
      </c>
      <c r="L79" s="9">
        <v>31881</v>
      </c>
    </row>
    <row r="80" spans="1:12" x14ac:dyDescent="0.35">
      <c r="A80" s="6" t="s">
        <v>78</v>
      </c>
      <c r="B80" s="7" t="s">
        <v>143</v>
      </c>
      <c r="C80" s="7">
        <v>1</v>
      </c>
      <c r="D80" s="6" t="s">
        <v>79</v>
      </c>
      <c r="E80" s="7" t="str">
        <f t="shared" ref="E80:E83" si="72">MID(D80,1,2)</f>
        <v>39</v>
      </c>
      <c r="F80" s="7" t="str">
        <f t="shared" ref="F80:F83" si="73">MID(D80,3,5)</f>
        <v>68502</v>
      </c>
      <c r="G80" s="7" t="str">
        <f t="shared" ref="G80:G83" si="74">MID(D80,8,7)</f>
        <v>0000000</v>
      </c>
      <c r="H80" s="7" t="s">
        <v>12</v>
      </c>
      <c r="I80" s="8" t="str">
        <f t="shared" ref="I80:I83" si="75">IF(H80="N/A",F80,"C"&amp;H80)</f>
        <v>68502</v>
      </c>
      <c r="J80" s="46" t="s">
        <v>80</v>
      </c>
      <c r="K80" s="9">
        <v>660227</v>
      </c>
      <c r="L80" s="9">
        <v>83315</v>
      </c>
    </row>
    <row r="81" spans="1:12" x14ac:dyDescent="0.35">
      <c r="A81" s="6" t="s">
        <v>78</v>
      </c>
      <c r="B81" s="7" t="s">
        <v>143</v>
      </c>
      <c r="C81" s="7">
        <v>1</v>
      </c>
      <c r="D81" s="6" t="s">
        <v>81</v>
      </c>
      <c r="E81" s="7" t="str">
        <f t="shared" si="72"/>
        <v>39</v>
      </c>
      <c r="F81" s="7" t="str">
        <f t="shared" si="73"/>
        <v>68585</v>
      </c>
      <c r="G81" s="7" t="str">
        <f t="shared" si="74"/>
        <v>0000000</v>
      </c>
      <c r="H81" s="7" t="s">
        <v>12</v>
      </c>
      <c r="I81" s="8" t="str">
        <f t="shared" si="75"/>
        <v>68585</v>
      </c>
      <c r="J81" s="46" t="s">
        <v>82</v>
      </c>
      <c r="K81" s="9">
        <v>7762622</v>
      </c>
      <c r="L81" s="9">
        <v>274319</v>
      </c>
    </row>
    <row r="82" spans="1:12" x14ac:dyDescent="0.35">
      <c r="A82" s="6" t="s">
        <v>78</v>
      </c>
      <c r="B82" s="7" t="s">
        <v>143</v>
      </c>
      <c r="C82" s="7">
        <v>1</v>
      </c>
      <c r="D82" s="6" t="s">
        <v>83</v>
      </c>
      <c r="E82" s="7" t="str">
        <f t="shared" si="72"/>
        <v>39</v>
      </c>
      <c r="F82" s="7" t="str">
        <f t="shared" si="73"/>
        <v>68593</v>
      </c>
      <c r="G82" s="7" t="str">
        <f t="shared" si="74"/>
        <v>0000000</v>
      </c>
      <c r="H82" s="7" t="s">
        <v>12</v>
      </c>
      <c r="I82" s="8" t="str">
        <f t="shared" si="75"/>
        <v>68593</v>
      </c>
      <c r="J82" s="46" t="s">
        <v>84</v>
      </c>
      <c r="K82" s="9">
        <v>4568141</v>
      </c>
      <c r="L82" s="9">
        <v>239598</v>
      </c>
    </row>
    <row r="83" spans="1:12" x14ac:dyDescent="0.35">
      <c r="A83" s="6" t="s">
        <v>85</v>
      </c>
      <c r="B83" s="7" t="s">
        <v>144</v>
      </c>
      <c r="C83" s="7">
        <v>1</v>
      </c>
      <c r="D83" s="6" t="s">
        <v>86</v>
      </c>
      <c r="E83" s="7" t="str">
        <f t="shared" si="72"/>
        <v>40</v>
      </c>
      <c r="F83" s="7" t="str">
        <f t="shared" si="73"/>
        <v>68759</v>
      </c>
      <c r="G83" s="7" t="str">
        <f t="shared" si="74"/>
        <v>0000000</v>
      </c>
      <c r="H83" s="7" t="s">
        <v>12</v>
      </c>
      <c r="I83" s="8" t="str">
        <f t="shared" si="75"/>
        <v>68759</v>
      </c>
      <c r="J83" s="46" t="s">
        <v>87</v>
      </c>
      <c r="K83" s="9">
        <v>1211799</v>
      </c>
      <c r="L83" s="9">
        <v>93223</v>
      </c>
    </row>
    <row r="84" spans="1:12" x14ac:dyDescent="0.35">
      <c r="A84" s="6" t="s">
        <v>88</v>
      </c>
      <c r="B84" s="7" t="s">
        <v>145</v>
      </c>
      <c r="C84" s="7">
        <v>1</v>
      </c>
      <c r="D84" s="38" t="s">
        <v>232</v>
      </c>
      <c r="E84" s="39" t="str">
        <f>MID(D84,1,2)</f>
        <v>41</v>
      </c>
      <c r="F84" s="39" t="str">
        <f>MID(D84,3,5)</f>
        <v>69005</v>
      </c>
      <c r="G84" s="39" t="str">
        <f>MID(D84,8,7)</f>
        <v>0000000</v>
      </c>
      <c r="H84" s="7" t="s">
        <v>12</v>
      </c>
      <c r="I84" s="8" t="str">
        <f>IF(H84="N/A",F84,"C"&amp;H84)</f>
        <v>69005</v>
      </c>
      <c r="J84" s="47" t="s">
        <v>231</v>
      </c>
      <c r="K84" s="9">
        <v>1388332</v>
      </c>
      <c r="L84" s="36">
        <v>77483</v>
      </c>
    </row>
    <row r="85" spans="1:12" x14ac:dyDescent="0.35">
      <c r="A85" s="6" t="s">
        <v>88</v>
      </c>
      <c r="B85" s="7" t="s">
        <v>145</v>
      </c>
      <c r="C85" s="7">
        <v>1</v>
      </c>
      <c r="D85" s="6" t="s">
        <v>349</v>
      </c>
      <c r="E85" s="7" t="str">
        <f t="shared" ref="E85:E86" si="76">MID(D85,1,2)</f>
        <v>41</v>
      </c>
      <c r="F85" s="7" t="str">
        <f t="shared" ref="F85:F86" si="77">MID(D85,3,5)</f>
        <v>69062</v>
      </c>
      <c r="G85" s="7" t="str">
        <f t="shared" ref="G85:G86" si="78">MID(D85,8,7)</f>
        <v>0000000</v>
      </c>
      <c r="H85" s="7" t="s">
        <v>12</v>
      </c>
      <c r="I85" s="8" t="str">
        <f t="shared" ref="I85:I86" si="79">IF(H85="N/A",F85,"C"&amp;H85)</f>
        <v>69062</v>
      </c>
      <c r="J85" s="46" t="s">
        <v>348</v>
      </c>
      <c r="K85" s="9">
        <v>808470</v>
      </c>
      <c r="L85" s="9">
        <v>182413</v>
      </c>
    </row>
    <row r="86" spans="1:12" ht="31" x14ac:dyDescent="0.35">
      <c r="A86" s="6" t="s">
        <v>88</v>
      </c>
      <c r="B86" s="7" t="s">
        <v>145</v>
      </c>
      <c r="C86" s="7">
        <v>1</v>
      </c>
      <c r="D86" s="6" t="s">
        <v>352</v>
      </c>
      <c r="E86" s="7" t="str">
        <f t="shared" si="76"/>
        <v>41</v>
      </c>
      <c r="F86" s="7" t="str">
        <f t="shared" si="77"/>
        <v>68916</v>
      </c>
      <c r="G86" s="7" t="str">
        <f t="shared" si="78"/>
        <v>0112284</v>
      </c>
      <c r="H86" s="7" t="s">
        <v>351</v>
      </c>
      <c r="I86" s="8" t="str">
        <f t="shared" si="79"/>
        <v>C0802</v>
      </c>
      <c r="J86" s="46" t="s">
        <v>350</v>
      </c>
      <c r="K86" s="9">
        <v>121620</v>
      </c>
      <c r="L86" s="9">
        <v>22</v>
      </c>
    </row>
    <row r="87" spans="1:12" x14ac:dyDescent="0.35">
      <c r="A87" s="6" t="s">
        <v>89</v>
      </c>
      <c r="B87" s="7" t="s">
        <v>159</v>
      </c>
      <c r="C87" s="7">
        <v>39</v>
      </c>
      <c r="D87" s="38" t="s">
        <v>228</v>
      </c>
      <c r="E87" s="39" t="str">
        <f>MID(D87,1,2)</f>
        <v>42</v>
      </c>
      <c r="F87" s="39" t="str">
        <f>MID(D87,3,5)</f>
        <v>69260</v>
      </c>
      <c r="G87" s="39" t="str">
        <f>MID(D87,8,7)</f>
        <v>0000000</v>
      </c>
      <c r="H87" s="7" t="s">
        <v>12</v>
      </c>
      <c r="I87" s="8" t="str">
        <f>IF(H87="N/A",F87,"C"&amp;H87)</f>
        <v>69260</v>
      </c>
      <c r="J87" s="47" t="s">
        <v>227</v>
      </c>
      <c r="K87" s="9">
        <v>483668</v>
      </c>
      <c r="L87" s="36">
        <v>120917</v>
      </c>
    </row>
    <row r="88" spans="1:12" x14ac:dyDescent="0.35">
      <c r="A88" s="6" t="s">
        <v>89</v>
      </c>
      <c r="B88" s="7" t="s">
        <v>159</v>
      </c>
      <c r="C88" s="7">
        <v>39</v>
      </c>
      <c r="D88" s="38" t="s">
        <v>230</v>
      </c>
      <c r="E88" s="39" t="str">
        <f>MID(D88,1,2)</f>
        <v>42</v>
      </c>
      <c r="F88" s="39" t="str">
        <f>MID(D88,3,5)</f>
        <v>76786</v>
      </c>
      <c r="G88" s="39" t="str">
        <f>MID(D88,8,7)</f>
        <v>0000000</v>
      </c>
      <c r="H88" s="7" t="s">
        <v>12</v>
      </c>
      <c r="I88" s="8" t="str">
        <f>IF(H88="N/A",F88,"C"&amp;H88)</f>
        <v>76786</v>
      </c>
      <c r="J88" s="47" t="s">
        <v>229</v>
      </c>
      <c r="K88" s="9">
        <v>2244243</v>
      </c>
      <c r="L88" s="36">
        <v>41881</v>
      </c>
    </row>
    <row r="89" spans="1:12" x14ac:dyDescent="0.35">
      <c r="A89" s="6" t="s">
        <v>90</v>
      </c>
      <c r="B89" s="7" t="s">
        <v>146</v>
      </c>
      <c r="C89" s="7">
        <v>3</v>
      </c>
      <c r="D89" s="6" t="s">
        <v>91</v>
      </c>
      <c r="E89" s="7" t="str">
        <f t="shared" ref="E89" si="80">MID(D89,1,2)</f>
        <v>43</v>
      </c>
      <c r="F89" s="7" t="str">
        <f t="shared" ref="F89" si="81">MID(D89,3,5)</f>
        <v>69591</v>
      </c>
      <c r="G89" s="7" t="str">
        <f t="shared" ref="G89" si="82">MID(D89,8,7)</f>
        <v>0000000</v>
      </c>
      <c r="H89" s="7" t="s">
        <v>12</v>
      </c>
      <c r="I89" s="8" t="str">
        <f t="shared" ref="I89" si="83">IF(H89="N/A",F89,"C"&amp;H89)</f>
        <v>69591</v>
      </c>
      <c r="J89" s="46" t="s">
        <v>92</v>
      </c>
      <c r="K89" s="9">
        <v>604688</v>
      </c>
      <c r="L89" s="9">
        <v>139711</v>
      </c>
    </row>
    <row r="90" spans="1:12" x14ac:dyDescent="0.35">
      <c r="A90" s="6" t="s">
        <v>93</v>
      </c>
      <c r="B90" s="7" t="s">
        <v>147</v>
      </c>
      <c r="C90" s="7">
        <v>1</v>
      </c>
      <c r="D90" s="11" t="s">
        <v>94</v>
      </c>
      <c r="E90" s="7" t="str">
        <f t="shared" ref="E90" si="84">MID(D90,1,2)</f>
        <v>44</v>
      </c>
      <c r="F90" s="7" t="str">
        <f t="shared" ref="F90" si="85">MID(D90,3,5)</f>
        <v>75432</v>
      </c>
      <c r="G90" s="7" t="str">
        <f t="shared" ref="G90" si="86">MID(D90,8,7)</f>
        <v>0000000</v>
      </c>
      <c r="H90" s="7" t="s">
        <v>12</v>
      </c>
      <c r="I90" s="8" t="str">
        <f t="shared" ref="I90" si="87">IF(H90="N/A",F90,"C"&amp;H90)</f>
        <v>75432</v>
      </c>
      <c r="J90" s="50" t="s">
        <v>95</v>
      </c>
      <c r="K90" s="9">
        <v>122818</v>
      </c>
      <c r="L90" s="9">
        <v>18430</v>
      </c>
    </row>
    <row r="91" spans="1:12" x14ac:dyDescent="0.35">
      <c r="A91" s="6" t="s">
        <v>96</v>
      </c>
      <c r="B91" s="7" t="s">
        <v>148</v>
      </c>
      <c r="C91" s="7">
        <v>1</v>
      </c>
      <c r="D91" s="38" t="s">
        <v>233</v>
      </c>
      <c r="E91" s="39" t="str">
        <f t="shared" ref="E91" si="88">MID(D91,1,2)</f>
        <v>47</v>
      </c>
      <c r="F91" s="39" t="str">
        <f t="shared" ref="F91" si="89">MID(D91,3,5)</f>
        <v>70409</v>
      </c>
      <c r="G91" s="39" t="str">
        <f t="shared" ref="G91" si="90">MID(D91,8,7)</f>
        <v>0000000</v>
      </c>
      <c r="H91" s="7" t="s">
        <v>12</v>
      </c>
      <c r="I91" s="8" t="str">
        <f t="shared" ref="I91" si="91">IF(H91="N/A",F91,"C"&amp;H91)</f>
        <v>70409</v>
      </c>
      <c r="J91" s="47" t="s">
        <v>234</v>
      </c>
      <c r="K91" s="9">
        <v>49566</v>
      </c>
      <c r="L91" s="36">
        <v>3074</v>
      </c>
    </row>
    <row r="92" spans="1:12" x14ac:dyDescent="0.35">
      <c r="A92" s="6" t="s">
        <v>97</v>
      </c>
      <c r="B92" s="7" t="s">
        <v>149</v>
      </c>
      <c r="C92" s="7">
        <v>3</v>
      </c>
      <c r="D92" s="6" t="s">
        <v>355</v>
      </c>
      <c r="E92" s="7" t="str">
        <f t="shared" ref="E92" si="92">MID(D92,1,2)</f>
        <v>48</v>
      </c>
      <c r="F92" s="7" t="str">
        <f t="shared" ref="F92" si="93">MID(D92,3,5)</f>
        <v>70581</v>
      </c>
      <c r="G92" s="7" t="str">
        <f t="shared" ref="G92" si="94">MID(D92,8,7)</f>
        <v>6116255</v>
      </c>
      <c r="H92" s="7" t="s">
        <v>354</v>
      </c>
      <c r="I92" s="8" t="str">
        <f t="shared" ref="I92" si="95">IF(H92="N/A",F92,"C"&amp;H92)</f>
        <v>C0181</v>
      </c>
      <c r="J92" s="46" t="s">
        <v>353</v>
      </c>
      <c r="K92" s="9">
        <v>92504</v>
      </c>
      <c r="L92" s="9">
        <v>69561</v>
      </c>
    </row>
    <row r="93" spans="1:12" x14ac:dyDescent="0.35">
      <c r="A93" s="6" t="s">
        <v>97</v>
      </c>
      <c r="B93" s="7" t="s">
        <v>149</v>
      </c>
      <c r="C93" s="7">
        <v>3</v>
      </c>
      <c r="D93" s="38" t="s">
        <v>235</v>
      </c>
      <c r="E93" s="39" t="str">
        <f t="shared" ref="E93:E94" si="96">MID(D93,1,2)</f>
        <v>48</v>
      </c>
      <c r="F93" s="39" t="str">
        <f t="shared" ref="F93:F94" si="97">MID(D93,3,5)</f>
        <v>70581</v>
      </c>
      <c r="G93" s="39" t="str">
        <f t="shared" ref="G93:G94" si="98">MID(D93,8,7)</f>
        <v>4830196</v>
      </c>
      <c r="H93" s="40" t="s">
        <v>237</v>
      </c>
      <c r="I93" s="8" t="str">
        <f t="shared" ref="I93:I94" si="99">IF(H93="N/A",F93,"C"&amp;H93)</f>
        <v>C0372</v>
      </c>
      <c r="J93" s="47" t="s">
        <v>239</v>
      </c>
      <c r="K93" s="9">
        <v>104650</v>
      </c>
      <c r="L93" s="36">
        <v>18987</v>
      </c>
    </row>
    <row r="94" spans="1:12" x14ac:dyDescent="0.35">
      <c r="A94" s="6" t="s">
        <v>97</v>
      </c>
      <c r="B94" s="7" t="s">
        <v>149</v>
      </c>
      <c r="C94" s="7">
        <v>3</v>
      </c>
      <c r="D94" s="38" t="s">
        <v>236</v>
      </c>
      <c r="E94" s="39" t="str">
        <f t="shared" si="96"/>
        <v>48</v>
      </c>
      <c r="F94" s="39" t="str">
        <f t="shared" si="97"/>
        <v>70581</v>
      </c>
      <c r="G94" s="39" t="str">
        <f t="shared" si="98"/>
        <v>0137380</v>
      </c>
      <c r="H94" s="40" t="s">
        <v>238</v>
      </c>
      <c r="I94" s="8" t="str">
        <f t="shared" si="99"/>
        <v>C1912</v>
      </c>
      <c r="J94" s="47" t="s">
        <v>240</v>
      </c>
      <c r="K94" s="9">
        <v>57232</v>
      </c>
      <c r="L94" s="36">
        <v>24529</v>
      </c>
    </row>
    <row r="95" spans="1:12" x14ac:dyDescent="0.35">
      <c r="A95" s="6" t="s">
        <v>98</v>
      </c>
      <c r="B95" s="7" t="s">
        <v>150</v>
      </c>
      <c r="C95" s="7">
        <v>6</v>
      </c>
      <c r="D95" s="11" t="s">
        <v>241</v>
      </c>
      <c r="E95" s="35" t="str">
        <f>MID(D95,1,2)</f>
        <v>49</v>
      </c>
      <c r="F95" s="35" t="str">
        <f>MID(D95,3,5)</f>
        <v>70912</v>
      </c>
      <c r="G95" s="35" t="str">
        <f>MID(D95,8,7)</f>
        <v>0000000</v>
      </c>
      <c r="H95" s="7" t="s">
        <v>12</v>
      </c>
      <c r="I95" s="8" t="str">
        <f>IF(H95="N/A",F95,"C"&amp;H95)</f>
        <v>70912</v>
      </c>
      <c r="J95" s="50" t="s">
        <v>243</v>
      </c>
      <c r="K95" s="9">
        <v>913624</v>
      </c>
      <c r="L95" s="36">
        <v>237438</v>
      </c>
    </row>
    <row r="96" spans="1:12" x14ac:dyDescent="0.35">
      <c r="A96" s="6" t="s">
        <v>98</v>
      </c>
      <c r="B96" s="7" t="s">
        <v>150</v>
      </c>
      <c r="C96" s="7">
        <v>6</v>
      </c>
      <c r="D96" s="11" t="s">
        <v>242</v>
      </c>
      <c r="E96" s="35" t="str">
        <f>MID(D96,1,2)</f>
        <v>49</v>
      </c>
      <c r="F96" s="35" t="str">
        <f>MID(D96,3,5)</f>
        <v>70920</v>
      </c>
      <c r="G96" s="35" t="str">
        <f>MID(D96,8,7)</f>
        <v>0000000</v>
      </c>
      <c r="H96" s="7" t="s">
        <v>12</v>
      </c>
      <c r="I96" s="8" t="str">
        <f>IF(H96="N/A",F96,"C"&amp;H96)</f>
        <v>70920</v>
      </c>
      <c r="J96" s="50" t="s">
        <v>244</v>
      </c>
      <c r="K96" s="9">
        <v>1754625</v>
      </c>
      <c r="L96" s="36">
        <v>363986</v>
      </c>
    </row>
    <row r="97" spans="1:12" x14ac:dyDescent="0.35">
      <c r="A97" s="6" t="s">
        <v>98</v>
      </c>
      <c r="B97" s="7" t="s">
        <v>150</v>
      </c>
      <c r="C97" s="7">
        <v>6</v>
      </c>
      <c r="D97" s="6" t="s">
        <v>99</v>
      </c>
      <c r="E97" s="7" t="str">
        <f t="shared" ref="E97" si="100">MID(D97,1,2)</f>
        <v>49</v>
      </c>
      <c r="F97" s="7" t="str">
        <f t="shared" ref="F97" si="101">MID(D97,3,5)</f>
        <v>70912</v>
      </c>
      <c r="G97" s="7" t="str">
        <f t="shared" ref="G97" si="102">MID(D97,8,7)</f>
        <v>6116958</v>
      </c>
      <c r="H97" s="7" t="s">
        <v>100</v>
      </c>
      <c r="I97" s="8" t="str">
        <f t="shared" ref="I97" si="103">IF(H97="N/A",F97,"C"&amp;H97)</f>
        <v>C0215</v>
      </c>
      <c r="J97" s="46" t="s">
        <v>101</v>
      </c>
      <c r="K97" s="9">
        <v>46924</v>
      </c>
      <c r="L97" s="9">
        <v>10846</v>
      </c>
    </row>
    <row r="98" spans="1:12" x14ac:dyDescent="0.35">
      <c r="A98" s="6" t="s">
        <v>102</v>
      </c>
      <c r="B98" s="7" t="s">
        <v>160</v>
      </c>
      <c r="C98" s="7">
        <v>35</v>
      </c>
      <c r="D98" s="11" t="s">
        <v>245</v>
      </c>
      <c r="E98" s="35" t="str">
        <f>MID(D98,1,2)</f>
        <v>50</v>
      </c>
      <c r="F98" s="35" t="str">
        <f>MID(D98,3,5)</f>
        <v>71233</v>
      </c>
      <c r="G98" s="35" t="str">
        <f>MID(D98,8,7)</f>
        <v>0000000</v>
      </c>
      <c r="H98" s="7" t="s">
        <v>12</v>
      </c>
      <c r="I98" s="8" t="str">
        <f>IF(H98="N/A",F98,"C"&amp;H98)</f>
        <v>71233</v>
      </c>
      <c r="J98" s="50" t="s">
        <v>246</v>
      </c>
      <c r="K98" s="9">
        <v>1938</v>
      </c>
      <c r="L98" s="36">
        <v>1262</v>
      </c>
    </row>
    <row r="99" spans="1:12" x14ac:dyDescent="0.35">
      <c r="A99" s="6" t="s">
        <v>102</v>
      </c>
      <c r="B99" s="7" t="s">
        <v>160</v>
      </c>
      <c r="C99" s="7">
        <v>35</v>
      </c>
      <c r="D99" s="6" t="s">
        <v>103</v>
      </c>
      <c r="E99" s="7" t="str">
        <f t="shared" ref="E99:E102" si="104">MID(D99,1,2)</f>
        <v>50</v>
      </c>
      <c r="F99" s="7" t="str">
        <f t="shared" ref="F99:F102" si="105">MID(D99,3,5)</f>
        <v>71282</v>
      </c>
      <c r="G99" s="7" t="str">
        <f t="shared" ref="G99:G102" si="106">MID(D99,8,7)</f>
        <v>0000000</v>
      </c>
      <c r="H99" s="7" t="s">
        <v>12</v>
      </c>
      <c r="I99" s="8" t="str">
        <f t="shared" ref="I99:I102" si="107">IF(H99="N/A",F99,"C"&amp;H99)</f>
        <v>71282</v>
      </c>
      <c r="J99" s="46" t="s">
        <v>104</v>
      </c>
      <c r="K99" s="9">
        <v>817763</v>
      </c>
      <c r="L99" s="9">
        <v>135630</v>
      </c>
    </row>
    <row r="100" spans="1:12" x14ac:dyDescent="0.35">
      <c r="A100" s="6" t="s">
        <v>102</v>
      </c>
      <c r="B100" s="7" t="s">
        <v>160</v>
      </c>
      <c r="C100" s="7">
        <v>35</v>
      </c>
      <c r="D100" s="6" t="s">
        <v>105</v>
      </c>
      <c r="E100" s="7" t="str">
        <f t="shared" si="104"/>
        <v>50</v>
      </c>
      <c r="F100" s="7" t="str">
        <f t="shared" si="105"/>
        <v>75572</v>
      </c>
      <c r="G100" s="7" t="str">
        <f t="shared" si="106"/>
        <v>0000000</v>
      </c>
      <c r="H100" s="7" t="s">
        <v>12</v>
      </c>
      <c r="I100" s="8" t="str">
        <f t="shared" si="107"/>
        <v>75572</v>
      </c>
      <c r="J100" s="46" t="s">
        <v>106</v>
      </c>
      <c r="K100" s="9">
        <v>567901</v>
      </c>
      <c r="L100" s="9">
        <v>71846</v>
      </c>
    </row>
    <row r="101" spans="1:12" x14ac:dyDescent="0.35">
      <c r="A101" s="6" t="s">
        <v>107</v>
      </c>
      <c r="B101" s="7" t="s">
        <v>161</v>
      </c>
      <c r="C101" s="7">
        <v>21</v>
      </c>
      <c r="D101" s="6" t="s">
        <v>356</v>
      </c>
      <c r="E101" s="7" t="str">
        <f t="shared" si="104"/>
        <v>51</v>
      </c>
      <c r="F101" s="7" t="str">
        <f t="shared" si="105"/>
        <v>71365</v>
      </c>
      <c r="G101" s="7" t="str">
        <f t="shared" si="106"/>
        <v>0000000</v>
      </c>
      <c r="H101" s="7" t="s">
        <v>12</v>
      </c>
      <c r="I101" s="8" t="str">
        <f t="shared" si="107"/>
        <v>71365</v>
      </c>
      <c r="J101" s="46" t="s">
        <v>357</v>
      </c>
      <c r="K101" s="9">
        <v>16853</v>
      </c>
      <c r="L101" s="9">
        <v>1650</v>
      </c>
    </row>
    <row r="102" spans="1:12" x14ac:dyDescent="0.35">
      <c r="A102" s="6" t="s">
        <v>108</v>
      </c>
      <c r="B102" s="7" t="s">
        <v>151</v>
      </c>
      <c r="C102" s="7">
        <v>1</v>
      </c>
      <c r="D102" s="6" t="s">
        <v>225</v>
      </c>
      <c r="E102" s="7" t="str">
        <f t="shared" si="104"/>
        <v>52</v>
      </c>
      <c r="F102" s="7" t="str">
        <f t="shared" si="105"/>
        <v>71498</v>
      </c>
      <c r="G102" s="7" t="str">
        <f t="shared" si="106"/>
        <v>0000000</v>
      </c>
      <c r="H102" s="7" t="s">
        <v>12</v>
      </c>
      <c r="I102" s="8" t="str">
        <f t="shared" si="107"/>
        <v>71498</v>
      </c>
      <c r="J102" s="46" t="s">
        <v>226</v>
      </c>
      <c r="K102" s="9">
        <v>979932</v>
      </c>
      <c r="L102" s="9">
        <v>76951</v>
      </c>
    </row>
    <row r="103" spans="1:12" x14ac:dyDescent="0.35">
      <c r="A103" s="6" t="s">
        <v>109</v>
      </c>
      <c r="B103" s="7" t="s">
        <v>162</v>
      </c>
      <c r="C103" s="7">
        <v>22</v>
      </c>
      <c r="D103" s="6" t="s">
        <v>359</v>
      </c>
      <c r="E103" s="7" t="str">
        <f t="shared" ref="E103:E108" si="108">MID(D103,1,2)</f>
        <v>53</v>
      </c>
      <c r="F103" s="7" t="str">
        <f t="shared" ref="F103:F108" si="109">MID(D103,3,5)</f>
        <v>71662</v>
      </c>
      <c r="G103" s="7" t="str">
        <f t="shared" ref="G103:G108" si="110">MID(D103,8,7)</f>
        <v>0000000</v>
      </c>
      <c r="H103" s="7" t="s">
        <v>12</v>
      </c>
      <c r="I103" s="8" t="str">
        <f t="shared" ref="I103:I108" si="111">IF(H103="N/A",F103,"C"&amp;H103)</f>
        <v>71662</v>
      </c>
      <c r="J103" s="46" t="s">
        <v>358</v>
      </c>
      <c r="K103" s="9">
        <v>15555</v>
      </c>
      <c r="L103" s="9">
        <v>1</v>
      </c>
    </row>
    <row r="104" spans="1:12" x14ac:dyDescent="0.35">
      <c r="A104" s="6" t="s">
        <v>110</v>
      </c>
      <c r="B104" s="7" t="s">
        <v>152</v>
      </c>
      <c r="C104" s="7">
        <v>6</v>
      </c>
      <c r="D104" s="6" t="s">
        <v>247</v>
      </c>
      <c r="E104" s="7" t="str">
        <f t="shared" si="108"/>
        <v>54</v>
      </c>
      <c r="F104" s="7" t="str">
        <f t="shared" si="109"/>
        <v>71795</v>
      </c>
      <c r="G104" s="7" t="str">
        <f t="shared" si="110"/>
        <v>0000000</v>
      </c>
      <c r="H104" s="7" t="s">
        <v>12</v>
      </c>
      <c r="I104" s="8" t="str">
        <f t="shared" si="111"/>
        <v>71795</v>
      </c>
      <c r="J104" s="46" t="s">
        <v>248</v>
      </c>
      <c r="K104" s="9">
        <v>48396</v>
      </c>
      <c r="L104" s="9">
        <v>11557</v>
      </c>
    </row>
    <row r="105" spans="1:12" x14ac:dyDescent="0.35">
      <c r="A105" s="6" t="s">
        <v>110</v>
      </c>
      <c r="B105" s="7" t="s">
        <v>152</v>
      </c>
      <c r="C105" s="7">
        <v>6</v>
      </c>
      <c r="D105" s="6" t="s">
        <v>249</v>
      </c>
      <c r="E105" s="7" t="str">
        <f t="shared" si="108"/>
        <v>54</v>
      </c>
      <c r="F105" s="7" t="str">
        <f t="shared" si="109"/>
        <v>72207</v>
      </c>
      <c r="G105" s="7" t="str">
        <f t="shared" si="110"/>
        <v>0000000</v>
      </c>
      <c r="H105" s="7" t="s">
        <v>12</v>
      </c>
      <c r="I105" s="8" t="str">
        <f t="shared" si="111"/>
        <v>72207</v>
      </c>
      <c r="J105" s="46" t="s">
        <v>250</v>
      </c>
      <c r="K105" s="9">
        <v>39466</v>
      </c>
      <c r="L105" s="9">
        <v>10465</v>
      </c>
    </row>
    <row r="106" spans="1:12" x14ac:dyDescent="0.35">
      <c r="A106" s="6" t="s">
        <v>110</v>
      </c>
      <c r="B106" s="7" t="s">
        <v>152</v>
      </c>
      <c r="C106" s="7">
        <v>6</v>
      </c>
      <c r="D106" s="6" t="s">
        <v>111</v>
      </c>
      <c r="E106" s="7" t="str">
        <f t="shared" si="108"/>
        <v>54</v>
      </c>
      <c r="F106" s="7" t="str">
        <f t="shared" si="109"/>
        <v>72215</v>
      </c>
      <c r="G106" s="7" t="str">
        <f t="shared" si="110"/>
        <v>0000000</v>
      </c>
      <c r="H106" s="7" t="s">
        <v>12</v>
      </c>
      <c r="I106" s="8" t="str">
        <f t="shared" si="111"/>
        <v>72215</v>
      </c>
      <c r="J106" s="46" t="s">
        <v>112</v>
      </c>
      <c r="K106" s="9">
        <v>247867</v>
      </c>
      <c r="L106" s="9">
        <v>43224</v>
      </c>
    </row>
    <row r="107" spans="1:12" x14ac:dyDescent="0.35">
      <c r="A107" s="6" t="s">
        <v>110</v>
      </c>
      <c r="B107" s="7" t="s">
        <v>152</v>
      </c>
      <c r="C107" s="7">
        <v>6</v>
      </c>
      <c r="D107" s="6" t="s">
        <v>251</v>
      </c>
      <c r="E107" s="7" t="str">
        <f t="shared" si="108"/>
        <v>54</v>
      </c>
      <c r="F107" s="7" t="str">
        <f t="shared" si="109"/>
        <v>72256</v>
      </c>
      <c r="G107" s="7" t="str">
        <f t="shared" si="110"/>
        <v>0000000</v>
      </c>
      <c r="H107" s="7" t="s">
        <v>12</v>
      </c>
      <c r="I107" s="8" t="str">
        <f t="shared" si="111"/>
        <v>72256</v>
      </c>
      <c r="J107" s="46" t="s">
        <v>252</v>
      </c>
      <c r="K107" s="9">
        <v>10153104</v>
      </c>
      <c r="L107" s="9">
        <v>365864</v>
      </c>
    </row>
    <row r="108" spans="1:12" x14ac:dyDescent="0.35">
      <c r="A108" s="6" t="s">
        <v>110</v>
      </c>
      <c r="B108" s="7" t="s">
        <v>152</v>
      </c>
      <c r="C108" s="7">
        <v>6</v>
      </c>
      <c r="D108" s="6" t="s">
        <v>113</v>
      </c>
      <c r="E108" s="7" t="str">
        <f t="shared" si="108"/>
        <v>54</v>
      </c>
      <c r="F108" s="7" t="str">
        <f t="shared" si="109"/>
        <v>75523</v>
      </c>
      <c r="G108" s="7" t="str">
        <f t="shared" si="110"/>
        <v>0000000</v>
      </c>
      <c r="H108" s="7" t="s">
        <v>12</v>
      </c>
      <c r="I108" s="8" t="str">
        <f t="shared" si="111"/>
        <v>75523</v>
      </c>
      <c r="J108" s="46" t="s">
        <v>114</v>
      </c>
      <c r="K108" s="9">
        <v>7276983</v>
      </c>
      <c r="L108" s="9">
        <v>88202</v>
      </c>
    </row>
    <row r="109" spans="1:12" x14ac:dyDescent="0.35">
      <c r="A109" s="6" t="s">
        <v>115</v>
      </c>
      <c r="B109" s="7" t="s">
        <v>163</v>
      </c>
      <c r="C109" s="7">
        <v>58</v>
      </c>
      <c r="D109" s="6" t="s">
        <v>361</v>
      </c>
      <c r="E109" s="7" t="str">
        <f t="shared" ref="E109:E114" si="112">MID(D109,1,2)</f>
        <v>56</v>
      </c>
      <c r="F109" s="7" t="str">
        <f t="shared" ref="F109:F114" si="113">MID(D109,3,5)</f>
        <v>72454</v>
      </c>
      <c r="G109" s="7" t="str">
        <f t="shared" ref="G109:G114" si="114">MID(D109,8,7)</f>
        <v>0000000</v>
      </c>
      <c r="H109" s="7" t="s">
        <v>12</v>
      </c>
      <c r="I109" s="8" t="str">
        <f t="shared" ref="I109:I114" si="115">IF(H109="N/A",F109,"C"&amp;H109)</f>
        <v>72454</v>
      </c>
      <c r="J109" s="46" t="s">
        <v>360</v>
      </c>
      <c r="K109" s="9">
        <v>1003716</v>
      </c>
      <c r="L109" s="9">
        <v>3</v>
      </c>
    </row>
    <row r="110" spans="1:12" x14ac:dyDescent="0.35">
      <c r="A110" s="6" t="s">
        <v>115</v>
      </c>
      <c r="B110" s="7" t="s">
        <v>163</v>
      </c>
      <c r="C110" s="7">
        <v>58</v>
      </c>
      <c r="D110" s="6" t="s">
        <v>116</v>
      </c>
      <c r="E110" s="7" t="str">
        <f t="shared" si="112"/>
        <v>56</v>
      </c>
      <c r="F110" s="7" t="str">
        <f t="shared" si="113"/>
        <v>72504</v>
      </c>
      <c r="G110" s="7" t="str">
        <f t="shared" si="114"/>
        <v>0000000</v>
      </c>
      <c r="H110" s="7" t="s">
        <v>12</v>
      </c>
      <c r="I110" s="8" t="str">
        <f t="shared" si="115"/>
        <v>72504</v>
      </c>
      <c r="J110" s="46" t="s">
        <v>117</v>
      </c>
      <c r="K110" s="9">
        <v>17357</v>
      </c>
      <c r="L110" s="9">
        <v>1553</v>
      </c>
    </row>
    <row r="111" spans="1:12" x14ac:dyDescent="0.35">
      <c r="A111" s="6" t="s">
        <v>115</v>
      </c>
      <c r="B111" s="7" t="s">
        <v>163</v>
      </c>
      <c r="C111" s="7">
        <v>58</v>
      </c>
      <c r="D111" s="38" t="s">
        <v>362</v>
      </c>
      <c r="E111" s="39" t="str">
        <f>MID(D111,1,2)</f>
        <v>56</v>
      </c>
      <c r="F111" s="39" t="str">
        <f>MID(D111,3,5)</f>
        <v>72520</v>
      </c>
      <c r="G111" s="39" t="str">
        <f>MID(D111,8,7)</f>
        <v>0000000</v>
      </c>
      <c r="H111" s="7" t="s">
        <v>12</v>
      </c>
      <c r="I111" s="8" t="str">
        <f>IF(H111="N/A",F111,"C"&amp;H111)</f>
        <v>72520</v>
      </c>
      <c r="J111" s="47" t="s">
        <v>363</v>
      </c>
      <c r="K111" s="9">
        <v>405247</v>
      </c>
      <c r="L111" s="36">
        <v>1</v>
      </c>
    </row>
    <row r="112" spans="1:12" x14ac:dyDescent="0.35">
      <c r="A112" s="6" t="s">
        <v>115</v>
      </c>
      <c r="B112" s="7" t="s">
        <v>163</v>
      </c>
      <c r="C112" s="7">
        <v>58</v>
      </c>
      <c r="D112" s="6" t="s">
        <v>118</v>
      </c>
      <c r="E112" s="7" t="str">
        <f t="shared" si="112"/>
        <v>56</v>
      </c>
      <c r="F112" s="7" t="str">
        <f t="shared" si="113"/>
        <v>72538</v>
      </c>
      <c r="G112" s="7" t="str">
        <f t="shared" si="114"/>
        <v>0000000</v>
      </c>
      <c r="H112" s="7" t="s">
        <v>12</v>
      </c>
      <c r="I112" s="8" t="str">
        <f t="shared" si="115"/>
        <v>72538</v>
      </c>
      <c r="J112" s="46" t="s">
        <v>119</v>
      </c>
      <c r="K112" s="9">
        <v>3853321</v>
      </c>
      <c r="L112" s="9">
        <v>649114</v>
      </c>
    </row>
    <row r="113" spans="1:12" x14ac:dyDescent="0.35">
      <c r="A113" s="6" t="s">
        <v>115</v>
      </c>
      <c r="B113" s="7" t="s">
        <v>163</v>
      </c>
      <c r="C113" s="7">
        <v>58</v>
      </c>
      <c r="D113" s="6" t="s">
        <v>120</v>
      </c>
      <c r="E113" s="7" t="str">
        <f t="shared" si="112"/>
        <v>56</v>
      </c>
      <c r="F113" s="7" t="str">
        <f t="shared" si="113"/>
        <v>72553</v>
      </c>
      <c r="G113" s="7" t="str">
        <f t="shared" si="114"/>
        <v>0000000</v>
      </c>
      <c r="H113" s="7" t="s">
        <v>12</v>
      </c>
      <c r="I113" s="8" t="str">
        <f t="shared" si="115"/>
        <v>72553</v>
      </c>
      <c r="J113" s="46" t="s">
        <v>121</v>
      </c>
      <c r="K113" s="9">
        <v>675258</v>
      </c>
      <c r="L113" s="9">
        <v>13826</v>
      </c>
    </row>
    <row r="114" spans="1:12" x14ac:dyDescent="0.35">
      <c r="A114" s="6" t="s">
        <v>122</v>
      </c>
      <c r="B114" s="7" t="s">
        <v>153</v>
      </c>
      <c r="C114" s="7">
        <v>1</v>
      </c>
      <c r="D114" s="6" t="s">
        <v>365</v>
      </c>
      <c r="E114" s="7" t="str">
        <f t="shared" si="112"/>
        <v>57</v>
      </c>
      <c r="F114" s="7" t="str">
        <f t="shared" si="113"/>
        <v>72686</v>
      </c>
      <c r="G114" s="7" t="str">
        <f t="shared" si="114"/>
        <v>0000000</v>
      </c>
      <c r="H114" s="7" t="s">
        <v>12</v>
      </c>
      <c r="I114" s="8" t="str">
        <f t="shared" si="115"/>
        <v>72686</v>
      </c>
      <c r="J114" s="46" t="s">
        <v>364</v>
      </c>
      <c r="K114" s="9">
        <v>146125</v>
      </c>
      <c r="L114" s="9">
        <v>26963</v>
      </c>
    </row>
    <row r="115" spans="1:12" x14ac:dyDescent="0.35">
      <c r="A115" s="6" t="s">
        <v>123</v>
      </c>
      <c r="B115" s="7" t="s">
        <v>154</v>
      </c>
      <c r="C115" s="7">
        <v>2</v>
      </c>
      <c r="D115" s="38" t="s">
        <v>367</v>
      </c>
      <c r="E115" s="39" t="str">
        <f>MID(D115,1,2)</f>
        <v>58</v>
      </c>
      <c r="F115" s="39" t="str">
        <f>MID(D115,3,5)</f>
        <v>72769</v>
      </c>
      <c r="G115" s="39" t="str">
        <f>MID(D115,8,7)</f>
        <v>0000000</v>
      </c>
      <c r="H115" s="7" t="s">
        <v>12</v>
      </c>
      <c r="I115" s="8" t="str">
        <f>IF(H115="N/A",F115,"C"&amp;H115)</f>
        <v>72769</v>
      </c>
      <c r="J115" s="47" t="s">
        <v>366</v>
      </c>
      <c r="K115" s="9">
        <v>67400</v>
      </c>
      <c r="L115" s="36">
        <v>800</v>
      </c>
    </row>
    <row r="116" spans="1:12" s="58" customFormat="1" ht="16" thickBot="1" x14ac:dyDescent="0.4">
      <c r="A116" s="59" t="s">
        <v>124</v>
      </c>
      <c r="B116" s="60"/>
      <c r="C116" s="60"/>
      <c r="D116" s="61"/>
      <c r="E116" s="62"/>
      <c r="F116" s="62"/>
      <c r="G116" s="62"/>
      <c r="H116" s="62"/>
      <c r="I116" s="62"/>
      <c r="J116" s="63"/>
      <c r="K116" s="64">
        <f>SUBTOTAL(109,Table464[
2019-20
FINAL
Allocation
Amount])</f>
        <v>137804039</v>
      </c>
      <c r="L116" s="65">
        <f>SUBTOTAL(109,Table464[7th Apportionment])</f>
        <v>21072458</v>
      </c>
    </row>
    <row r="117" spans="1:12" ht="16" thickTop="1" x14ac:dyDescent="0.35">
      <c r="A117" s="18" t="s">
        <v>125</v>
      </c>
      <c r="B117" s="18"/>
      <c r="C117" s="18"/>
    </row>
    <row r="118" spans="1:12" x14ac:dyDescent="0.35">
      <c r="A118" s="18" t="s">
        <v>126</v>
      </c>
      <c r="B118" s="18"/>
      <c r="C118" s="18"/>
    </row>
    <row r="119" spans="1:12" x14ac:dyDescent="0.35">
      <c r="A119" s="20" t="s">
        <v>369</v>
      </c>
      <c r="B119" s="20"/>
      <c r="C119" s="20"/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FA15-274C-4E14-9CCE-1241DA14CAF8}">
  <sheetPr>
    <pageSetUpPr fitToPage="1"/>
  </sheetPr>
  <dimension ref="A1:E47"/>
  <sheetViews>
    <sheetView workbookViewId="0"/>
  </sheetViews>
  <sheetFormatPr defaultColWidth="11.4609375" defaultRowHeight="15.5" x14ac:dyDescent="0.35"/>
  <cols>
    <col min="1" max="1" width="8.69140625" style="24" customWidth="1"/>
    <col min="2" max="2" width="21.4609375" style="24" customWidth="1"/>
    <col min="3" max="3" width="19.84375" style="24" customWidth="1"/>
    <col min="4" max="4" width="15.4609375" style="24" customWidth="1"/>
    <col min="5" max="5" width="12.53515625" style="51" bestFit="1" customWidth="1"/>
    <col min="6" max="16384" width="11.4609375" style="24"/>
  </cols>
  <sheetData>
    <row r="1" spans="1:5" ht="20" x14ac:dyDescent="0.35">
      <c r="A1" s="69" t="s">
        <v>374</v>
      </c>
      <c r="B1" s="23"/>
      <c r="C1" s="23"/>
      <c r="D1" s="23"/>
    </row>
    <row r="2" spans="1:5" ht="18" x14ac:dyDescent="0.35">
      <c r="A2" s="70" t="s">
        <v>164</v>
      </c>
      <c r="B2" s="23"/>
      <c r="C2" s="23"/>
      <c r="D2" s="23"/>
    </row>
    <row r="3" spans="1:5" x14ac:dyDescent="0.35">
      <c r="A3" s="52" t="s">
        <v>0</v>
      </c>
      <c r="B3" s="23"/>
      <c r="C3" s="23"/>
      <c r="D3" s="23"/>
    </row>
    <row r="4" spans="1:5" x14ac:dyDescent="0.35">
      <c r="A4" s="22" t="s">
        <v>1</v>
      </c>
      <c r="B4" s="23"/>
      <c r="C4" s="23"/>
      <c r="D4" s="23"/>
    </row>
    <row r="5" spans="1:5" ht="31" x14ac:dyDescent="0.35">
      <c r="A5" s="25" t="s">
        <v>4</v>
      </c>
      <c r="B5" s="25" t="s">
        <v>165</v>
      </c>
      <c r="C5" s="25" t="s">
        <v>166</v>
      </c>
      <c r="D5" s="26" t="s">
        <v>167</v>
      </c>
      <c r="E5" s="25" t="s">
        <v>376</v>
      </c>
    </row>
    <row r="6" spans="1:5" x14ac:dyDescent="0.35">
      <c r="A6" s="27" t="s">
        <v>168</v>
      </c>
      <c r="B6" s="28" t="s">
        <v>11</v>
      </c>
      <c r="C6" s="28" t="s">
        <v>375</v>
      </c>
      <c r="D6" s="29">
        <v>4811184</v>
      </c>
      <c r="E6" s="51">
        <v>229951</v>
      </c>
    </row>
    <row r="7" spans="1:5" x14ac:dyDescent="0.35">
      <c r="A7" s="27" t="s">
        <v>169</v>
      </c>
      <c r="B7" s="28" t="s">
        <v>13</v>
      </c>
      <c r="C7" s="28" t="s">
        <v>375</v>
      </c>
      <c r="D7" s="29">
        <v>364863</v>
      </c>
      <c r="E7" s="51">
        <v>229952</v>
      </c>
    </row>
    <row r="8" spans="1:5" x14ac:dyDescent="0.35">
      <c r="A8" s="27" t="s">
        <v>170</v>
      </c>
      <c r="B8" s="28" t="s">
        <v>16</v>
      </c>
      <c r="C8" s="28" t="s">
        <v>375</v>
      </c>
      <c r="D8" s="29">
        <v>493889</v>
      </c>
      <c r="E8" s="51">
        <v>229953</v>
      </c>
    </row>
    <row r="9" spans="1:5" x14ac:dyDescent="0.35">
      <c r="A9" s="27" t="s">
        <v>171</v>
      </c>
      <c r="B9" s="28" t="s">
        <v>21</v>
      </c>
      <c r="C9" s="28" t="s">
        <v>375</v>
      </c>
      <c r="D9" s="29">
        <v>61722</v>
      </c>
      <c r="E9" s="51">
        <v>229954</v>
      </c>
    </row>
    <row r="10" spans="1:5" x14ac:dyDescent="0.35">
      <c r="A10" s="27" t="s">
        <v>172</v>
      </c>
      <c r="B10" s="28" t="s">
        <v>26</v>
      </c>
      <c r="C10" s="28" t="s">
        <v>375</v>
      </c>
      <c r="D10" s="29">
        <v>83986</v>
      </c>
      <c r="E10" s="51">
        <v>229955</v>
      </c>
    </row>
    <row r="11" spans="1:5" x14ac:dyDescent="0.35">
      <c r="A11" s="27" t="s">
        <v>173</v>
      </c>
      <c r="B11" s="30" t="s">
        <v>27</v>
      </c>
      <c r="C11" s="28" t="s">
        <v>375</v>
      </c>
      <c r="D11" s="29">
        <v>1105058</v>
      </c>
      <c r="E11" s="51">
        <v>229956</v>
      </c>
    </row>
    <row r="12" spans="1:5" x14ac:dyDescent="0.35">
      <c r="A12" s="27" t="s">
        <v>372</v>
      </c>
      <c r="B12" s="44" t="s">
        <v>286</v>
      </c>
      <c r="C12" s="28" t="s">
        <v>375</v>
      </c>
      <c r="D12" s="43">
        <v>18</v>
      </c>
      <c r="E12" s="51">
        <v>229957</v>
      </c>
    </row>
    <row r="13" spans="1:5" x14ac:dyDescent="0.35">
      <c r="A13" s="27" t="s">
        <v>174</v>
      </c>
      <c r="B13" s="30" t="s">
        <v>28</v>
      </c>
      <c r="C13" s="28" t="s">
        <v>375</v>
      </c>
      <c r="D13" s="29">
        <v>1238135</v>
      </c>
      <c r="E13" s="51">
        <v>229958</v>
      </c>
    </row>
    <row r="14" spans="1:5" x14ac:dyDescent="0.35">
      <c r="A14" s="27" t="s">
        <v>175</v>
      </c>
      <c r="B14" s="30" t="s">
        <v>35</v>
      </c>
      <c r="C14" s="28" t="s">
        <v>375</v>
      </c>
      <c r="D14" s="29">
        <v>6889630</v>
      </c>
      <c r="E14" s="51">
        <v>229959</v>
      </c>
    </row>
    <row r="15" spans="1:5" x14ac:dyDescent="0.35">
      <c r="A15" s="27" t="s">
        <v>271</v>
      </c>
      <c r="B15" s="44" t="s">
        <v>219</v>
      </c>
      <c r="C15" s="28" t="s">
        <v>375</v>
      </c>
      <c r="D15" s="43">
        <v>29608</v>
      </c>
      <c r="E15" s="51">
        <v>229960</v>
      </c>
    </row>
    <row r="16" spans="1:5" x14ac:dyDescent="0.35">
      <c r="A16" s="27" t="s">
        <v>176</v>
      </c>
      <c r="B16" s="30" t="s">
        <v>46</v>
      </c>
      <c r="C16" s="28" t="s">
        <v>375</v>
      </c>
      <c r="D16" s="29">
        <v>21438</v>
      </c>
      <c r="E16" s="51">
        <v>229961</v>
      </c>
    </row>
    <row r="17" spans="1:5" x14ac:dyDescent="0.35">
      <c r="A17" s="27" t="s">
        <v>177</v>
      </c>
      <c r="B17" s="30" t="s">
        <v>47</v>
      </c>
      <c r="C17" s="28" t="s">
        <v>375</v>
      </c>
      <c r="D17" s="29">
        <v>19494</v>
      </c>
      <c r="E17" s="51">
        <v>229962</v>
      </c>
    </row>
    <row r="18" spans="1:5" x14ac:dyDescent="0.35">
      <c r="A18" s="27" t="s">
        <v>178</v>
      </c>
      <c r="B18" s="30" t="s">
        <v>48</v>
      </c>
      <c r="C18" s="28" t="s">
        <v>375</v>
      </c>
      <c r="D18" s="29">
        <v>304491</v>
      </c>
      <c r="E18" s="51">
        <v>229963</v>
      </c>
    </row>
    <row r="19" spans="1:5" x14ac:dyDescent="0.35">
      <c r="A19" s="27" t="s">
        <v>179</v>
      </c>
      <c r="B19" s="30" t="s">
        <v>49</v>
      </c>
      <c r="C19" s="28" t="s">
        <v>375</v>
      </c>
      <c r="D19" s="29">
        <v>35493</v>
      </c>
      <c r="E19" s="51">
        <v>229964</v>
      </c>
    </row>
    <row r="20" spans="1:5" x14ac:dyDescent="0.35">
      <c r="A20" s="27" t="s">
        <v>180</v>
      </c>
      <c r="B20" s="30" t="s">
        <v>50</v>
      </c>
      <c r="C20" s="28" t="s">
        <v>375</v>
      </c>
      <c r="D20" s="29">
        <v>55301</v>
      </c>
      <c r="E20" s="51">
        <v>229965</v>
      </c>
    </row>
    <row r="21" spans="1:5" x14ac:dyDescent="0.35">
      <c r="A21" s="27" t="s">
        <v>181</v>
      </c>
      <c r="B21" s="30" t="s">
        <v>53</v>
      </c>
      <c r="C21" s="28" t="s">
        <v>375</v>
      </c>
      <c r="D21" s="29">
        <v>185289</v>
      </c>
      <c r="E21" s="51">
        <v>229966</v>
      </c>
    </row>
    <row r="22" spans="1:5" x14ac:dyDescent="0.35">
      <c r="A22" s="27" t="s">
        <v>373</v>
      </c>
      <c r="B22" s="44" t="s">
        <v>335</v>
      </c>
      <c r="C22" s="28" t="s">
        <v>375</v>
      </c>
      <c r="D22" s="43">
        <v>179949</v>
      </c>
      <c r="E22" s="51">
        <v>229967</v>
      </c>
    </row>
    <row r="23" spans="1:5" x14ac:dyDescent="0.35">
      <c r="A23" s="27" t="s">
        <v>182</v>
      </c>
      <c r="B23" s="30" t="s">
        <v>54</v>
      </c>
      <c r="C23" s="28" t="s">
        <v>375</v>
      </c>
      <c r="D23" s="29">
        <v>550557</v>
      </c>
      <c r="E23" s="51">
        <v>229968</v>
      </c>
    </row>
    <row r="24" spans="1:5" x14ac:dyDescent="0.35">
      <c r="A24" s="27" t="s">
        <v>183</v>
      </c>
      <c r="B24" s="30" t="s">
        <v>62</v>
      </c>
      <c r="C24" s="28" t="s">
        <v>375</v>
      </c>
      <c r="D24" s="29">
        <v>564303</v>
      </c>
      <c r="E24" s="51">
        <v>229969</v>
      </c>
    </row>
    <row r="25" spans="1:5" x14ac:dyDescent="0.35">
      <c r="A25" s="27" t="s">
        <v>184</v>
      </c>
      <c r="B25" s="28" t="s">
        <v>65</v>
      </c>
      <c r="C25" s="28" t="s">
        <v>375</v>
      </c>
      <c r="D25" s="29">
        <v>63418</v>
      </c>
      <c r="E25" s="51">
        <v>229970</v>
      </c>
    </row>
    <row r="26" spans="1:5" x14ac:dyDescent="0.35">
      <c r="A26" s="27" t="s">
        <v>185</v>
      </c>
      <c r="B26" s="28" t="s">
        <v>69</v>
      </c>
      <c r="C26" s="28" t="s">
        <v>375</v>
      </c>
      <c r="D26" s="29">
        <v>515987</v>
      </c>
      <c r="E26" s="51">
        <v>229971</v>
      </c>
    </row>
    <row r="27" spans="1:5" x14ac:dyDescent="0.35">
      <c r="A27" s="27" t="s">
        <v>186</v>
      </c>
      <c r="B27" s="28" t="s">
        <v>78</v>
      </c>
      <c r="C27" s="28" t="s">
        <v>375</v>
      </c>
      <c r="D27" s="29">
        <v>597232</v>
      </c>
      <c r="E27" s="51">
        <v>229972</v>
      </c>
    </row>
    <row r="28" spans="1:5" x14ac:dyDescent="0.35">
      <c r="A28" s="27" t="s">
        <v>187</v>
      </c>
      <c r="B28" s="28" t="s">
        <v>85</v>
      </c>
      <c r="C28" s="28" t="s">
        <v>375</v>
      </c>
      <c r="D28" s="29">
        <v>93223</v>
      </c>
      <c r="E28" s="51">
        <v>229973</v>
      </c>
    </row>
    <row r="29" spans="1:5" x14ac:dyDescent="0.35">
      <c r="A29" s="27" t="s">
        <v>188</v>
      </c>
      <c r="B29" s="28" t="s">
        <v>88</v>
      </c>
      <c r="C29" s="28" t="s">
        <v>375</v>
      </c>
      <c r="D29" s="29">
        <v>259918</v>
      </c>
      <c r="E29" s="51">
        <v>229974</v>
      </c>
    </row>
    <row r="30" spans="1:5" x14ac:dyDescent="0.35">
      <c r="A30" s="27" t="s">
        <v>189</v>
      </c>
      <c r="B30" s="28" t="s">
        <v>89</v>
      </c>
      <c r="C30" s="28" t="s">
        <v>375</v>
      </c>
      <c r="D30" s="29">
        <v>162798</v>
      </c>
      <c r="E30" s="51">
        <v>229975</v>
      </c>
    </row>
    <row r="31" spans="1:5" x14ac:dyDescent="0.35">
      <c r="A31" s="27" t="s">
        <v>190</v>
      </c>
      <c r="B31" s="28" t="s">
        <v>90</v>
      </c>
      <c r="C31" s="28" t="s">
        <v>375</v>
      </c>
      <c r="D31" s="29">
        <v>139711</v>
      </c>
      <c r="E31" s="51">
        <v>229976</v>
      </c>
    </row>
    <row r="32" spans="1:5" x14ac:dyDescent="0.35">
      <c r="A32" s="27" t="s">
        <v>191</v>
      </c>
      <c r="B32" s="28" t="s">
        <v>93</v>
      </c>
      <c r="C32" s="28" t="s">
        <v>375</v>
      </c>
      <c r="D32" s="29">
        <v>18430</v>
      </c>
      <c r="E32" s="51">
        <v>229977</v>
      </c>
    </row>
    <row r="33" spans="1:5" x14ac:dyDescent="0.35">
      <c r="A33" s="27" t="s">
        <v>192</v>
      </c>
      <c r="B33" s="28" t="s">
        <v>96</v>
      </c>
      <c r="C33" s="28" t="s">
        <v>375</v>
      </c>
      <c r="D33" s="29">
        <v>3074</v>
      </c>
      <c r="E33" s="51">
        <v>229978</v>
      </c>
    </row>
    <row r="34" spans="1:5" x14ac:dyDescent="0.35">
      <c r="A34" s="27" t="s">
        <v>193</v>
      </c>
      <c r="B34" s="28" t="s">
        <v>97</v>
      </c>
      <c r="C34" s="28" t="s">
        <v>375</v>
      </c>
      <c r="D34" s="29">
        <v>113077</v>
      </c>
      <c r="E34" s="51">
        <v>229979</v>
      </c>
    </row>
    <row r="35" spans="1:5" x14ac:dyDescent="0.35">
      <c r="A35" s="27" t="s">
        <v>194</v>
      </c>
      <c r="B35" s="28" t="s">
        <v>98</v>
      </c>
      <c r="C35" s="28" t="s">
        <v>375</v>
      </c>
      <c r="D35" s="29">
        <v>612270</v>
      </c>
      <c r="E35" s="51">
        <v>229980</v>
      </c>
    </row>
    <row r="36" spans="1:5" x14ac:dyDescent="0.35">
      <c r="A36" s="27" t="s">
        <v>195</v>
      </c>
      <c r="B36" s="28" t="s">
        <v>102</v>
      </c>
      <c r="C36" s="28" t="s">
        <v>375</v>
      </c>
      <c r="D36" s="29">
        <v>208738</v>
      </c>
      <c r="E36" s="51">
        <v>229981</v>
      </c>
    </row>
    <row r="37" spans="1:5" x14ac:dyDescent="0.35">
      <c r="A37" s="27" t="s">
        <v>196</v>
      </c>
      <c r="B37" s="28" t="s">
        <v>107</v>
      </c>
      <c r="C37" s="28" t="s">
        <v>375</v>
      </c>
      <c r="D37" s="29">
        <v>1650</v>
      </c>
      <c r="E37" s="51">
        <v>229982</v>
      </c>
    </row>
    <row r="38" spans="1:5" x14ac:dyDescent="0.35">
      <c r="A38" s="27" t="s">
        <v>197</v>
      </c>
      <c r="B38" s="28" t="s">
        <v>108</v>
      </c>
      <c r="C38" s="28" t="s">
        <v>375</v>
      </c>
      <c r="D38" s="29">
        <v>76951</v>
      </c>
      <c r="E38" s="51">
        <v>229983</v>
      </c>
    </row>
    <row r="39" spans="1:5" x14ac:dyDescent="0.35">
      <c r="A39" s="27" t="s">
        <v>198</v>
      </c>
      <c r="B39" s="28" t="s">
        <v>109</v>
      </c>
      <c r="C39" s="28" t="s">
        <v>375</v>
      </c>
      <c r="D39" s="29">
        <v>1</v>
      </c>
      <c r="E39" s="51">
        <v>229984</v>
      </c>
    </row>
    <row r="40" spans="1:5" x14ac:dyDescent="0.35">
      <c r="A40" s="27" t="s">
        <v>199</v>
      </c>
      <c r="B40" s="28" t="s">
        <v>110</v>
      </c>
      <c r="C40" s="28" t="s">
        <v>375</v>
      </c>
      <c r="D40" s="29">
        <v>519312</v>
      </c>
      <c r="E40" s="51">
        <v>229985</v>
      </c>
    </row>
    <row r="41" spans="1:5" x14ac:dyDescent="0.35">
      <c r="A41" s="27" t="s">
        <v>200</v>
      </c>
      <c r="B41" s="28" t="s">
        <v>115</v>
      </c>
      <c r="C41" s="28" t="s">
        <v>375</v>
      </c>
      <c r="D41" s="29">
        <v>664497</v>
      </c>
      <c r="E41" s="51">
        <v>229986</v>
      </c>
    </row>
    <row r="42" spans="1:5" x14ac:dyDescent="0.35">
      <c r="A42" s="27" t="s">
        <v>201</v>
      </c>
      <c r="B42" s="28" t="s">
        <v>122</v>
      </c>
      <c r="C42" s="28" t="s">
        <v>375</v>
      </c>
      <c r="D42" s="29">
        <v>26963</v>
      </c>
      <c r="E42" s="51">
        <v>229987</v>
      </c>
    </row>
    <row r="43" spans="1:5" x14ac:dyDescent="0.35">
      <c r="A43" s="27" t="s">
        <v>202</v>
      </c>
      <c r="B43" s="30" t="s">
        <v>123</v>
      </c>
      <c r="C43" s="28" t="s">
        <v>375</v>
      </c>
      <c r="D43" s="29">
        <v>800</v>
      </c>
      <c r="E43" s="51">
        <v>229988</v>
      </c>
    </row>
    <row r="44" spans="1:5" s="53" customFormat="1" x14ac:dyDescent="0.35">
      <c r="A44" s="54" t="s">
        <v>124</v>
      </c>
      <c r="B44" s="55"/>
      <c r="C44" s="55"/>
      <c r="D44" s="56">
        <f>SUBTOTAL(109,Table3[County
Total])</f>
        <v>21072458</v>
      </c>
      <c r="E44" s="57"/>
    </row>
    <row r="45" spans="1:5" x14ac:dyDescent="0.35">
      <c r="A45" s="31" t="s">
        <v>125</v>
      </c>
      <c r="B45" s="30"/>
      <c r="C45" s="30"/>
      <c r="D45" s="29"/>
    </row>
    <row r="46" spans="1:5" x14ac:dyDescent="0.35">
      <c r="A46" s="31" t="s">
        <v>126</v>
      </c>
      <c r="B46" s="30"/>
      <c r="C46" s="30"/>
      <c r="D46" s="29"/>
    </row>
    <row r="47" spans="1:5" x14ac:dyDescent="0.35">
      <c r="A47" s="32" t="s">
        <v>369</v>
      </c>
      <c r="B47" s="30"/>
      <c r="C47" s="30"/>
      <c r="D47" s="33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C5C6C-1043-44A0-BFD3-452753B39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ED9DE4-12E0-4143-AA90-F6E1C47ED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6264D-AE26-407D-A6A1-F96BAA5AAA04}">
  <ds:schemaRefs>
    <ds:schemaRef ds:uri="1aae30ff-d7bc-47e3-882e-cd3423d00d62"/>
    <ds:schemaRef ds:uri="http://schemas.microsoft.com/office/2006/documentManagement/types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A Alloc 7th</vt:lpstr>
      <vt:lpstr>2019-20 Title I, Pt A 7th - Cty</vt:lpstr>
      <vt:lpstr>'2019-20 Title I, Pt A 7th - Cty'!Print_Area</vt:lpstr>
      <vt:lpstr>'2019-20 Title I, Pt A 7th - Cty'!Print_Titles</vt:lpstr>
      <vt:lpstr>'2019-20 Title I, Pt A Alloc 7th'!Print_Titles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I, Part A (CA Dept of Education)</dc:title>
  <dc:subject>Title I, Part A Basic Grant program seventh apportionment schedule for fiscal year 2019-20.</dc:subject>
  <dc:creator>Leslie Sharp</dc:creator>
  <cp:keywords/>
  <dc:description/>
  <cp:lastModifiedBy>Taylor Uda</cp:lastModifiedBy>
  <cp:revision/>
  <cp:lastPrinted>2021-03-15T16:40:45Z</cp:lastPrinted>
  <dcterms:created xsi:type="dcterms:W3CDTF">2020-04-07T17:22:50Z</dcterms:created>
  <dcterms:modified xsi:type="dcterms:W3CDTF">2022-09-20T18:47:57Z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