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4700" windowHeight="435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<sst xmlns="http://schemas.openxmlformats.org/spreadsheetml/2006/main" count="158" uniqueCount="115">
  <si>
    <t xml:space="preserve">School </t>
  </si>
  <si>
    <t>Pueblo Vista</t>
  </si>
  <si>
    <r>
      <t>Step 1: Calculating Base Year (Self-contained classes</t>
    </r>
    <r>
      <rPr>
        <b/>
        <vertAlign val="superscript"/>
        <sz val="10"/>
        <rFont val="Verdana"/>
        <family val="0"/>
      </rPr>
      <t>1</t>
    </r>
    <r>
      <rPr>
        <b/>
        <sz val="10"/>
        <rFont val="Verdana"/>
        <family val="0"/>
      </rPr>
      <t>)</t>
    </r>
  </si>
  <si>
    <r>
      <t>Use Dataquest (http://dq.cde.ca.gov/dataquest/) from 2005 - 06 to identify total CBEDS enrollment at the school. Exclude students enrolled in classes designated special education for their entire school day</t>
    </r>
    <r>
      <rPr>
        <vertAlign val="superscript"/>
        <sz val="10"/>
        <rFont val="Times New Roman"/>
        <family val="0"/>
      </rPr>
      <t>2</t>
    </r>
    <r>
      <rPr>
        <sz val="10"/>
        <rFont val="Times New Roman"/>
        <family val="0"/>
      </rPr>
      <t>.</t>
    </r>
  </si>
  <si>
    <t>Student Enrollment</t>
  </si>
  <si>
    <t>2005 CBEDS</t>
  </si>
  <si>
    <t>2005 CBEDS Enrollment</t>
  </si>
  <si>
    <r>
      <t xml:space="preserve">Students  Enrolled in Designated Special Education </t>
    </r>
    <r>
      <rPr>
        <sz val="8"/>
        <rFont val="Times New Roman"/>
        <family val="0"/>
      </rPr>
      <t>(Enter number of students counted in row above)</t>
    </r>
  </si>
  <si>
    <t>Adjusted Enrollment</t>
  </si>
  <si>
    <t>Enter the number of eligible classes offered in 2005-06 at the school</t>
  </si>
  <si>
    <t>Use 05-06 if average class size was less than  25.  If average class size in 05-06 was 25 or more, 06-07 will be used to calculate the school's grade level targets</t>
  </si>
  <si>
    <r>
      <t xml:space="preserve">Based on this number, you will use either </t>
    </r>
    <r>
      <rPr>
        <b/>
        <sz val="11"/>
        <color indexed="10"/>
        <rFont val="Verdana"/>
        <family val="0"/>
      </rPr>
      <t xml:space="preserve">2005-06 </t>
    </r>
    <r>
      <rPr>
        <b/>
        <sz val="11"/>
        <color indexed="8"/>
        <rFont val="Verdana"/>
        <family val="0"/>
      </rPr>
      <t>or</t>
    </r>
    <r>
      <rPr>
        <b/>
        <sz val="11"/>
        <color indexed="10"/>
        <rFont val="Verdana"/>
        <family val="0"/>
      </rPr>
      <t xml:space="preserve"> 2006-07 CBEDS information</t>
    </r>
    <r>
      <rPr>
        <b/>
        <sz val="11"/>
        <color indexed="8"/>
        <rFont val="Verdana"/>
        <family val="0"/>
      </rPr>
      <t xml:space="preserve"> for STEP 2.</t>
    </r>
  </si>
  <si>
    <r>
      <t xml:space="preserve"> 1 </t>
    </r>
    <r>
      <rPr>
        <sz val="9"/>
        <rFont val="Times New Roman"/>
        <family val="0"/>
      </rPr>
      <t xml:space="preserve">Self-contained classes are those in which a variety of subjects are taught to a single group of students (e.g., a typical elementary school classroom).
</t>
    </r>
  </si>
  <si>
    <r>
      <t xml:space="preserve"> 2 </t>
    </r>
    <r>
      <rPr>
        <sz val="9"/>
        <rFont val="Times New Roman"/>
        <family val="0"/>
      </rPr>
      <t xml:space="preserve">When excluding special education classes, exclude only entire classes that are specifically designated special education. Do not exclude remediation or intervention classes unless those classes are specifically identified as special education classes. For all classes required to meet class size reduction requirements, include all enrolled students, including special education students, in the calculations.
</t>
    </r>
  </si>
  <si>
    <t>Step 2: Determine the base average class size for each grade level to be used in calculating the target average class size for each grade level.</t>
  </si>
  <si>
    <r>
      <t xml:space="preserve">Use Dataquest (http://dq.cde.ca.gov/dataquest/) from the </t>
    </r>
    <r>
      <rPr>
        <b/>
        <u val="single"/>
        <sz val="10"/>
        <rFont val="Times New Roman"/>
        <family val="0"/>
      </rPr>
      <t xml:space="preserve">appropriate year </t>
    </r>
    <r>
      <rPr>
        <sz val="10"/>
        <rFont val="Times New Roman"/>
        <family val="0"/>
      </rPr>
      <t>to identify total CBEDS enrollment at each grade level.  Exclude students enrolled in classes designated special education for their entire school day.</t>
    </r>
    <r>
      <rPr>
        <vertAlign val="superscript"/>
        <sz val="10"/>
        <rFont val="Times New Roman"/>
        <family val="0"/>
      </rPr>
      <t xml:space="preserve">2 </t>
    </r>
    <r>
      <rPr>
        <sz val="10"/>
        <rFont val="Times New Roman"/>
        <family val="0"/>
      </rPr>
      <t>For combination classes, see the section below on multiple grade classes.</t>
    </r>
  </si>
  <si>
    <t>CBEDS Year:</t>
  </si>
  <si>
    <t>2005-06</t>
  </si>
  <si>
    <t>2006-07</t>
  </si>
  <si>
    <t>(Indicate year used)</t>
  </si>
  <si>
    <t>CBEDs Grade Level Enrollment</t>
  </si>
  <si>
    <t xml:space="preserve">Number of Classes </t>
  </si>
  <si>
    <t>Base Size Class Average</t>
  </si>
  <si>
    <t>Target Class Size 2010-11</t>
  </si>
  <si>
    <t>Kindergarten</t>
  </si>
  <si>
    <t>1st Grade</t>
  </si>
  <si>
    <t>2nd Grade</t>
  </si>
  <si>
    <t>3rd Grade</t>
  </si>
  <si>
    <t>4th Grade</t>
  </si>
  <si>
    <t>5th Grade</t>
  </si>
  <si>
    <t>6th Grade</t>
  </si>
  <si>
    <t>7th Grade</t>
  </si>
  <si>
    <t>8th Grade</t>
  </si>
  <si>
    <t>9th Grade</t>
  </si>
  <si>
    <t>10th Grade</t>
  </si>
  <si>
    <t>11th Grade</t>
  </si>
  <si>
    <t>12th Grade</t>
  </si>
  <si>
    <r>
      <t>Multiple-grade Classes:</t>
    </r>
    <r>
      <rPr>
        <sz val="9"/>
        <rFont val="Times New Roman"/>
        <family val="0"/>
      </rPr>
      <t xml:space="preserve">
</t>
    </r>
    <r>
      <rPr>
        <b/>
        <sz val="9"/>
        <rFont val="Times New Roman"/>
        <family val="0"/>
      </rPr>
      <t>All classes are to be identified as a single grade level, even classes that serve multiple grades. Use the following rules to assign a single grade level to a multiple-grade class:</t>
    </r>
    <r>
      <rPr>
        <sz val="9"/>
        <rFont val="Times New Roman"/>
        <family val="0"/>
      </rPr>
      <t xml:space="preserve">
</t>
    </r>
    <r>
      <rPr>
        <b/>
        <u val="single"/>
        <sz val="9"/>
        <rFont val="Times New Roman"/>
        <family val="0"/>
      </rPr>
      <t xml:space="preserve">a. </t>
    </r>
    <r>
      <rPr>
        <sz val="9"/>
        <rFont val="Times New Roman"/>
        <family val="0"/>
      </rPr>
      <t xml:space="preserve">The grade level for the class is identified based on the grade level of the largest portion of students in the class. For example, if most students are 10th graders, the class is to be identified as a 10th grade class.
</t>
    </r>
    <r>
      <rPr>
        <b/>
        <u val="single"/>
        <sz val="9"/>
        <rFont val="Times New Roman"/>
        <family val="0"/>
      </rPr>
      <t>b.</t>
    </r>
    <r>
      <rPr>
        <sz val="9"/>
        <rFont val="Times New Roman"/>
        <family val="0"/>
      </rPr>
      <t xml:space="preserve"> If two or more grade levels have equal numbers of students representing the largest portion, identify the grade level as the highest grade involved in the “tie”. For example, if a class serves twelve 9th graders, twelve 10th graders, and seven 11th graders, the class is to be identified as a 10th grade class.
</t>
    </r>
    <r>
      <rPr>
        <b/>
        <u val="single"/>
        <sz val="9"/>
        <rFont val="Times New Roman"/>
        <family val="0"/>
      </rPr>
      <t xml:space="preserve">c. </t>
    </r>
    <r>
      <rPr>
        <sz val="9"/>
        <rFont val="Times New Roman"/>
        <family val="0"/>
      </rPr>
      <t xml:space="preserve"> Once the grade level of the class has been identified, include the entire class in the calculation for the identified grade level. For example, for the class described in “b” above, all of its students are to be included in the calculation for 10th grade. 
</t>
    </r>
  </si>
  <si>
    <r>
      <t xml:space="preserve">2 </t>
    </r>
    <r>
      <rPr>
        <sz val="8"/>
        <rFont val="Times New Roman"/>
        <family val="0"/>
      </rPr>
      <t xml:space="preserve"> When excluding special education classes, exclude only entire classes that are specifically designated special education. Do not exclude remediation or intervention classes unless those classes are specifically identified as special education classes. For all classes required to meet class size reduction requirements, include all enrolled students, including special education students, in the calculations.</t>
    </r>
  </si>
  <si>
    <t>Step 3: Calculate class size reduction targets for each grade level.</t>
  </si>
  <si>
    <t>a. Round the base average class size for each grade level to the nearest tenth (e.g., 29.35 = 29.4).</t>
  </si>
  <si>
    <t>b. If the base average class size for the grade level is less than 30, subtract 5 from the base average class size (e.g., 29.7 – 5 = 24.7). The result is the target average class size for the grade level.</t>
  </si>
  <si>
    <t>c. If the base average class size for the grade level is 30 or more, the target average class size for the grade level is 25.</t>
  </si>
  <si>
    <t>Target Class Size 2010-11</t>
  </si>
  <si>
    <t>1/3 Target</t>
  </si>
  <si>
    <t>Kindergarten</t>
  </si>
  <si>
    <t>1st Grade</t>
  </si>
  <si>
    <t>Important: No other class sizes can be increased above the size used during the 2005-06 school year.</t>
  </si>
  <si>
    <t>Target Class Size 2008-09</t>
  </si>
  <si>
    <t>2/3 Target</t>
  </si>
  <si>
    <t>Target Class Size 2009-10</t>
  </si>
  <si>
    <t>Calculated Class Size 2008-09</t>
  </si>
  <si>
    <t>Calculated Class Size 2009-10</t>
  </si>
  <si>
    <t>Base Average Class Size 2005-06</t>
  </si>
  <si>
    <t>3/3 Target</t>
  </si>
  <si>
    <t>Calculated Class Size 2010-11</t>
  </si>
  <si>
    <t>2008-2009</t>
  </si>
  <si>
    <t>2009-2010</t>
  </si>
  <si>
    <t>2010-2011</t>
  </si>
  <si>
    <t>Average Class Size 2005-06</t>
  </si>
  <si>
    <t>BASE</t>
  </si>
  <si>
    <t>Difference from Base to Target</t>
  </si>
  <si>
    <t>2008-</t>
  </si>
  <si>
    <t>2009-</t>
  </si>
  <si>
    <t>2010-</t>
  </si>
  <si>
    <t>2011-</t>
  </si>
  <si>
    <t>2012-</t>
  </si>
  <si>
    <t>2013-2014</t>
  </si>
  <si>
    <t>Average</t>
  </si>
  <si>
    <t>Class Size</t>
  </si>
  <si>
    <t>Target</t>
  </si>
  <si>
    <t>Actual</t>
  </si>
  <si>
    <t>Month 2</t>
  </si>
  <si>
    <t>Month 3</t>
  </si>
  <si>
    <t>Month 4</t>
  </si>
  <si>
    <t>Month 5</t>
  </si>
  <si>
    <t>Month 6</t>
  </si>
  <si>
    <t>Month 7</t>
  </si>
  <si>
    <t>Month 8</t>
  </si>
  <si>
    <t>Month 9</t>
  </si>
  <si>
    <t>Morales</t>
  </si>
  <si>
    <t>Brigss/Macaluso</t>
  </si>
  <si>
    <t>Jack</t>
  </si>
  <si>
    <t>Hanson</t>
  </si>
  <si>
    <t>Casaburi</t>
  </si>
  <si>
    <t>Hattyar</t>
  </si>
  <si>
    <t>Picetti</t>
  </si>
  <si>
    <t>Baldwin/Smith</t>
  </si>
  <si>
    <t>DeBorde</t>
  </si>
  <si>
    <t>Wilcox</t>
  </si>
  <si>
    <t>Grisham</t>
  </si>
  <si>
    <t>Bass</t>
  </si>
  <si>
    <t>Pajak</t>
  </si>
  <si>
    <t>K</t>
  </si>
  <si>
    <t>1st</t>
  </si>
  <si>
    <t>2nd</t>
  </si>
  <si>
    <t>3rd</t>
  </si>
  <si>
    <t>4th</t>
  </si>
  <si>
    <t>5th</t>
  </si>
  <si>
    <t>Month 1</t>
  </si>
  <si>
    <t>Grade Average</t>
  </si>
  <si>
    <t>Tchrs per Grade</t>
  </si>
  <si>
    <t>Enrollment - Pueblo Vista Projection for 2010-11                                          One Year Waiver Request  - Pending QEIA Funding  Catch Up                                     Due to School Merger to Desegregate Campuses                                         Napa Valley Unified School District</t>
  </si>
  <si>
    <t>Info</t>
  </si>
  <si>
    <t>Baseline</t>
  </si>
  <si>
    <t>Pre-QEIA</t>
  </si>
  <si>
    <t>2007-08</t>
  </si>
  <si>
    <t>2008-09</t>
  </si>
  <si>
    <t>QEIA - funded</t>
  </si>
  <si>
    <t>2009-10</t>
  </si>
  <si>
    <t>2010-11</t>
  </si>
  <si>
    <t xml:space="preserve">Projected QEIA with              current funding </t>
  </si>
  <si>
    <t>Without Additional Fuding - needed WAIVER</t>
  </si>
  <si>
    <t>2011-12</t>
  </si>
  <si>
    <t>Projected QEIA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</si>
</sst>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000"/>
    <numFmt numFmtId="166" formatCode="0.000"/>
  </numFmts>
  <fonts count="37">
    <font>
      <sz val="10"/>
      <name val="Arial"/>
      <family val="0"/>
    </font>
    <font>
      <sz val="10"/>
      <name val="Verdana"/>
      <family val="0"/>
    </font>
    <font>
      <sz val="10"/>
      <name val="Geneva"/>
      <family val="0"/>
    </font>
    <font>
      <b/>
      <sz val="12"/>
      <name val="Times New Roman"/>
      <family val="0"/>
    </font>
    <font>
      <b/>
      <sz val="10"/>
      <name val="Verdana"/>
      <family val="0"/>
    </font>
    <font>
      <b/>
      <vertAlign val="superscript"/>
      <sz val="10"/>
      <name val="Verdana"/>
      <family val="0"/>
    </font>
    <font>
      <sz val="10"/>
      <name val="Times New Roman"/>
      <family val="0"/>
    </font>
    <font>
      <vertAlign val="superscript"/>
      <sz val="10"/>
      <name val="Times New Roman"/>
      <family val="0"/>
    </font>
    <font>
      <b/>
      <sz val="10"/>
      <name val="Times New Roman"/>
      <family val="0"/>
    </font>
    <font>
      <sz val="8"/>
      <name val="Times New Roman"/>
      <family val="0"/>
    </font>
    <font>
      <b/>
      <sz val="11"/>
      <color indexed="8"/>
      <name val="Verdana"/>
      <family val="0"/>
    </font>
    <font>
      <b/>
      <sz val="11"/>
      <color indexed="10"/>
      <name val="Verdana"/>
      <family val="0"/>
    </font>
    <font>
      <sz val="11"/>
      <color indexed="8"/>
      <name val="Verdana"/>
      <family val="0"/>
    </font>
    <font>
      <vertAlign val="superscript"/>
      <sz val="9"/>
      <name val="Times New Roman"/>
      <family val="0"/>
    </font>
    <font>
      <sz val="9"/>
      <name val="Times New Roman"/>
      <family val="0"/>
    </font>
    <font>
      <sz val="9"/>
      <name val="Verdana"/>
      <family val="0"/>
    </font>
    <font>
      <b/>
      <u val="single"/>
      <sz val="10"/>
      <name val="Times New Roman"/>
      <family val="0"/>
    </font>
    <font>
      <sz val="11"/>
      <name val="Times New Roman"/>
      <family val="0"/>
    </font>
    <font>
      <i/>
      <sz val="8"/>
      <name val="Times New Roman"/>
      <family val="0"/>
    </font>
    <font>
      <b/>
      <sz val="10"/>
      <name val="Times"/>
      <family val="0"/>
    </font>
    <font>
      <b/>
      <u val="single"/>
      <sz val="9"/>
      <name val="Times New Roman"/>
      <family val="0"/>
    </font>
    <font>
      <b/>
      <sz val="9"/>
      <name val="Times New Roman"/>
      <family val="0"/>
    </font>
    <font>
      <vertAlign val="superscript"/>
      <sz val="8"/>
      <name val="Verdana"/>
      <family val="0"/>
    </font>
    <font>
      <sz val="8"/>
      <name val="Arial"/>
      <family val="0"/>
    </font>
    <font>
      <b/>
      <sz val="12"/>
      <name val="Arial"/>
      <family val="0"/>
    </font>
    <font>
      <sz val="12"/>
      <name val="Times New Roman"/>
      <family val="0"/>
    </font>
    <font>
      <sz val="14"/>
      <name val="Arial"/>
      <family val="0"/>
    </font>
    <font>
      <sz val="12"/>
      <name val="Arial"/>
      <family val="0"/>
    </font>
    <font>
      <b/>
      <sz val="10"/>
      <name val="Arial"/>
      <family val="0"/>
    </font>
    <font>
      <b/>
      <sz val="14"/>
      <name val="Arial"/>
      <family val="2"/>
    </font>
    <font>
      <b/>
      <sz val="16"/>
      <name val="Arial"/>
      <family val="2"/>
    </font>
    <font>
      <sz val="16"/>
      <name val="Arial"/>
      <family val="0"/>
    </font>
    <font>
      <u val="single"/>
      <sz val="10"/>
      <color indexed="12"/>
      <name val="Arial"/>
      <family val="0"/>
    </font>
    <font>
      <u val="single"/>
      <sz val="10"/>
      <color indexed="36"/>
      <name val="Arial"/>
      <family val="0"/>
    </font>
    <font>
      <sz val="18"/>
      <color indexed="8"/>
      <name val="Calibri"/>
      <family val="2"/>
    </font>
    <font>
      <sz val="14"/>
      <color indexed="8"/>
      <name val="Calibri"/>
      <family val="2"/>
    </font>
    <font>
      <b/>
      <sz val="14"/>
      <color indexed="8"/>
      <name val="Calibri"/>
      <family val="2"/>
    </font>
  </fonts>
  <fills count="2">
    <fill>
      <patternFill/>
    </fill>
    <fill>
      <patternFill patternType="gray125"/>
    </fill>
  </fills>
  <borders count="42">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medium"/>
    </border>
    <border>
      <left style="thin"/>
      <right style="thin"/>
      <top style="thin"/>
      <bottom style="thin"/>
    </border>
    <border>
      <left style="medium"/>
      <right style="medium"/>
      <top style="medium"/>
      <bottom style="double"/>
    </border>
    <border>
      <left style="medium"/>
      <right style="medium"/>
      <top>
        <color indexed="63"/>
      </top>
      <bottom>
        <color indexed="63"/>
      </bottom>
    </border>
    <border>
      <left style="medium"/>
      <right style="medium"/>
      <top style="double"/>
      <bottom style="double"/>
    </border>
    <border>
      <left style="medium"/>
      <right style="medium"/>
      <top style="double"/>
      <bottom style="medium"/>
    </border>
    <border>
      <left style="medium"/>
      <right style="medium"/>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1" fontId="8" fillId="0" borderId="0" xfId="0" applyNumberFormat="1" applyFont="1" applyFill="1" applyBorder="1" applyAlignment="1" applyProtection="1">
      <alignment horizontal="center" vertical="center"/>
      <protection/>
    </xf>
    <xf numFmtId="164" fontId="27" fillId="0" borderId="1" xfId="0" applyNumberFormat="1" applyFont="1" applyFill="1" applyBorder="1" applyAlignment="1" applyProtection="1">
      <alignment horizontal="center"/>
      <protection/>
    </xf>
    <xf numFmtId="164" fontId="27" fillId="0" borderId="2" xfId="0" applyNumberFormat="1" applyFont="1" applyFill="1" applyBorder="1" applyAlignment="1" applyProtection="1">
      <alignment horizontal="center"/>
      <protection/>
    </xf>
    <xf numFmtId="164" fontId="27" fillId="0" borderId="3" xfId="0" applyNumberFormat="1" applyFont="1" applyFill="1" applyBorder="1" applyAlignment="1" applyProtection="1">
      <alignment horizontal="center"/>
      <protection/>
    </xf>
    <xf numFmtId="164" fontId="25" fillId="0" borderId="4" xfId="0" applyNumberFormat="1" applyFont="1" applyFill="1" applyBorder="1" applyAlignment="1" applyProtection="1">
      <alignment horizontal="center"/>
      <protection/>
    </xf>
    <xf numFmtId="164" fontId="25" fillId="0" borderId="5" xfId="0" applyNumberFormat="1" applyFont="1" applyFill="1" applyBorder="1" applyAlignment="1" applyProtection="1">
      <alignment horizontal="center"/>
      <protection/>
    </xf>
    <xf numFmtId="164" fontId="25" fillId="0" borderId="6" xfId="0" applyNumberFormat="1" applyFont="1" applyFill="1" applyBorder="1" applyAlignment="1" applyProtection="1">
      <alignment horizontal="center"/>
      <protection/>
    </xf>
    <xf numFmtId="0" fontId="28" fillId="0" borderId="7" xfId="0" applyFont="1" applyFill="1" applyBorder="1" applyAlignment="1">
      <alignment horizontal="center"/>
    </xf>
    <xf numFmtId="0" fontId="28" fillId="0" borderId="7" xfId="0" applyFont="1" applyFill="1" applyBorder="1" applyAlignment="1">
      <alignment horizontal="center" wrapText="1"/>
    </xf>
    <xf numFmtId="164" fontId="29" fillId="0" borderId="3" xfId="0" applyNumberFormat="1" applyFont="1" applyFill="1" applyBorder="1" applyAlignment="1">
      <alignment horizontal="center"/>
    </xf>
    <xf numFmtId="0" fontId="35" fillId="0" borderId="0" xfId="0" applyFont="1" applyFill="1" applyAlignment="1">
      <alignment/>
    </xf>
    <xf numFmtId="0" fontId="36" fillId="0" borderId="8" xfId="0" applyFont="1" applyFill="1" applyBorder="1" applyAlignment="1">
      <alignment horizontal="center"/>
    </xf>
    <xf numFmtId="0" fontId="35" fillId="0" borderId="8" xfId="0" applyFont="1" applyFill="1" applyBorder="1" applyAlignment="1">
      <alignment/>
    </xf>
    <xf numFmtId="164" fontId="35" fillId="0" borderId="8" xfId="0" applyNumberFormat="1" applyFont="1" applyFill="1" applyBorder="1" applyAlignment="1">
      <alignment horizontal="center"/>
    </xf>
    <xf numFmtId="0" fontId="35" fillId="0" borderId="8" xfId="0" applyFont="1" applyFill="1" applyBorder="1" applyAlignment="1">
      <alignment wrapText="1"/>
    </xf>
    <xf numFmtId="0" fontId="3" fillId="0" borderId="0" xfId="0" applyFont="1" applyFill="1" applyBorder="1" applyAlignment="1" applyProtection="1">
      <alignment horizontal="left"/>
      <protection/>
    </xf>
    <xf numFmtId="0" fontId="0" fillId="0" borderId="0" xfId="0" applyFill="1" applyAlignment="1" applyProtection="1">
      <alignment/>
      <protection/>
    </xf>
    <xf numFmtId="0" fontId="0" fillId="0" borderId="0" xfId="0" applyFill="1" applyAlignment="1">
      <alignment/>
    </xf>
    <xf numFmtId="0" fontId="8" fillId="0" borderId="0" xfId="0" applyFont="1" applyFill="1" applyAlignment="1" applyProtection="1">
      <alignment horizontal="center" wrapText="1"/>
      <protection/>
    </xf>
    <xf numFmtId="0" fontId="0" fillId="0" borderId="0" xfId="0" applyFill="1" applyBorder="1" applyAlignment="1" applyProtection="1">
      <alignment vertical="center"/>
      <protection/>
    </xf>
    <xf numFmtId="0" fontId="6" fillId="0" borderId="9"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locked="0"/>
    </xf>
    <xf numFmtId="0" fontId="8" fillId="0" borderId="0" xfId="0" applyFont="1" applyFill="1" applyBorder="1" applyAlignment="1" applyProtection="1">
      <alignment horizontal="right" vertical="center" wrapText="1"/>
      <protection/>
    </xf>
    <xf numFmtId="1" fontId="8" fillId="0" borderId="7" xfId="0" applyNumberFormat="1" applyFont="1" applyFill="1" applyBorder="1" applyAlignment="1" applyProtection="1">
      <alignment horizontal="center" vertical="center"/>
      <protection/>
    </xf>
    <xf numFmtId="0" fontId="17" fillId="0" borderId="0" xfId="0" applyFont="1" applyFill="1" applyAlignment="1" applyProtection="1">
      <alignment horizontal="right" wrapText="1"/>
      <protection/>
    </xf>
    <xf numFmtId="0" fontId="8" fillId="0" borderId="0" xfId="0" applyFont="1" applyFill="1" applyAlignment="1" applyProtection="1">
      <alignment horizontal="right"/>
      <protection/>
    </xf>
    <xf numFmtId="0" fontId="18" fillId="0" borderId="0" xfId="0" applyFont="1" applyFill="1" applyAlignment="1" applyProtection="1">
      <alignment horizontal="right" vertical="center" wrapText="1"/>
      <protection/>
    </xf>
    <xf numFmtId="0" fontId="19" fillId="0" borderId="13" xfId="0" applyFont="1" applyFill="1" applyBorder="1" applyAlignment="1" applyProtection="1">
      <alignment horizontal="center" wrapText="1"/>
      <protection/>
    </xf>
    <xf numFmtId="0" fontId="8" fillId="0" borderId="13" xfId="0" applyFont="1" applyFill="1" applyBorder="1" applyAlignment="1" applyProtection="1">
      <alignment horizontal="center" wrapText="1"/>
      <protection/>
    </xf>
    <xf numFmtId="0" fontId="6" fillId="0" borderId="14" xfId="0" applyFont="1" applyFill="1" applyBorder="1" applyAlignment="1" applyProtection="1">
      <alignment horizontal="right"/>
      <protection/>
    </xf>
    <xf numFmtId="0" fontId="6" fillId="0" borderId="1" xfId="0" applyFont="1" applyFill="1" applyBorder="1" applyAlignment="1" applyProtection="1">
      <alignment horizontal="center"/>
      <protection locked="0"/>
    </xf>
    <xf numFmtId="164" fontId="6" fillId="0" borderId="1" xfId="0" applyNumberFormat="1" applyFont="1" applyFill="1" applyBorder="1" applyAlignment="1" applyProtection="1">
      <alignment horizontal="center"/>
      <protection/>
    </xf>
    <xf numFmtId="0" fontId="6" fillId="0" borderId="15" xfId="0" applyFont="1" applyFill="1" applyBorder="1" applyAlignment="1" applyProtection="1">
      <alignment horizontal="right"/>
      <protection/>
    </xf>
    <xf numFmtId="0" fontId="6" fillId="0" borderId="2" xfId="0" applyFont="1" applyFill="1" applyBorder="1" applyAlignment="1" applyProtection="1">
      <alignment horizontal="center"/>
      <protection locked="0"/>
    </xf>
    <xf numFmtId="164" fontId="6" fillId="0" borderId="2" xfId="0" applyNumberFormat="1" applyFont="1" applyFill="1" applyBorder="1" applyAlignment="1" applyProtection="1">
      <alignment horizontal="center"/>
      <protection/>
    </xf>
    <xf numFmtId="0" fontId="6" fillId="0" borderId="16" xfId="0" applyFont="1" applyFill="1" applyBorder="1" applyAlignment="1" applyProtection="1">
      <alignment horizontal="right"/>
      <protection/>
    </xf>
    <xf numFmtId="0" fontId="6" fillId="0" borderId="3" xfId="0" applyFont="1" applyFill="1" applyBorder="1" applyAlignment="1" applyProtection="1">
      <alignment horizontal="center"/>
      <protection locked="0"/>
    </xf>
    <xf numFmtId="164" fontId="6" fillId="0" borderId="3" xfId="0" applyNumberFormat="1" applyFont="1" applyFill="1" applyBorder="1" applyAlignment="1" applyProtection="1">
      <alignment horizontal="center"/>
      <protection/>
    </xf>
    <xf numFmtId="0" fontId="0" fillId="0" borderId="0" xfId="0" applyFill="1" applyAlignment="1" applyProtection="1">
      <alignment wrapText="1"/>
      <protection/>
    </xf>
    <xf numFmtId="0" fontId="9" fillId="0" borderId="0" xfId="0" applyFont="1" applyFill="1" applyAlignment="1" applyProtection="1">
      <alignment/>
      <protection/>
    </xf>
    <xf numFmtId="0" fontId="14" fillId="0" borderId="0" xfId="0" applyFont="1" applyFill="1" applyAlignment="1" applyProtection="1">
      <alignment horizontal="left" wrapText="1" indent="1"/>
      <protection/>
    </xf>
    <xf numFmtId="0" fontId="27" fillId="0" borderId="0" xfId="0" applyFont="1" applyFill="1" applyAlignment="1" applyProtection="1">
      <alignment horizontal="center" wrapText="1"/>
      <protection/>
    </xf>
    <xf numFmtId="0" fontId="4" fillId="0" borderId="0" xfId="0" applyFont="1" applyFill="1" applyAlignment="1" applyProtection="1">
      <alignment horizontal="center"/>
      <protection/>
    </xf>
    <xf numFmtId="0" fontId="0" fillId="0" borderId="0" xfId="0" applyFill="1" applyAlignment="1">
      <alignment/>
    </xf>
    <xf numFmtId="0" fontId="0" fillId="0" borderId="17" xfId="0" applyFill="1" applyBorder="1" applyAlignment="1" applyProtection="1">
      <alignment wrapText="1"/>
      <protection/>
    </xf>
    <xf numFmtId="0" fontId="26" fillId="0" borderId="18" xfId="0" applyFont="1" applyFill="1" applyBorder="1" applyAlignment="1" applyProtection="1">
      <alignment horizontal="center"/>
      <protection/>
    </xf>
    <xf numFmtId="0" fontId="9" fillId="0" borderId="19" xfId="0" applyFont="1" applyFill="1" applyBorder="1" applyAlignment="1" applyProtection="1">
      <alignment/>
      <protection/>
    </xf>
    <xf numFmtId="0" fontId="0" fillId="0" borderId="17" xfId="0" applyFill="1" applyBorder="1" applyAlignment="1">
      <alignment/>
    </xf>
    <xf numFmtId="0" fontId="26" fillId="0" borderId="18" xfId="0" applyFont="1" applyFill="1" applyBorder="1" applyAlignment="1">
      <alignment horizontal="center"/>
    </xf>
    <xf numFmtId="0" fontId="0" fillId="0" borderId="19" xfId="0" applyFill="1" applyBorder="1" applyAlignment="1">
      <alignment/>
    </xf>
    <xf numFmtId="0" fontId="19" fillId="0" borderId="20"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xf>
    <xf numFmtId="0" fontId="6" fillId="0" borderId="1" xfId="0" applyFont="1" applyFill="1" applyBorder="1" applyAlignment="1" applyProtection="1">
      <alignment horizontal="right"/>
      <protection/>
    </xf>
    <xf numFmtId="164" fontId="25" fillId="0" borderId="23" xfId="0" applyNumberFormat="1" applyFont="1" applyFill="1" applyBorder="1" applyAlignment="1" applyProtection="1">
      <alignment horizontal="center"/>
      <protection/>
    </xf>
    <xf numFmtId="2" fontId="6" fillId="0" borderId="24" xfId="0" applyNumberFormat="1" applyFont="1" applyFill="1" applyBorder="1" applyAlignment="1" applyProtection="1">
      <alignment horizontal="center"/>
      <protection/>
    </xf>
    <xf numFmtId="2" fontId="6" fillId="0" borderId="4" xfId="0" applyNumberFormat="1" applyFont="1" applyFill="1" applyBorder="1" applyAlignment="1" applyProtection="1">
      <alignment horizontal="center"/>
      <protection/>
    </xf>
    <xf numFmtId="164" fontId="0" fillId="0" borderId="23" xfId="0" applyNumberFormat="1" applyFont="1" applyFill="1" applyBorder="1" applyAlignment="1" applyProtection="1">
      <alignment horizontal="center"/>
      <protection/>
    </xf>
    <xf numFmtId="1" fontId="24" fillId="0" borderId="24" xfId="0" applyNumberFormat="1" applyFont="1" applyFill="1" applyBorder="1" applyAlignment="1" applyProtection="1">
      <alignment horizontal="center"/>
      <protection/>
    </xf>
    <xf numFmtId="2" fontId="6" fillId="0" borderId="4" xfId="0" applyNumberFormat="1" applyFont="1" applyFill="1" applyBorder="1" applyAlignment="1" applyProtection="1">
      <alignment horizontal="center"/>
      <protection/>
    </xf>
    <xf numFmtId="164" fontId="0" fillId="0" borderId="23" xfId="0" applyNumberFormat="1" applyFont="1" applyFill="1" applyBorder="1" applyAlignment="1">
      <alignment horizontal="center"/>
    </xf>
    <xf numFmtId="1" fontId="24" fillId="0" borderId="24" xfId="0" applyNumberFormat="1" applyFont="1" applyFill="1" applyBorder="1" applyAlignment="1">
      <alignment horizontal="center"/>
    </xf>
    <xf numFmtId="0" fontId="6" fillId="0" borderId="2" xfId="0" applyFont="1" applyFill="1" applyBorder="1" applyAlignment="1" applyProtection="1">
      <alignment horizontal="right"/>
      <protection/>
    </xf>
    <xf numFmtId="164" fontId="25" fillId="0" borderId="8" xfId="0" applyNumberFormat="1" applyFont="1" applyFill="1" applyBorder="1" applyAlignment="1" applyProtection="1">
      <alignment horizontal="center"/>
      <protection/>
    </xf>
    <xf numFmtId="2" fontId="6" fillId="0" borderId="25" xfId="0" applyNumberFormat="1" applyFont="1" applyFill="1" applyBorder="1" applyAlignment="1" applyProtection="1">
      <alignment horizontal="center"/>
      <protection/>
    </xf>
    <xf numFmtId="2" fontId="6" fillId="0" borderId="5" xfId="0" applyNumberFormat="1" applyFont="1" applyFill="1" applyBorder="1" applyAlignment="1" applyProtection="1">
      <alignment horizontal="center"/>
      <protection/>
    </xf>
    <xf numFmtId="164" fontId="0" fillId="0" borderId="8" xfId="0" applyNumberFormat="1" applyFont="1" applyFill="1" applyBorder="1" applyAlignment="1" applyProtection="1">
      <alignment horizontal="center"/>
      <protection/>
    </xf>
    <xf numFmtId="1" fontId="24" fillId="0" borderId="25" xfId="0" applyNumberFormat="1" applyFont="1" applyFill="1" applyBorder="1" applyAlignment="1" applyProtection="1">
      <alignment horizontal="center"/>
      <protection/>
    </xf>
    <xf numFmtId="2" fontId="6" fillId="0" borderId="5" xfId="0" applyNumberFormat="1" applyFont="1" applyFill="1" applyBorder="1" applyAlignment="1" applyProtection="1">
      <alignment horizontal="center"/>
      <protection/>
    </xf>
    <xf numFmtId="164" fontId="0" fillId="0" borderId="8" xfId="0" applyNumberFormat="1" applyFont="1" applyFill="1" applyBorder="1" applyAlignment="1">
      <alignment horizontal="center"/>
    </xf>
    <xf numFmtId="1" fontId="24" fillId="0" borderId="25" xfId="0" applyNumberFormat="1" applyFont="1" applyFill="1" applyBorder="1" applyAlignment="1">
      <alignment horizontal="center"/>
    </xf>
    <xf numFmtId="1" fontId="25" fillId="0" borderId="8" xfId="0" applyNumberFormat="1" applyFont="1" applyFill="1" applyBorder="1" applyAlignment="1" applyProtection="1">
      <alignment horizontal="center"/>
      <protection/>
    </xf>
    <xf numFmtId="0" fontId="6" fillId="0" borderId="3" xfId="0" applyFont="1" applyFill="1" applyBorder="1" applyAlignment="1" applyProtection="1">
      <alignment horizontal="right"/>
      <protection/>
    </xf>
    <xf numFmtId="1" fontId="25" fillId="0" borderId="26" xfId="0" applyNumberFormat="1" applyFont="1" applyFill="1" applyBorder="1" applyAlignment="1" applyProtection="1">
      <alignment horizontal="center"/>
      <protection/>
    </xf>
    <xf numFmtId="0" fontId="0" fillId="0" borderId="0" xfId="0" applyFill="1" applyAlignment="1" applyProtection="1">
      <alignment horizontal="left"/>
      <protection/>
    </xf>
    <xf numFmtId="2" fontId="6" fillId="0" borderId="27" xfId="0" applyNumberFormat="1" applyFont="1" applyFill="1" applyBorder="1" applyAlignment="1" applyProtection="1">
      <alignment horizontal="center"/>
      <protection/>
    </xf>
    <xf numFmtId="2" fontId="6" fillId="0" borderId="6" xfId="0" applyNumberFormat="1" applyFont="1" applyFill="1" applyBorder="1" applyAlignment="1" applyProtection="1">
      <alignment horizontal="center"/>
      <protection/>
    </xf>
    <xf numFmtId="164" fontId="0" fillId="0" borderId="26" xfId="0" applyNumberFormat="1" applyFont="1" applyFill="1" applyBorder="1" applyAlignment="1" applyProtection="1">
      <alignment horizontal="center"/>
      <protection/>
    </xf>
    <xf numFmtId="1" fontId="24" fillId="0" borderId="27" xfId="0" applyNumberFormat="1" applyFont="1" applyFill="1" applyBorder="1" applyAlignment="1" applyProtection="1">
      <alignment horizontal="center"/>
      <protection/>
    </xf>
    <xf numFmtId="2" fontId="6" fillId="0" borderId="6" xfId="0" applyNumberFormat="1" applyFont="1" applyFill="1" applyBorder="1" applyAlignment="1" applyProtection="1">
      <alignment horizontal="center"/>
      <protection/>
    </xf>
    <xf numFmtId="164" fontId="0" fillId="0" borderId="26" xfId="0" applyNumberFormat="1" applyFont="1" applyFill="1" applyBorder="1" applyAlignment="1">
      <alignment horizontal="center"/>
    </xf>
    <xf numFmtId="1" fontId="24" fillId="0" borderId="27" xfId="0" applyNumberFormat="1" applyFont="1" applyFill="1" applyBorder="1" applyAlignment="1">
      <alignment horizontal="center"/>
    </xf>
    <xf numFmtId="164" fontId="0" fillId="0" borderId="0" xfId="0" applyNumberFormat="1" applyFill="1" applyAlignment="1" applyProtection="1">
      <alignment/>
      <protection/>
    </xf>
    <xf numFmtId="1" fontId="28" fillId="0" borderId="17" xfId="0" applyNumberFormat="1" applyFont="1" applyFill="1" applyBorder="1" applyAlignment="1">
      <alignment horizontal="right"/>
    </xf>
    <xf numFmtId="1" fontId="28" fillId="0" borderId="19" xfId="0" applyNumberFormat="1" applyFont="1" applyFill="1" applyBorder="1" applyAlignment="1">
      <alignment horizontal="left"/>
    </xf>
    <xf numFmtId="1" fontId="28" fillId="0" borderId="19" xfId="0" applyNumberFormat="1" applyFont="1" applyFill="1" applyBorder="1" applyAlignment="1" applyProtection="1">
      <alignment horizontal="left"/>
      <protection/>
    </xf>
    <xf numFmtId="1" fontId="28" fillId="0" borderId="17" xfId="0" applyNumberFormat="1" applyFont="1" applyFill="1" applyBorder="1" applyAlignment="1" applyProtection="1">
      <alignment horizontal="right"/>
      <protection/>
    </xf>
    <xf numFmtId="1" fontId="28" fillId="0" borderId="19" xfId="0" applyNumberFormat="1" applyFont="1" applyFill="1" applyBorder="1" applyAlignment="1">
      <alignment horizontal="center"/>
    </xf>
    <xf numFmtId="0" fontId="0" fillId="0" borderId="13" xfId="0" applyFill="1" applyBorder="1" applyAlignment="1">
      <alignment horizontal="center"/>
    </xf>
    <xf numFmtId="0" fontId="19" fillId="0" borderId="7" xfId="0" applyFont="1" applyFill="1" applyBorder="1" applyAlignment="1" applyProtection="1">
      <alignment horizontal="center" vertical="center" wrapText="1"/>
      <protection/>
    </xf>
    <xf numFmtId="0" fontId="24" fillId="0" borderId="20" xfId="0" applyNumberFormat="1" applyFont="1" applyFill="1" applyBorder="1" applyAlignment="1">
      <alignment horizontal="center" vertical="center"/>
    </xf>
    <xf numFmtId="0" fontId="24" fillId="0" borderId="22" xfId="0" applyNumberFormat="1" applyFont="1" applyFill="1" applyBorder="1" applyAlignment="1">
      <alignment horizontal="center" vertical="center"/>
    </xf>
    <xf numFmtId="0" fontId="25" fillId="0" borderId="14" xfId="0" applyFont="1" applyFill="1" applyBorder="1" applyAlignment="1" applyProtection="1">
      <alignment horizontal="right"/>
      <protection/>
    </xf>
    <xf numFmtId="1" fontId="24" fillId="0" borderId="1" xfId="0" applyNumberFormat="1" applyFont="1" applyFill="1" applyBorder="1" applyAlignment="1">
      <alignment horizontal="center"/>
    </xf>
    <xf numFmtId="164" fontId="29" fillId="0" borderId="1" xfId="0" applyNumberFormat="1" applyFont="1" applyFill="1" applyBorder="1" applyAlignment="1">
      <alignment horizontal="center"/>
    </xf>
    <xf numFmtId="0" fontId="0" fillId="0" borderId="1" xfId="0" applyFill="1" applyBorder="1" applyAlignment="1">
      <alignment/>
    </xf>
    <xf numFmtId="0" fontId="25" fillId="0" borderId="15" xfId="0" applyFont="1" applyFill="1" applyBorder="1" applyAlignment="1" applyProtection="1">
      <alignment horizontal="right"/>
      <protection/>
    </xf>
    <xf numFmtId="1" fontId="24" fillId="0" borderId="2" xfId="0" applyNumberFormat="1" applyFont="1" applyFill="1" applyBorder="1" applyAlignment="1">
      <alignment horizontal="center"/>
    </xf>
    <xf numFmtId="164" fontId="29" fillId="0" borderId="2" xfId="0" applyNumberFormat="1" applyFont="1" applyFill="1" applyBorder="1" applyAlignment="1">
      <alignment horizontal="center"/>
    </xf>
    <xf numFmtId="0" fontId="0" fillId="0" borderId="2" xfId="0" applyFill="1" applyBorder="1" applyAlignment="1">
      <alignment/>
    </xf>
    <xf numFmtId="0" fontId="25" fillId="0" borderId="16" xfId="0" applyFont="1" applyFill="1" applyBorder="1" applyAlignment="1" applyProtection="1">
      <alignment horizontal="right"/>
      <protection/>
    </xf>
    <xf numFmtId="1" fontId="24" fillId="0" borderId="3" xfId="0" applyNumberFormat="1" applyFont="1" applyFill="1" applyBorder="1" applyAlignment="1" applyProtection="1">
      <alignment horizontal="center"/>
      <protection/>
    </xf>
    <xf numFmtId="0" fontId="0" fillId="0" borderId="3" xfId="0" applyFill="1" applyBorder="1" applyAlignment="1">
      <alignment/>
    </xf>
    <xf numFmtId="0" fontId="19" fillId="0" borderId="7" xfId="0" applyFont="1" applyFill="1" applyBorder="1" applyAlignment="1" applyProtection="1">
      <alignment horizontal="center" wrapText="1"/>
      <protection/>
    </xf>
    <xf numFmtId="0" fontId="8" fillId="0" borderId="7" xfId="0" applyFont="1" applyFill="1" applyBorder="1" applyAlignment="1" applyProtection="1">
      <alignment horizontal="center" wrapText="1"/>
      <protection/>
    </xf>
    <xf numFmtId="0" fontId="26" fillId="0" borderId="13" xfId="0" applyFont="1" applyFill="1" applyBorder="1" applyAlignment="1">
      <alignment/>
    </xf>
    <xf numFmtId="0" fontId="27" fillId="0" borderId="1" xfId="0" applyFont="1" applyFill="1" applyBorder="1" applyAlignment="1" applyProtection="1">
      <alignment horizontal="right"/>
      <protection/>
    </xf>
    <xf numFmtId="1" fontId="26" fillId="0" borderId="1" xfId="0" applyNumberFormat="1" applyFont="1" applyFill="1" applyBorder="1" applyAlignment="1" applyProtection="1">
      <alignment horizontal="center"/>
      <protection locked="0"/>
    </xf>
    <xf numFmtId="1" fontId="26" fillId="0" borderId="1" xfId="0" applyNumberFormat="1" applyFont="1" applyFill="1" applyBorder="1" applyAlignment="1" applyProtection="1">
      <alignment horizontal="center"/>
      <protection/>
    </xf>
    <xf numFmtId="1" fontId="26" fillId="0" borderId="1" xfId="0" applyNumberFormat="1" applyFont="1" applyFill="1" applyBorder="1" applyAlignment="1">
      <alignment horizontal="center"/>
    </xf>
    <xf numFmtId="0" fontId="26" fillId="0" borderId="28" xfId="0" applyFont="1" applyFill="1" applyBorder="1" applyAlignment="1">
      <alignment horizontal="center"/>
    </xf>
    <xf numFmtId="164" fontId="26" fillId="0" borderId="29" xfId="0" applyNumberFormat="1" applyFont="1" applyFill="1" applyBorder="1" applyAlignment="1">
      <alignment horizontal="center"/>
    </xf>
    <xf numFmtId="0" fontId="26" fillId="0" borderId="10" xfId="0" applyFont="1" applyFill="1" applyBorder="1" applyAlignment="1">
      <alignment/>
    </xf>
    <xf numFmtId="0" fontId="27" fillId="0" borderId="2" xfId="0" applyFont="1" applyFill="1" applyBorder="1" applyAlignment="1" applyProtection="1">
      <alignment horizontal="right"/>
      <protection/>
    </xf>
    <xf numFmtId="1" fontId="26" fillId="0" borderId="2" xfId="0" applyNumberFormat="1" applyFont="1" applyFill="1" applyBorder="1" applyAlignment="1" applyProtection="1">
      <alignment horizontal="center"/>
      <protection locked="0"/>
    </xf>
    <xf numFmtId="1" fontId="26" fillId="0" borderId="2" xfId="0" applyNumberFormat="1" applyFont="1" applyFill="1" applyBorder="1" applyAlignment="1" applyProtection="1">
      <alignment horizontal="center"/>
      <protection/>
    </xf>
    <xf numFmtId="1" fontId="26" fillId="0" borderId="2" xfId="0" applyNumberFormat="1" applyFont="1" applyFill="1" applyBorder="1" applyAlignment="1">
      <alignment horizontal="center"/>
    </xf>
    <xf numFmtId="0" fontId="31" fillId="0" borderId="30" xfId="0" applyFont="1" applyFill="1" applyBorder="1" applyAlignment="1">
      <alignment horizontal="center"/>
    </xf>
    <xf numFmtId="164" fontId="30" fillId="0" borderId="31" xfId="0" applyNumberFormat="1" applyFont="1" applyFill="1" applyBorder="1" applyAlignment="1">
      <alignment horizontal="center"/>
    </xf>
    <xf numFmtId="0" fontId="26" fillId="0" borderId="32" xfId="0" applyFont="1" applyFill="1" applyBorder="1" applyAlignment="1">
      <alignment/>
    </xf>
    <xf numFmtId="0" fontId="27" fillId="0" borderId="3" xfId="0" applyFont="1" applyFill="1" applyBorder="1" applyAlignment="1" applyProtection="1">
      <alignment horizontal="right"/>
      <protection/>
    </xf>
    <xf numFmtId="1" fontId="26" fillId="0" borderId="3" xfId="0" applyNumberFormat="1" applyFont="1" applyFill="1" applyBorder="1" applyAlignment="1" applyProtection="1">
      <alignment horizontal="center"/>
      <protection locked="0"/>
    </xf>
    <xf numFmtId="1" fontId="26" fillId="0" borderId="3" xfId="0" applyNumberFormat="1" applyFont="1" applyFill="1" applyBorder="1" applyAlignment="1" applyProtection="1">
      <alignment horizontal="center"/>
      <protection/>
    </xf>
    <xf numFmtId="1" fontId="26" fillId="0" borderId="3" xfId="0" applyNumberFormat="1" applyFont="1" applyFill="1" applyBorder="1" applyAlignment="1">
      <alignment horizontal="center"/>
    </xf>
    <xf numFmtId="0" fontId="31" fillId="0" borderId="33" xfId="0" applyFont="1" applyFill="1" applyBorder="1" applyAlignment="1">
      <alignment horizontal="center"/>
    </xf>
    <xf numFmtId="164" fontId="26" fillId="0" borderId="34" xfId="0" applyNumberFormat="1" applyFont="1" applyFill="1" applyBorder="1" applyAlignment="1">
      <alignment horizontal="center"/>
    </xf>
    <xf numFmtId="0" fontId="27" fillId="0" borderId="1" xfId="0" applyFont="1" applyFill="1" applyBorder="1" applyAlignment="1">
      <alignment horizontal="right"/>
    </xf>
    <xf numFmtId="0" fontId="31" fillId="0" borderId="28" xfId="0" applyFont="1" applyFill="1" applyBorder="1" applyAlignment="1">
      <alignment horizontal="center"/>
    </xf>
    <xf numFmtId="0" fontId="27" fillId="0" borderId="2" xfId="0" applyFont="1" applyFill="1" applyBorder="1" applyAlignment="1">
      <alignment horizontal="right"/>
    </xf>
    <xf numFmtId="0" fontId="27" fillId="0" borderId="3" xfId="0" applyFont="1" applyFill="1" applyBorder="1" applyAlignment="1">
      <alignment horizontal="right"/>
    </xf>
    <xf numFmtId="0" fontId="31" fillId="0" borderId="0" xfId="0" applyFont="1" applyFill="1" applyAlignment="1">
      <alignment/>
    </xf>
    <xf numFmtId="0" fontId="26" fillId="0" borderId="33" xfId="0" applyFont="1" applyFill="1" applyBorder="1" applyAlignment="1">
      <alignment horizontal="center"/>
    </xf>
    <xf numFmtId="0" fontId="0" fillId="0" borderId="0" xfId="0" applyFill="1" applyAlignment="1">
      <alignment/>
    </xf>
    <xf numFmtId="0" fontId="0" fillId="0" borderId="0" xfId="0" applyFill="1" applyAlignment="1">
      <alignment horizontal="center"/>
    </xf>
    <xf numFmtId="0" fontId="26" fillId="0" borderId="0" xfId="0" applyFont="1" applyFill="1" applyAlignment="1">
      <alignment/>
    </xf>
    <xf numFmtId="0" fontId="35" fillId="0" borderId="8" xfId="0" applyFont="1" applyFill="1" applyBorder="1" applyAlignment="1">
      <alignment horizontal="center"/>
    </xf>
    <xf numFmtId="0" fontId="35" fillId="0" borderId="8" xfId="0" applyFont="1" applyFill="1" applyBorder="1" applyAlignment="1">
      <alignment horizontal="left"/>
    </xf>
    <xf numFmtId="0" fontId="35" fillId="0" borderId="0" xfId="0" applyFont="1" applyFill="1" applyAlignment="1">
      <alignment horizontal="center"/>
    </xf>
    <xf numFmtId="0" fontId="26" fillId="0" borderId="0" xfId="0" applyNumberFormat="1" applyFont="1" applyFill="1" applyAlignment="1">
      <alignment/>
    </xf>
    <xf numFmtId="0" fontId="34" fillId="0" borderId="8" xfId="0" applyFont="1" applyFill="1" applyBorder="1" applyAlignment="1">
      <alignment horizontal="center" vertical="center" wrapText="1"/>
    </xf>
    <xf numFmtId="0" fontId="3" fillId="0" borderId="0" xfId="0" applyFont="1" applyFill="1" applyAlignment="1">
      <alignment vertical="top" wrapText="1"/>
    </xf>
    <xf numFmtId="0" fontId="4" fillId="0" borderId="0" xfId="0" applyFont="1" applyFill="1" applyAlignment="1" applyProtection="1">
      <alignment wrapText="1"/>
      <protection/>
    </xf>
    <xf numFmtId="0" fontId="14" fillId="0" borderId="0" xfId="0" applyFont="1" applyFill="1" applyAlignment="1" applyProtection="1">
      <alignment horizontal="left" indent="1"/>
      <protection/>
    </xf>
    <xf numFmtId="0" fontId="0" fillId="0" borderId="0" xfId="0" applyFill="1" applyAlignment="1" applyProtection="1">
      <alignment/>
      <protection/>
    </xf>
    <xf numFmtId="0" fontId="14" fillId="0" borderId="0" xfId="0" applyFont="1" applyFill="1" applyAlignment="1" applyProtection="1">
      <alignment horizontal="left" wrapText="1" indent="1"/>
      <protection/>
    </xf>
    <xf numFmtId="0" fontId="0" fillId="0" borderId="0" xfId="0" applyFill="1" applyAlignment="1" applyProtection="1">
      <alignment wrapText="1"/>
      <protection/>
    </xf>
    <xf numFmtId="0" fontId="6" fillId="0" borderId="0" xfId="0" applyFont="1" applyFill="1" applyAlignment="1" applyProtection="1">
      <alignment wrapText="1"/>
      <protection/>
    </xf>
    <xf numFmtId="0" fontId="1" fillId="0" borderId="0" xfId="0" applyFont="1" applyFill="1" applyAlignment="1" applyProtection="1">
      <alignment/>
      <protection/>
    </xf>
    <xf numFmtId="0" fontId="20" fillId="0" borderId="0" xfId="0" applyFont="1" applyFill="1" applyAlignment="1" applyProtection="1">
      <alignment wrapText="1"/>
      <protection/>
    </xf>
    <xf numFmtId="0" fontId="14" fillId="0" borderId="0" xfId="0" applyFont="1" applyFill="1" applyAlignment="1">
      <alignment/>
    </xf>
    <xf numFmtId="0" fontId="22" fillId="0" borderId="0" xfId="0" applyFont="1" applyFill="1" applyAlignment="1" applyProtection="1">
      <alignment wrapText="1"/>
      <protection/>
    </xf>
    <xf numFmtId="0" fontId="8" fillId="0" borderId="0" xfId="0" applyFont="1" applyFill="1" applyBorder="1" applyAlignment="1" applyProtection="1">
      <alignment horizontal="right" vertical="center" wrapText="1"/>
      <protection/>
    </xf>
    <xf numFmtId="0" fontId="28" fillId="0" borderId="0" xfId="0" applyFont="1" applyFill="1" applyBorder="1" applyAlignment="1" applyProtection="1">
      <alignment vertical="center"/>
      <protection/>
    </xf>
    <xf numFmtId="0" fontId="10" fillId="0" borderId="35" xfId="0" applyFont="1" applyFill="1" applyBorder="1" applyAlignment="1" applyProtection="1">
      <alignment horizontal="center" vertical="center" wrapText="1"/>
      <protection/>
    </xf>
    <xf numFmtId="0" fontId="12" fillId="0" borderId="36" xfId="0" applyFont="1" applyFill="1" applyBorder="1" applyAlignment="1" applyProtection="1">
      <alignment horizontal="center" vertical="center" wrapText="1"/>
      <protection/>
    </xf>
    <xf numFmtId="0" fontId="12" fillId="0" borderId="37" xfId="0" applyFont="1" applyFill="1" applyBorder="1" applyAlignment="1" applyProtection="1">
      <alignment horizontal="center" vertical="center" wrapText="1"/>
      <protection/>
    </xf>
    <xf numFmtId="0" fontId="13" fillId="0" borderId="0" xfId="0"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protection/>
    </xf>
    <xf numFmtId="0" fontId="15" fillId="0" borderId="0" xfId="0" applyFont="1" applyFill="1" applyAlignment="1">
      <alignment horizontal="left" vertical="top"/>
    </xf>
    <xf numFmtId="0" fontId="6" fillId="0" borderId="0" xfId="0" applyFont="1" applyFill="1" applyBorder="1" applyAlignment="1" applyProtection="1">
      <alignment horizontal="right" vertical="center"/>
      <protection/>
    </xf>
    <xf numFmtId="0" fontId="0" fillId="0" borderId="0" xfId="0" applyFill="1" applyBorder="1" applyAlignment="1" applyProtection="1">
      <alignment vertical="center"/>
      <protection/>
    </xf>
    <xf numFmtId="0" fontId="6" fillId="0" borderId="38" xfId="0" applyFont="1" applyFill="1" applyBorder="1" applyAlignment="1" applyProtection="1">
      <alignment horizontal="right" vertical="center" wrapText="1"/>
      <protection/>
    </xf>
    <xf numFmtId="0" fontId="0" fillId="0" borderId="38" xfId="0" applyFill="1" applyBorder="1" applyAlignment="1">
      <alignment/>
    </xf>
    <xf numFmtId="0" fontId="6" fillId="0" borderId="39" xfId="0" applyFont="1" applyFill="1" applyBorder="1" applyAlignment="1" applyProtection="1">
      <alignment horizontal="right" vertical="center"/>
      <protection/>
    </xf>
    <xf numFmtId="0" fontId="0" fillId="0" borderId="40" xfId="0" applyFill="1" applyBorder="1" applyAlignment="1" applyProtection="1">
      <alignment horizontal="right" vertical="center"/>
      <protection/>
    </xf>
    <xf numFmtId="0" fontId="6" fillId="0" borderId="39" xfId="0" applyFont="1" applyFill="1" applyBorder="1" applyAlignment="1" applyProtection="1">
      <alignment horizontal="right" vertical="center" wrapText="1"/>
      <protection/>
    </xf>
    <xf numFmtId="0" fontId="0" fillId="0" borderId="40" xfId="0" applyFill="1" applyBorder="1" applyAlignment="1" applyProtection="1">
      <alignment vertical="center"/>
      <protection/>
    </xf>
    <xf numFmtId="0" fontId="3" fillId="0" borderId="41" xfId="0" applyFont="1" applyFill="1" applyBorder="1" applyAlignment="1" applyProtection="1">
      <alignment horizontal="left"/>
      <protection/>
    </xf>
    <xf numFmtId="0" fontId="4" fillId="0" borderId="0" xfId="0" applyFont="1" applyFill="1" applyAlignment="1" applyProtection="1">
      <alignment horizontal="lef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2"/>
  <sheetViews>
    <sheetView tabSelected="1" view="pageBreakPreview" zoomScaleNormal="75" zoomScaleSheetLayoutView="100" workbookViewId="0" topLeftCell="A91">
      <selection activeCell="H14" sqref="H14"/>
    </sheetView>
  </sheetViews>
  <sheetFormatPr defaultColWidth="9.140625" defaultRowHeight="12.75"/>
  <cols>
    <col min="1" max="5" width="14.7109375" style="18" customWidth="1"/>
    <col min="6" max="6" width="13.7109375" style="18" customWidth="1"/>
    <col min="7" max="7" width="11.7109375" style="18" customWidth="1"/>
    <col min="8" max="8" width="12.421875" style="18" customWidth="1"/>
    <col min="9" max="9" width="10.7109375" style="18" customWidth="1"/>
    <col min="10" max="14" width="11.7109375" style="18" customWidth="1"/>
    <col min="15" max="15" width="12.7109375" style="18" customWidth="1"/>
    <col min="16" max="16384" width="8.8515625" style="18" customWidth="1"/>
  </cols>
  <sheetData>
    <row r="1" spans="1:8" ht="21" customHeight="1">
      <c r="A1" s="16" t="s">
        <v>0</v>
      </c>
      <c r="B1" s="171" t="s">
        <v>1</v>
      </c>
      <c r="C1" s="171"/>
      <c r="D1" s="171"/>
      <c r="E1" s="171"/>
      <c r="F1" s="171"/>
      <c r="G1" s="17"/>
      <c r="H1" s="17"/>
    </row>
    <row r="2" spans="1:8" ht="22.5" customHeight="1">
      <c r="A2" s="172" t="s">
        <v>2</v>
      </c>
      <c r="B2" s="78"/>
      <c r="C2" s="78"/>
      <c r="D2" s="78"/>
      <c r="E2" s="78"/>
      <c r="F2" s="78"/>
      <c r="G2" s="17"/>
      <c r="H2" s="17"/>
    </row>
    <row r="3" spans="1:8" ht="36" customHeight="1">
      <c r="A3" s="150" t="s">
        <v>3</v>
      </c>
      <c r="B3" s="151"/>
      <c r="C3" s="151"/>
      <c r="D3" s="151"/>
      <c r="E3" s="151"/>
      <c r="F3" s="151"/>
      <c r="G3" s="17"/>
      <c r="H3" s="17"/>
    </row>
    <row r="4" spans="1:8" ht="19.5" customHeight="1">
      <c r="A4" s="45" t="s">
        <v>4</v>
      </c>
      <c r="B4" s="46"/>
      <c r="C4" s="46"/>
      <c r="D4" s="46"/>
      <c r="E4" s="46"/>
      <c r="F4" s="46"/>
      <c r="G4" s="17"/>
      <c r="H4" s="17"/>
    </row>
    <row r="5" spans="1:8" ht="19.5" customHeight="1" thickBot="1">
      <c r="A5" s="17"/>
      <c r="B5" s="17"/>
      <c r="C5" s="19" t="s">
        <v>5</v>
      </c>
      <c r="D5" s="17"/>
      <c r="E5" s="17"/>
      <c r="F5" s="17"/>
      <c r="G5" s="17"/>
      <c r="H5" s="17"/>
    </row>
    <row r="6" spans="1:8" ht="30" customHeight="1" thickBot="1">
      <c r="A6" s="163" t="s">
        <v>6</v>
      </c>
      <c r="B6" s="164"/>
      <c r="C6" s="21">
        <v>242</v>
      </c>
      <c r="D6" s="17"/>
      <c r="E6" s="17"/>
      <c r="F6" s="17"/>
      <c r="G6" s="17"/>
      <c r="H6" s="17"/>
    </row>
    <row r="7" spans="1:8" ht="39.75" customHeight="1" thickBot="1" thickTop="1">
      <c r="A7" s="165" t="s">
        <v>7</v>
      </c>
      <c r="B7" s="166"/>
      <c r="C7" s="22">
        <v>0</v>
      </c>
      <c r="D7" s="17"/>
      <c r="E7" s="17"/>
      <c r="F7" s="17"/>
      <c r="G7" s="17"/>
      <c r="H7" s="17"/>
    </row>
    <row r="8" spans="1:8" ht="30" customHeight="1" thickBot="1" thickTop="1">
      <c r="A8" s="167" t="s">
        <v>8</v>
      </c>
      <c r="B8" s="168"/>
      <c r="C8" s="23">
        <f>C6-C7</f>
        <v>242</v>
      </c>
      <c r="D8" s="17"/>
      <c r="E8" s="17"/>
      <c r="F8" s="17"/>
      <c r="G8" s="17"/>
      <c r="H8" s="17"/>
    </row>
    <row r="9" spans="1:8" ht="39.75" customHeight="1" thickBot="1" thickTop="1">
      <c r="A9" s="169" t="s">
        <v>9</v>
      </c>
      <c r="B9" s="170"/>
      <c r="C9" s="24">
        <v>11</v>
      </c>
      <c r="D9" s="17"/>
      <c r="E9" s="17"/>
      <c r="F9" s="17"/>
      <c r="G9" s="17"/>
      <c r="H9" s="17"/>
    </row>
    <row r="10" spans="1:8" ht="64.5" customHeight="1" thickBot="1" thickTop="1">
      <c r="A10" s="155" t="s">
        <v>10</v>
      </c>
      <c r="B10" s="156"/>
      <c r="C10" s="26">
        <f>IF((C9&lt;&gt;0),(C8/C9),0)</f>
        <v>22</v>
      </c>
      <c r="D10" s="17"/>
      <c r="E10" s="17"/>
      <c r="F10" s="17"/>
      <c r="G10" s="17"/>
      <c r="H10" s="17"/>
    </row>
    <row r="11" spans="1:8" ht="58.5" customHeight="1">
      <c r="A11" s="25"/>
      <c r="B11" s="20"/>
      <c r="C11" s="1"/>
      <c r="D11" s="157" t="s">
        <v>11</v>
      </c>
      <c r="E11" s="158"/>
      <c r="F11" s="159"/>
      <c r="G11" s="17"/>
      <c r="H11" s="17"/>
    </row>
    <row r="12" spans="1:8" ht="13.5" customHeight="1">
      <c r="A12" s="25"/>
      <c r="B12" s="20"/>
      <c r="C12" s="1"/>
      <c r="D12" s="17"/>
      <c r="E12" s="17"/>
      <c r="F12" s="17"/>
      <c r="G12" s="17"/>
      <c r="H12" s="17"/>
    </row>
    <row r="13" spans="1:8" ht="30" customHeight="1">
      <c r="A13" s="160" t="s">
        <v>12</v>
      </c>
      <c r="B13" s="161"/>
      <c r="C13" s="162"/>
      <c r="D13" s="162"/>
      <c r="E13" s="162"/>
      <c r="F13" s="162"/>
      <c r="G13" s="17"/>
      <c r="H13" s="17"/>
    </row>
    <row r="14" spans="1:8" ht="55.5" customHeight="1">
      <c r="A14" s="160" t="s">
        <v>13</v>
      </c>
      <c r="B14" s="161"/>
      <c r="C14" s="162"/>
      <c r="D14" s="162"/>
      <c r="E14" s="162"/>
      <c r="F14" s="162"/>
      <c r="G14" s="17"/>
      <c r="H14" s="17"/>
    </row>
    <row r="15" spans="1:8" ht="27" customHeight="1">
      <c r="A15" s="145" t="s">
        <v>14</v>
      </c>
      <c r="B15" s="147"/>
      <c r="C15" s="147"/>
      <c r="D15" s="147"/>
      <c r="E15" s="147"/>
      <c r="F15" s="147"/>
      <c r="G15" s="17"/>
      <c r="H15" s="17"/>
    </row>
    <row r="16" spans="1:8" ht="45" customHeight="1">
      <c r="A16" s="150" t="s">
        <v>15</v>
      </c>
      <c r="B16" s="151"/>
      <c r="C16" s="151"/>
      <c r="D16" s="151"/>
      <c r="E16" s="151"/>
      <c r="F16" s="151"/>
      <c r="G16" s="17"/>
      <c r="H16" s="17"/>
    </row>
    <row r="17" spans="1:8" ht="24" customHeight="1">
      <c r="A17" s="17"/>
      <c r="B17" s="27" t="s">
        <v>16</v>
      </c>
      <c r="C17" s="28" t="s">
        <v>17</v>
      </c>
      <c r="D17" s="28" t="s">
        <v>18</v>
      </c>
      <c r="E17" s="17"/>
      <c r="F17" s="17"/>
      <c r="G17" s="17"/>
      <c r="H17" s="17"/>
    </row>
    <row r="18" spans="1:8" ht="15.75" customHeight="1" thickBot="1">
      <c r="A18" s="17"/>
      <c r="B18" s="29" t="s">
        <v>19</v>
      </c>
      <c r="C18" s="17"/>
      <c r="D18" s="17"/>
      <c r="E18" s="17"/>
      <c r="F18" s="17"/>
      <c r="G18" s="17"/>
      <c r="H18" s="17"/>
    </row>
    <row r="19" spans="1:8" ht="28.5" customHeight="1" thickBot="1">
      <c r="A19" s="17"/>
      <c r="B19" s="17"/>
      <c r="C19" s="30" t="s">
        <v>20</v>
      </c>
      <c r="D19" s="30" t="s">
        <v>21</v>
      </c>
      <c r="E19" s="31" t="s">
        <v>22</v>
      </c>
      <c r="F19" s="31" t="s">
        <v>23</v>
      </c>
      <c r="G19" s="17"/>
      <c r="H19" s="17"/>
    </row>
    <row r="20" spans="1:8" ht="24" customHeight="1">
      <c r="A20" s="17"/>
      <c r="B20" s="32" t="s">
        <v>24</v>
      </c>
      <c r="C20" s="33">
        <v>38</v>
      </c>
      <c r="D20" s="33">
        <v>2</v>
      </c>
      <c r="E20" s="34">
        <f>IF(C20=0,0,(IF(D20&lt;&gt;0,C20/D20,0)))</f>
        <v>19</v>
      </c>
      <c r="F20" s="34" t="str">
        <f>IF(E20&gt;=1,"20","0")</f>
        <v>20</v>
      </c>
      <c r="G20" s="17"/>
      <c r="H20" s="17"/>
    </row>
    <row r="21" spans="1:8" ht="24" customHeight="1">
      <c r="A21" s="17"/>
      <c r="B21" s="35" t="s">
        <v>25</v>
      </c>
      <c r="C21" s="36">
        <v>39</v>
      </c>
      <c r="D21" s="36">
        <v>2</v>
      </c>
      <c r="E21" s="37">
        <f aca="true" t="shared" si="0" ref="E21:E32">IF(C21=0,0,(IF(D21&lt;&gt;0,C21/D21,0)))</f>
        <v>19.5</v>
      </c>
      <c r="F21" s="37" t="str">
        <f>IF(E21&gt;=1,"20","0")</f>
        <v>20</v>
      </c>
      <c r="G21" s="17"/>
      <c r="H21" s="17"/>
    </row>
    <row r="22" spans="1:8" ht="24" customHeight="1">
      <c r="A22" s="17"/>
      <c r="B22" s="35" t="s">
        <v>26</v>
      </c>
      <c r="C22" s="36">
        <v>39</v>
      </c>
      <c r="D22" s="36">
        <v>2</v>
      </c>
      <c r="E22" s="37">
        <f t="shared" si="0"/>
        <v>19.5</v>
      </c>
      <c r="F22" s="37" t="str">
        <f>IF(E22&gt;=1,"20","0")</f>
        <v>20</v>
      </c>
      <c r="G22" s="17"/>
      <c r="H22" s="17"/>
    </row>
    <row r="23" spans="1:8" ht="24" customHeight="1">
      <c r="A23" s="17"/>
      <c r="B23" s="35" t="s">
        <v>27</v>
      </c>
      <c r="C23" s="36">
        <v>40</v>
      </c>
      <c r="D23" s="36">
        <v>2</v>
      </c>
      <c r="E23" s="37">
        <f t="shared" si="0"/>
        <v>20</v>
      </c>
      <c r="F23" s="37" t="str">
        <f>IF(E23&gt;=1,"20","0")</f>
        <v>20</v>
      </c>
      <c r="G23" s="17"/>
      <c r="H23" s="17"/>
    </row>
    <row r="24" spans="1:8" ht="24" customHeight="1">
      <c r="A24" s="17"/>
      <c r="B24" s="35" t="s">
        <v>28</v>
      </c>
      <c r="C24" s="36">
        <v>52</v>
      </c>
      <c r="D24" s="36">
        <v>2</v>
      </c>
      <c r="E24" s="37">
        <f t="shared" si="0"/>
        <v>26</v>
      </c>
      <c r="F24" s="37">
        <f aca="true" t="shared" si="1" ref="F24:F32">IF(E24&gt;=30,"25",IF(E24&lt;5,"0",(E24-5)))</f>
        <v>21</v>
      </c>
      <c r="G24" s="17"/>
      <c r="H24" s="17"/>
    </row>
    <row r="25" spans="1:8" ht="24" customHeight="1">
      <c r="A25" s="17"/>
      <c r="B25" s="35" t="s">
        <v>29</v>
      </c>
      <c r="C25" s="36">
        <v>27</v>
      </c>
      <c r="D25" s="36">
        <v>1</v>
      </c>
      <c r="E25" s="37">
        <f t="shared" si="0"/>
        <v>27</v>
      </c>
      <c r="F25" s="37">
        <f t="shared" si="1"/>
        <v>22</v>
      </c>
      <c r="G25" s="17"/>
      <c r="H25" s="17"/>
    </row>
    <row r="26" spans="1:8" ht="24" customHeight="1">
      <c r="A26" s="17"/>
      <c r="B26" s="35" t="s">
        <v>30</v>
      </c>
      <c r="C26" s="36">
        <v>0</v>
      </c>
      <c r="D26" s="36">
        <v>0</v>
      </c>
      <c r="E26" s="37">
        <f t="shared" si="0"/>
        <v>0</v>
      </c>
      <c r="F26" s="37" t="str">
        <f t="shared" si="1"/>
        <v>0</v>
      </c>
      <c r="G26" s="17"/>
      <c r="H26" s="17"/>
    </row>
    <row r="27" spans="1:8" ht="24" customHeight="1">
      <c r="A27" s="17"/>
      <c r="B27" s="35" t="s">
        <v>31</v>
      </c>
      <c r="C27" s="36">
        <v>0</v>
      </c>
      <c r="D27" s="36">
        <v>0</v>
      </c>
      <c r="E27" s="37">
        <f t="shared" si="0"/>
        <v>0</v>
      </c>
      <c r="F27" s="37" t="str">
        <f t="shared" si="1"/>
        <v>0</v>
      </c>
      <c r="G27" s="17"/>
      <c r="H27" s="17"/>
    </row>
    <row r="28" spans="1:8" ht="24" customHeight="1">
      <c r="A28" s="17"/>
      <c r="B28" s="35" t="s">
        <v>32</v>
      </c>
      <c r="C28" s="36">
        <v>0</v>
      </c>
      <c r="D28" s="36">
        <v>0</v>
      </c>
      <c r="E28" s="37">
        <f t="shared" si="0"/>
        <v>0</v>
      </c>
      <c r="F28" s="37" t="str">
        <f t="shared" si="1"/>
        <v>0</v>
      </c>
      <c r="G28" s="17"/>
      <c r="H28" s="17"/>
    </row>
    <row r="29" spans="1:8" ht="24" customHeight="1">
      <c r="A29" s="17"/>
      <c r="B29" s="35" t="s">
        <v>33</v>
      </c>
      <c r="C29" s="36">
        <v>0</v>
      </c>
      <c r="D29" s="36">
        <v>0</v>
      </c>
      <c r="E29" s="37">
        <f t="shared" si="0"/>
        <v>0</v>
      </c>
      <c r="F29" s="37" t="str">
        <f t="shared" si="1"/>
        <v>0</v>
      </c>
      <c r="G29" s="17"/>
      <c r="H29" s="17"/>
    </row>
    <row r="30" spans="1:8" ht="24" customHeight="1">
      <c r="A30" s="17"/>
      <c r="B30" s="35" t="s">
        <v>34</v>
      </c>
      <c r="C30" s="36">
        <v>0</v>
      </c>
      <c r="D30" s="36">
        <v>0</v>
      </c>
      <c r="E30" s="37">
        <f t="shared" si="0"/>
        <v>0</v>
      </c>
      <c r="F30" s="37" t="str">
        <f t="shared" si="1"/>
        <v>0</v>
      </c>
      <c r="G30" s="17"/>
      <c r="H30" s="17"/>
    </row>
    <row r="31" spans="1:8" ht="24" customHeight="1">
      <c r="A31" s="17"/>
      <c r="B31" s="35" t="s">
        <v>35</v>
      </c>
      <c r="C31" s="36">
        <v>0</v>
      </c>
      <c r="D31" s="36">
        <v>0</v>
      </c>
      <c r="E31" s="37">
        <f t="shared" si="0"/>
        <v>0</v>
      </c>
      <c r="F31" s="37" t="str">
        <f t="shared" si="1"/>
        <v>0</v>
      </c>
      <c r="G31" s="17"/>
      <c r="H31" s="17"/>
    </row>
    <row r="32" spans="1:8" ht="24" customHeight="1" thickBot="1">
      <c r="A32" s="17"/>
      <c r="B32" s="38" t="s">
        <v>36</v>
      </c>
      <c r="C32" s="39">
        <v>0</v>
      </c>
      <c r="D32" s="39">
        <v>0</v>
      </c>
      <c r="E32" s="40">
        <f t="shared" si="0"/>
        <v>0</v>
      </c>
      <c r="F32" s="40" t="str">
        <f t="shared" si="1"/>
        <v>0</v>
      </c>
      <c r="G32" s="17"/>
      <c r="H32" s="17"/>
    </row>
    <row r="33" spans="1:8" ht="130.5" customHeight="1">
      <c r="A33" s="152" t="s">
        <v>37</v>
      </c>
      <c r="B33" s="153"/>
      <c r="C33" s="153"/>
      <c r="D33" s="153"/>
      <c r="E33" s="153"/>
      <c r="F33" s="153"/>
      <c r="G33" s="17"/>
      <c r="H33" s="17"/>
    </row>
    <row r="34" spans="1:8" ht="33.75" customHeight="1">
      <c r="A34" s="154" t="s">
        <v>38</v>
      </c>
      <c r="B34" s="149"/>
      <c r="C34" s="149"/>
      <c r="D34" s="149"/>
      <c r="E34" s="149"/>
      <c r="F34" s="149"/>
      <c r="G34" s="17"/>
      <c r="H34" s="17"/>
    </row>
    <row r="35" spans="1:8" ht="19.5" customHeight="1">
      <c r="A35" s="145" t="s">
        <v>39</v>
      </c>
      <c r="B35" s="145"/>
      <c r="C35" s="145"/>
      <c r="D35" s="145"/>
      <c r="E35" s="145"/>
      <c r="F35" s="17"/>
      <c r="G35" s="17"/>
      <c r="H35" s="17"/>
    </row>
    <row r="36" spans="1:8" ht="19.5" customHeight="1">
      <c r="A36" s="146" t="s">
        <v>40</v>
      </c>
      <c r="B36" s="147"/>
      <c r="C36" s="147"/>
      <c r="D36" s="147"/>
      <c r="E36" s="147"/>
      <c r="F36" s="147"/>
      <c r="G36" s="42"/>
      <c r="H36" s="42"/>
    </row>
    <row r="37" spans="1:8" ht="22.5" customHeight="1">
      <c r="A37" s="148" t="s">
        <v>41</v>
      </c>
      <c r="B37" s="149"/>
      <c r="C37" s="149"/>
      <c r="D37" s="149"/>
      <c r="E37" s="149"/>
      <c r="F37" s="149"/>
      <c r="G37" s="42"/>
      <c r="H37" s="42"/>
    </row>
    <row r="38" spans="1:8" ht="19.5" customHeight="1">
      <c r="A38" s="148" t="s">
        <v>42</v>
      </c>
      <c r="B38" s="149"/>
      <c r="C38" s="149"/>
      <c r="D38" s="149"/>
      <c r="E38" s="149"/>
      <c r="F38" s="149"/>
      <c r="G38" s="42"/>
      <c r="H38" s="42"/>
    </row>
    <row r="39" spans="1:8" ht="19.5" customHeight="1" thickBot="1">
      <c r="A39" s="43"/>
      <c r="C39" s="44"/>
      <c r="D39" s="41"/>
      <c r="E39" s="41"/>
      <c r="F39" s="41"/>
      <c r="G39" s="42"/>
      <c r="H39" s="42"/>
    </row>
    <row r="40" spans="1:14" ht="22.5" customHeight="1" thickBot="1">
      <c r="A40" s="43"/>
      <c r="B40" s="41"/>
      <c r="C40" s="41"/>
      <c r="D40" s="41"/>
      <c r="E40" s="41"/>
      <c r="F40" s="47"/>
      <c r="G40" s="48" t="s">
        <v>56</v>
      </c>
      <c r="H40" s="49"/>
      <c r="I40" s="50"/>
      <c r="J40" s="51" t="s">
        <v>57</v>
      </c>
      <c r="K40" s="52"/>
      <c r="L40" s="50"/>
      <c r="M40" s="51" t="s">
        <v>58</v>
      </c>
      <c r="N40" s="52"/>
    </row>
    <row r="41" spans="2:14" ht="75" customHeight="1" thickBot="1">
      <c r="B41" s="17"/>
      <c r="C41" s="53" t="s">
        <v>53</v>
      </c>
      <c r="D41" s="54" t="s">
        <v>43</v>
      </c>
      <c r="E41" s="55" t="s">
        <v>61</v>
      </c>
      <c r="F41" s="56" t="s">
        <v>44</v>
      </c>
      <c r="G41" s="54" t="s">
        <v>51</v>
      </c>
      <c r="H41" s="55" t="s">
        <v>48</v>
      </c>
      <c r="I41" s="56" t="s">
        <v>49</v>
      </c>
      <c r="J41" s="54" t="s">
        <v>52</v>
      </c>
      <c r="K41" s="55" t="s">
        <v>50</v>
      </c>
      <c r="L41" s="56" t="s">
        <v>54</v>
      </c>
      <c r="M41" s="54" t="s">
        <v>55</v>
      </c>
      <c r="N41" s="55" t="s">
        <v>23</v>
      </c>
    </row>
    <row r="42" spans="1:14" ht="25.5" customHeight="1">
      <c r="A42" s="17"/>
      <c r="B42" s="57" t="s">
        <v>45</v>
      </c>
      <c r="C42" s="5">
        <f aca="true" t="shared" si="2" ref="C42:D45">E20</f>
        <v>19</v>
      </c>
      <c r="D42" s="58" t="str">
        <f t="shared" si="2"/>
        <v>20</v>
      </c>
      <c r="E42" s="59">
        <f aca="true" t="shared" si="3" ref="E42:E47">C42-D42</f>
        <v>-1</v>
      </c>
      <c r="F42" s="60">
        <f aca="true" t="shared" si="4" ref="F42:F47">E42/3</f>
        <v>-0.3333333333333333</v>
      </c>
      <c r="G42" s="61">
        <f aca="true" t="shared" si="5" ref="G42:G47">C42-F42</f>
        <v>19.333333333333332</v>
      </c>
      <c r="H42" s="62">
        <v>20</v>
      </c>
      <c r="I42" s="63">
        <f aca="true" t="shared" si="6" ref="I42:I47">E42*2/3</f>
        <v>-0.6666666666666666</v>
      </c>
      <c r="J42" s="64">
        <f aca="true" t="shared" si="7" ref="J42:J47">C42-I42</f>
        <v>19.666666666666668</v>
      </c>
      <c r="K42" s="65">
        <f aca="true" t="shared" si="8" ref="K42:K47">J42</f>
        <v>19.666666666666668</v>
      </c>
      <c r="L42" s="63">
        <f aca="true" t="shared" si="9" ref="L42:L47">E42</f>
        <v>-1</v>
      </c>
      <c r="M42" s="64">
        <f aca="true" t="shared" si="10" ref="M42:M47">C42-L42</f>
        <v>20</v>
      </c>
      <c r="N42" s="65">
        <f aca="true" t="shared" si="11" ref="N42:N47">M42</f>
        <v>20</v>
      </c>
    </row>
    <row r="43" spans="1:14" ht="25.5" customHeight="1">
      <c r="A43" s="17"/>
      <c r="B43" s="66" t="s">
        <v>46</v>
      </c>
      <c r="C43" s="6">
        <f t="shared" si="2"/>
        <v>19.5</v>
      </c>
      <c r="D43" s="67" t="str">
        <f t="shared" si="2"/>
        <v>20</v>
      </c>
      <c r="E43" s="68">
        <f t="shared" si="3"/>
        <v>-0.5</v>
      </c>
      <c r="F43" s="69">
        <f t="shared" si="4"/>
        <v>-0.16666666666666666</v>
      </c>
      <c r="G43" s="70">
        <f t="shared" si="5"/>
        <v>19.666666666666668</v>
      </c>
      <c r="H43" s="71">
        <f>G43</f>
        <v>19.666666666666668</v>
      </c>
      <c r="I43" s="72">
        <f t="shared" si="6"/>
        <v>-0.3333333333333333</v>
      </c>
      <c r="J43" s="73">
        <f t="shared" si="7"/>
        <v>19.833333333333332</v>
      </c>
      <c r="K43" s="74">
        <f t="shared" si="8"/>
        <v>19.833333333333332</v>
      </c>
      <c r="L43" s="72">
        <f t="shared" si="9"/>
        <v>-0.5</v>
      </c>
      <c r="M43" s="73">
        <f t="shared" si="10"/>
        <v>20</v>
      </c>
      <c r="N43" s="74">
        <f t="shared" si="11"/>
        <v>20</v>
      </c>
    </row>
    <row r="44" spans="1:14" ht="25.5" customHeight="1">
      <c r="A44" s="17"/>
      <c r="B44" s="66" t="s">
        <v>26</v>
      </c>
      <c r="C44" s="6">
        <f t="shared" si="2"/>
        <v>19.5</v>
      </c>
      <c r="D44" s="67" t="str">
        <f t="shared" si="2"/>
        <v>20</v>
      </c>
      <c r="E44" s="68">
        <f t="shared" si="3"/>
        <v>-0.5</v>
      </c>
      <c r="F44" s="69">
        <f t="shared" si="4"/>
        <v>-0.16666666666666666</v>
      </c>
      <c r="G44" s="70">
        <f t="shared" si="5"/>
        <v>19.666666666666668</v>
      </c>
      <c r="H44" s="71">
        <f>G44</f>
        <v>19.666666666666668</v>
      </c>
      <c r="I44" s="72">
        <f t="shared" si="6"/>
        <v>-0.3333333333333333</v>
      </c>
      <c r="J44" s="73">
        <f t="shared" si="7"/>
        <v>19.833333333333332</v>
      </c>
      <c r="K44" s="74">
        <f t="shared" si="8"/>
        <v>19.833333333333332</v>
      </c>
      <c r="L44" s="72">
        <f t="shared" si="9"/>
        <v>-0.5</v>
      </c>
      <c r="M44" s="73">
        <f t="shared" si="10"/>
        <v>20</v>
      </c>
      <c r="N44" s="74">
        <f t="shared" si="11"/>
        <v>20</v>
      </c>
    </row>
    <row r="45" spans="1:14" ht="25.5" customHeight="1">
      <c r="A45" s="17"/>
      <c r="B45" s="66" t="s">
        <v>27</v>
      </c>
      <c r="C45" s="6">
        <f t="shared" si="2"/>
        <v>20</v>
      </c>
      <c r="D45" s="67" t="str">
        <f t="shared" si="2"/>
        <v>20</v>
      </c>
      <c r="E45" s="68">
        <f t="shared" si="3"/>
        <v>0</v>
      </c>
      <c r="F45" s="69">
        <f t="shared" si="4"/>
        <v>0</v>
      </c>
      <c r="G45" s="70">
        <f t="shared" si="5"/>
        <v>20</v>
      </c>
      <c r="H45" s="71">
        <f>G45</f>
        <v>20</v>
      </c>
      <c r="I45" s="72">
        <f t="shared" si="6"/>
        <v>0</v>
      </c>
      <c r="J45" s="73">
        <f t="shared" si="7"/>
        <v>20</v>
      </c>
      <c r="K45" s="74">
        <f t="shared" si="8"/>
        <v>20</v>
      </c>
      <c r="L45" s="72">
        <f t="shared" si="9"/>
        <v>0</v>
      </c>
      <c r="M45" s="73">
        <f t="shared" si="10"/>
        <v>20</v>
      </c>
      <c r="N45" s="74">
        <f t="shared" si="11"/>
        <v>20</v>
      </c>
    </row>
    <row r="46" spans="1:14" ht="25.5" customHeight="1">
      <c r="A46" s="17"/>
      <c r="B46" s="66" t="s">
        <v>28</v>
      </c>
      <c r="C46" s="6">
        <f>E24</f>
        <v>26</v>
      </c>
      <c r="D46" s="75">
        <f>F24</f>
        <v>21</v>
      </c>
      <c r="E46" s="68">
        <f t="shared" si="3"/>
        <v>5</v>
      </c>
      <c r="F46" s="69">
        <f t="shared" si="4"/>
        <v>1.6666666666666667</v>
      </c>
      <c r="G46" s="70">
        <f t="shared" si="5"/>
        <v>24.333333333333332</v>
      </c>
      <c r="H46" s="71">
        <f>G46</f>
        <v>24.333333333333332</v>
      </c>
      <c r="I46" s="72">
        <f t="shared" si="6"/>
        <v>3.3333333333333335</v>
      </c>
      <c r="J46" s="73">
        <f t="shared" si="7"/>
        <v>22.666666666666668</v>
      </c>
      <c r="K46" s="74">
        <f t="shared" si="8"/>
        <v>22.666666666666668</v>
      </c>
      <c r="L46" s="72">
        <f t="shared" si="9"/>
        <v>5</v>
      </c>
      <c r="M46" s="73">
        <f t="shared" si="10"/>
        <v>21</v>
      </c>
      <c r="N46" s="74">
        <f t="shared" si="11"/>
        <v>21</v>
      </c>
    </row>
    <row r="47" spans="1:14" ht="25.5" customHeight="1" thickBot="1">
      <c r="A47" s="17"/>
      <c r="B47" s="76" t="s">
        <v>29</v>
      </c>
      <c r="C47" s="7">
        <f>E25</f>
        <v>27</v>
      </c>
      <c r="D47" s="77">
        <f>F25</f>
        <v>22</v>
      </c>
      <c r="E47" s="79">
        <f t="shared" si="3"/>
        <v>5</v>
      </c>
      <c r="F47" s="80">
        <f t="shared" si="4"/>
        <v>1.6666666666666667</v>
      </c>
      <c r="G47" s="81">
        <f t="shared" si="5"/>
        <v>25.333333333333332</v>
      </c>
      <c r="H47" s="82">
        <f>G47</f>
        <v>25.333333333333332</v>
      </c>
      <c r="I47" s="83">
        <f t="shared" si="6"/>
        <v>3.3333333333333335</v>
      </c>
      <c r="J47" s="84">
        <f t="shared" si="7"/>
        <v>23.666666666666668</v>
      </c>
      <c r="K47" s="85">
        <f t="shared" si="8"/>
        <v>23.666666666666668</v>
      </c>
      <c r="L47" s="83">
        <f t="shared" si="9"/>
        <v>5</v>
      </c>
      <c r="M47" s="84">
        <f t="shared" si="10"/>
        <v>22</v>
      </c>
      <c r="N47" s="85">
        <f t="shared" si="11"/>
        <v>22</v>
      </c>
    </row>
    <row r="48" spans="1:8" ht="19.5" customHeight="1" thickBot="1">
      <c r="A48" s="17"/>
      <c r="G48" s="86"/>
      <c r="H48" s="86"/>
    </row>
    <row r="49" spans="1:14" ht="19.5" customHeight="1" thickBot="1">
      <c r="A49" s="17"/>
      <c r="D49" s="87" t="s">
        <v>62</v>
      </c>
      <c r="E49" s="88">
        <v>2009</v>
      </c>
      <c r="F49" s="87" t="s">
        <v>63</v>
      </c>
      <c r="G49" s="89">
        <v>2010</v>
      </c>
      <c r="H49" s="90" t="s">
        <v>64</v>
      </c>
      <c r="I49" s="88">
        <v>2011</v>
      </c>
      <c r="J49" s="87" t="s">
        <v>65</v>
      </c>
      <c r="K49" s="88">
        <v>2012</v>
      </c>
      <c r="L49" s="87" t="s">
        <v>66</v>
      </c>
      <c r="M49" s="88">
        <v>2013</v>
      </c>
      <c r="N49" s="91" t="s">
        <v>67</v>
      </c>
    </row>
    <row r="50" spans="1:14" ht="13.5" customHeight="1" thickBot="1">
      <c r="A50" s="17"/>
      <c r="C50" s="92" t="s">
        <v>60</v>
      </c>
      <c r="D50" s="87" t="s">
        <v>68</v>
      </c>
      <c r="E50" s="88" t="s">
        <v>69</v>
      </c>
      <c r="F50" s="87" t="s">
        <v>68</v>
      </c>
      <c r="G50" s="88" t="s">
        <v>69</v>
      </c>
      <c r="H50" s="87" t="s">
        <v>68</v>
      </c>
      <c r="I50" s="88" t="s">
        <v>69</v>
      </c>
      <c r="J50" s="87" t="s">
        <v>68</v>
      </c>
      <c r="K50" s="88" t="s">
        <v>69</v>
      </c>
      <c r="L50" s="87" t="s">
        <v>68</v>
      </c>
      <c r="M50" s="88" t="s">
        <v>69</v>
      </c>
      <c r="N50" s="91"/>
    </row>
    <row r="51" spans="1:14" ht="43.5" customHeight="1" thickBot="1">
      <c r="A51" s="17"/>
      <c r="C51" s="93" t="s">
        <v>59</v>
      </c>
      <c r="D51" s="94" t="s">
        <v>70</v>
      </c>
      <c r="E51" s="95" t="s">
        <v>71</v>
      </c>
      <c r="F51" s="94" t="s">
        <v>70</v>
      </c>
      <c r="G51" s="95" t="s">
        <v>71</v>
      </c>
      <c r="H51" s="94" t="s">
        <v>70</v>
      </c>
      <c r="I51" s="95" t="s">
        <v>71</v>
      </c>
      <c r="J51" s="94" t="s">
        <v>70</v>
      </c>
      <c r="K51" s="95" t="s">
        <v>71</v>
      </c>
      <c r="L51" s="94" t="s">
        <v>70</v>
      </c>
      <c r="M51" s="95" t="s">
        <v>71</v>
      </c>
      <c r="N51" s="94" t="s">
        <v>70</v>
      </c>
    </row>
    <row r="52" spans="1:14" ht="25.5" customHeight="1">
      <c r="A52" s="17"/>
      <c r="B52" s="96" t="s">
        <v>24</v>
      </c>
      <c r="C52" s="2">
        <f aca="true" t="shared" si="12" ref="C52:C57">E20</f>
        <v>19</v>
      </c>
      <c r="D52" s="97">
        <f aca="true" t="shared" si="13" ref="D52:D57">H42</f>
        <v>20</v>
      </c>
      <c r="E52" s="98">
        <f>N63</f>
        <v>19.666666666666668</v>
      </c>
      <c r="F52" s="97">
        <f aca="true" t="shared" si="14" ref="F52:F57">K42</f>
        <v>19.666666666666668</v>
      </c>
      <c r="G52" s="99"/>
      <c r="H52" s="97">
        <f aca="true" t="shared" si="15" ref="H52:H57">N42</f>
        <v>20</v>
      </c>
      <c r="I52" s="99"/>
      <c r="J52" s="97">
        <f aca="true" t="shared" si="16" ref="J52:J57">H52</f>
        <v>20</v>
      </c>
      <c r="K52" s="99"/>
      <c r="L52" s="97">
        <f aca="true" t="shared" si="17" ref="L52:L57">J52</f>
        <v>20</v>
      </c>
      <c r="M52" s="99"/>
      <c r="N52" s="97">
        <f aca="true" t="shared" si="18" ref="N52:N57">L52</f>
        <v>20</v>
      </c>
    </row>
    <row r="53" spans="1:14" ht="25.5" customHeight="1">
      <c r="A53" s="17"/>
      <c r="B53" s="100" t="s">
        <v>25</v>
      </c>
      <c r="C53" s="3">
        <f t="shared" si="12"/>
        <v>19.5</v>
      </c>
      <c r="D53" s="101">
        <f t="shared" si="13"/>
        <v>19.666666666666668</v>
      </c>
      <c r="E53" s="102">
        <f>N66</f>
        <v>18.055555555555557</v>
      </c>
      <c r="F53" s="101">
        <f t="shared" si="14"/>
        <v>19.833333333333332</v>
      </c>
      <c r="G53" s="103"/>
      <c r="H53" s="101">
        <f t="shared" si="15"/>
        <v>20</v>
      </c>
      <c r="I53" s="103"/>
      <c r="J53" s="101">
        <f t="shared" si="16"/>
        <v>20</v>
      </c>
      <c r="K53" s="103"/>
      <c r="L53" s="101">
        <f t="shared" si="17"/>
        <v>20</v>
      </c>
      <c r="M53" s="103"/>
      <c r="N53" s="101">
        <f t="shared" si="18"/>
        <v>20</v>
      </c>
    </row>
    <row r="54" spans="1:14" ht="25.5" customHeight="1">
      <c r="A54" s="17"/>
      <c r="B54" s="100" t="s">
        <v>26</v>
      </c>
      <c r="C54" s="3">
        <f t="shared" si="12"/>
        <v>19.5</v>
      </c>
      <c r="D54" s="101">
        <f t="shared" si="13"/>
        <v>19.666666666666668</v>
      </c>
      <c r="E54" s="102">
        <f>N69</f>
        <v>17.925925925925927</v>
      </c>
      <c r="F54" s="101">
        <f t="shared" si="14"/>
        <v>19.833333333333332</v>
      </c>
      <c r="G54" s="103"/>
      <c r="H54" s="101">
        <f t="shared" si="15"/>
        <v>20</v>
      </c>
      <c r="I54" s="103"/>
      <c r="J54" s="101">
        <f t="shared" si="16"/>
        <v>20</v>
      </c>
      <c r="K54" s="103"/>
      <c r="L54" s="101">
        <f t="shared" si="17"/>
        <v>20</v>
      </c>
      <c r="M54" s="103"/>
      <c r="N54" s="101">
        <f t="shared" si="18"/>
        <v>20</v>
      </c>
    </row>
    <row r="55" spans="1:14" ht="25.5" customHeight="1">
      <c r="A55" s="17"/>
      <c r="B55" s="100" t="s">
        <v>27</v>
      </c>
      <c r="C55" s="3">
        <f t="shared" si="12"/>
        <v>20</v>
      </c>
      <c r="D55" s="101">
        <f t="shared" si="13"/>
        <v>20</v>
      </c>
      <c r="E55" s="102">
        <f>N72</f>
        <v>19.88888888888889</v>
      </c>
      <c r="F55" s="101">
        <f t="shared" si="14"/>
        <v>20</v>
      </c>
      <c r="G55" s="103"/>
      <c r="H55" s="101">
        <f t="shared" si="15"/>
        <v>20</v>
      </c>
      <c r="I55" s="103"/>
      <c r="J55" s="101">
        <f t="shared" si="16"/>
        <v>20</v>
      </c>
      <c r="K55" s="103"/>
      <c r="L55" s="101">
        <f t="shared" si="17"/>
        <v>20</v>
      </c>
      <c r="M55" s="103"/>
      <c r="N55" s="101">
        <f t="shared" si="18"/>
        <v>20</v>
      </c>
    </row>
    <row r="56" spans="1:14" ht="25.5" customHeight="1">
      <c r="A56" s="17"/>
      <c r="B56" s="100" t="s">
        <v>28</v>
      </c>
      <c r="C56" s="3">
        <f t="shared" si="12"/>
        <v>26</v>
      </c>
      <c r="D56" s="101">
        <f t="shared" si="13"/>
        <v>24.333333333333332</v>
      </c>
      <c r="E56" s="102">
        <f>N74</f>
        <v>19.72222222222222</v>
      </c>
      <c r="F56" s="101">
        <f t="shared" si="14"/>
        <v>22.666666666666668</v>
      </c>
      <c r="G56" s="103"/>
      <c r="H56" s="101">
        <f t="shared" si="15"/>
        <v>21</v>
      </c>
      <c r="I56" s="103"/>
      <c r="J56" s="101">
        <f t="shared" si="16"/>
        <v>21</v>
      </c>
      <c r="K56" s="103"/>
      <c r="L56" s="101">
        <f t="shared" si="17"/>
        <v>21</v>
      </c>
      <c r="M56" s="103"/>
      <c r="N56" s="101">
        <f t="shared" si="18"/>
        <v>21</v>
      </c>
    </row>
    <row r="57" spans="1:14" ht="22.5" customHeight="1" thickBot="1">
      <c r="A57" s="17"/>
      <c r="B57" s="104" t="s">
        <v>29</v>
      </c>
      <c r="C57" s="4">
        <f t="shared" si="12"/>
        <v>27</v>
      </c>
      <c r="D57" s="105">
        <f t="shared" si="13"/>
        <v>25.333333333333332</v>
      </c>
      <c r="E57" s="10">
        <f>N76</f>
        <v>20</v>
      </c>
      <c r="F57" s="105">
        <f t="shared" si="14"/>
        <v>23.666666666666668</v>
      </c>
      <c r="G57" s="106"/>
      <c r="H57" s="105">
        <f t="shared" si="15"/>
        <v>22</v>
      </c>
      <c r="I57" s="106"/>
      <c r="J57" s="105">
        <f t="shared" si="16"/>
        <v>22</v>
      </c>
      <c r="K57" s="106"/>
      <c r="L57" s="105">
        <f t="shared" si="17"/>
        <v>22</v>
      </c>
      <c r="M57" s="106"/>
      <c r="N57" s="105">
        <f t="shared" si="18"/>
        <v>22</v>
      </c>
    </row>
    <row r="58" ht="19.5" customHeight="1"/>
    <row r="59" spans="1:6" ht="39" customHeight="1">
      <c r="A59" s="144" t="s">
        <v>47</v>
      </c>
      <c r="B59" s="144"/>
      <c r="C59" s="144"/>
      <c r="D59" s="144"/>
      <c r="E59" s="144"/>
      <c r="F59" s="144"/>
    </row>
    <row r="60" ht="13.5" thickBot="1"/>
    <row r="61" spans="3:14" ht="30" customHeight="1" thickBot="1">
      <c r="C61" s="107" t="s">
        <v>99</v>
      </c>
      <c r="D61" s="107" t="s">
        <v>72</v>
      </c>
      <c r="E61" s="108" t="s">
        <v>73</v>
      </c>
      <c r="F61" s="108" t="s">
        <v>74</v>
      </c>
      <c r="G61" s="8" t="s">
        <v>75</v>
      </c>
      <c r="H61" s="8" t="s">
        <v>76</v>
      </c>
      <c r="I61" s="8" t="s">
        <v>77</v>
      </c>
      <c r="J61" s="8" t="s">
        <v>78</v>
      </c>
      <c r="K61" s="8" t="s">
        <v>79</v>
      </c>
      <c r="L61" s="8" t="s">
        <v>68</v>
      </c>
      <c r="M61" s="9" t="s">
        <v>101</v>
      </c>
      <c r="N61" s="9" t="s">
        <v>100</v>
      </c>
    </row>
    <row r="62" spans="1:14" ht="24" customHeight="1">
      <c r="A62" s="109" t="s">
        <v>93</v>
      </c>
      <c r="B62" s="110" t="s">
        <v>80</v>
      </c>
      <c r="C62" s="111">
        <v>17</v>
      </c>
      <c r="D62" s="111">
        <v>20</v>
      </c>
      <c r="E62" s="112">
        <v>20</v>
      </c>
      <c r="F62" s="112">
        <v>20</v>
      </c>
      <c r="G62" s="113">
        <v>20</v>
      </c>
      <c r="H62" s="113">
        <v>20</v>
      </c>
      <c r="I62" s="113">
        <v>20</v>
      </c>
      <c r="J62" s="113">
        <v>20</v>
      </c>
      <c r="K62" s="113">
        <v>20</v>
      </c>
      <c r="L62" s="98">
        <f>SUM(C62:K62)/COUNT(C62:K62)</f>
        <v>19.666666666666668</v>
      </c>
      <c r="M62" s="114"/>
      <c r="N62" s="115"/>
    </row>
    <row r="63" spans="1:14" ht="24" customHeight="1">
      <c r="A63" s="116"/>
      <c r="B63" s="117" t="s">
        <v>81</v>
      </c>
      <c r="C63" s="118">
        <v>20</v>
      </c>
      <c r="D63" s="118">
        <v>20</v>
      </c>
      <c r="E63" s="119">
        <v>20</v>
      </c>
      <c r="F63" s="119">
        <v>20</v>
      </c>
      <c r="G63" s="120">
        <v>20</v>
      </c>
      <c r="H63" s="120">
        <v>20</v>
      </c>
      <c r="I63" s="120">
        <v>19</v>
      </c>
      <c r="J63" s="120">
        <v>19</v>
      </c>
      <c r="K63" s="120">
        <v>19</v>
      </c>
      <c r="L63" s="102">
        <f>SUM(C63:K63)/COUNT(C63:K63)</f>
        <v>19.666666666666668</v>
      </c>
      <c r="M63" s="121">
        <v>2</v>
      </c>
      <c r="N63" s="122">
        <f>(SUM(C62:K62)+SUM(C63:K63))/9/2</f>
        <v>19.666666666666668</v>
      </c>
    </row>
    <row r="64" spans="1:14" ht="24" customHeight="1" thickBot="1">
      <c r="A64" s="123"/>
      <c r="B64" s="124" t="s">
        <v>82</v>
      </c>
      <c r="C64" s="125"/>
      <c r="D64" s="125"/>
      <c r="E64" s="126"/>
      <c r="F64" s="126"/>
      <c r="G64" s="127">
        <v>1</v>
      </c>
      <c r="H64" s="127">
        <v>0</v>
      </c>
      <c r="I64" s="127">
        <v>0</v>
      </c>
      <c r="J64" s="127">
        <v>0</v>
      </c>
      <c r="K64" s="127">
        <v>0</v>
      </c>
      <c r="L64" s="10"/>
      <c r="M64" s="128"/>
      <c r="N64" s="129"/>
    </row>
    <row r="65" spans="1:14" ht="24" customHeight="1">
      <c r="A65" s="109" t="s">
        <v>94</v>
      </c>
      <c r="B65" s="130" t="s">
        <v>82</v>
      </c>
      <c r="C65" s="113">
        <v>18</v>
      </c>
      <c r="D65" s="113">
        <v>19</v>
      </c>
      <c r="E65" s="113">
        <v>19</v>
      </c>
      <c r="F65" s="113">
        <v>19</v>
      </c>
      <c r="G65" s="113">
        <v>17</v>
      </c>
      <c r="H65" s="113">
        <v>17</v>
      </c>
      <c r="I65" s="113">
        <v>17</v>
      </c>
      <c r="J65" s="113">
        <v>17</v>
      </c>
      <c r="K65" s="113">
        <v>17</v>
      </c>
      <c r="L65" s="98">
        <f>SUM(C65:K65)/COUNT(C65:K65)</f>
        <v>17.77777777777778</v>
      </c>
      <c r="M65" s="131"/>
      <c r="N65" s="115"/>
    </row>
    <row r="66" spans="1:14" ht="24" customHeight="1">
      <c r="A66" s="116"/>
      <c r="B66" s="132" t="s">
        <v>83</v>
      </c>
      <c r="C66" s="120">
        <v>18</v>
      </c>
      <c r="D66" s="120">
        <v>19</v>
      </c>
      <c r="E66" s="120">
        <v>19</v>
      </c>
      <c r="F66" s="120">
        <v>19</v>
      </c>
      <c r="G66" s="120">
        <v>19</v>
      </c>
      <c r="H66" s="120">
        <v>18</v>
      </c>
      <c r="I66" s="120">
        <v>18</v>
      </c>
      <c r="J66" s="120">
        <v>18</v>
      </c>
      <c r="K66" s="120">
        <v>17</v>
      </c>
      <c r="L66" s="102">
        <f>SUM(C66:K66)/COUNT(C66:K66)</f>
        <v>18.333333333333332</v>
      </c>
      <c r="M66" s="121">
        <v>2</v>
      </c>
      <c r="N66" s="122">
        <f>(SUM(C65:K65)+SUM(C66:K66))/9/2</f>
        <v>18.055555555555557</v>
      </c>
    </row>
    <row r="67" spans="1:14" ht="24" customHeight="1" thickBot="1">
      <c r="A67" s="123"/>
      <c r="B67" s="133" t="s">
        <v>84</v>
      </c>
      <c r="C67" s="127">
        <v>7</v>
      </c>
      <c r="D67" s="127">
        <v>8</v>
      </c>
      <c r="E67" s="127">
        <v>8</v>
      </c>
      <c r="F67" s="127">
        <v>8</v>
      </c>
      <c r="G67" s="127">
        <v>8</v>
      </c>
      <c r="H67" s="127">
        <v>8</v>
      </c>
      <c r="I67" s="127">
        <v>8</v>
      </c>
      <c r="J67" s="127">
        <v>7</v>
      </c>
      <c r="K67" s="127">
        <v>8</v>
      </c>
      <c r="L67" s="10"/>
      <c r="M67" s="128"/>
      <c r="N67" s="129"/>
    </row>
    <row r="68" spans="1:14" ht="24" customHeight="1">
      <c r="A68" s="109" t="s">
        <v>95</v>
      </c>
      <c r="B68" s="130" t="s">
        <v>84</v>
      </c>
      <c r="C68" s="113">
        <v>11</v>
      </c>
      <c r="D68" s="113">
        <v>11</v>
      </c>
      <c r="E68" s="113">
        <v>11</v>
      </c>
      <c r="F68" s="113">
        <v>11</v>
      </c>
      <c r="G68" s="113">
        <v>11</v>
      </c>
      <c r="H68" s="113">
        <v>11</v>
      </c>
      <c r="I68" s="113">
        <v>10</v>
      </c>
      <c r="J68" s="113">
        <v>10</v>
      </c>
      <c r="K68" s="113">
        <v>10</v>
      </c>
      <c r="L68" s="98">
        <f>(SUM(C67:K67)+SUM(C68:K68))/9</f>
        <v>18.444444444444443</v>
      </c>
      <c r="M68" s="131"/>
      <c r="N68" s="115"/>
    </row>
    <row r="69" spans="1:15" ht="24" customHeight="1">
      <c r="A69" s="116"/>
      <c r="B69" s="132" t="s">
        <v>85</v>
      </c>
      <c r="C69" s="120">
        <v>17</v>
      </c>
      <c r="D69" s="120">
        <v>17</v>
      </c>
      <c r="E69" s="120">
        <v>18</v>
      </c>
      <c r="F69" s="120">
        <v>18</v>
      </c>
      <c r="G69" s="120">
        <v>20</v>
      </c>
      <c r="H69" s="120">
        <v>20</v>
      </c>
      <c r="I69" s="120">
        <v>19</v>
      </c>
      <c r="J69" s="120">
        <v>18</v>
      </c>
      <c r="K69" s="120">
        <v>18</v>
      </c>
      <c r="L69" s="102">
        <f>SUM(C69:K69)/COUNT(C69:K69)</f>
        <v>18.333333333333332</v>
      </c>
      <c r="M69" s="121">
        <v>3</v>
      </c>
      <c r="N69" s="122">
        <f>(SUM(C67:K67)+SUM(C68:K68)+SUM(C69:K69)+SUM(C70:K70))/9/3</f>
        <v>17.925925925925927</v>
      </c>
      <c r="O69" s="134"/>
    </row>
    <row r="70" spans="1:14" ht="24" customHeight="1" thickBot="1">
      <c r="A70" s="123"/>
      <c r="B70" s="133" t="s">
        <v>86</v>
      </c>
      <c r="C70" s="127">
        <v>16</v>
      </c>
      <c r="D70" s="127">
        <v>17</v>
      </c>
      <c r="E70" s="127">
        <v>17</v>
      </c>
      <c r="F70" s="127">
        <v>17</v>
      </c>
      <c r="G70" s="127">
        <v>19</v>
      </c>
      <c r="H70" s="127">
        <v>18</v>
      </c>
      <c r="I70" s="127">
        <v>17</v>
      </c>
      <c r="J70" s="127">
        <v>16</v>
      </c>
      <c r="K70" s="127">
        <v>16</v>
      </c>
      <c r="L70" s="102">
        <f>(SUM(C70:K70)+SUM(C71:K71))/COUNT(C70:K70)</f>
        <v>17.333333333333332</v>
      </c>
      <c r="M70" s="128"/>
      <c r="N70" s="129"/>
    </row>
    <row r="71" spans="1:14" ht="24" customHeight="1">
      <c r="A71" s="109" t="s">
        <v>96</v>
      </c>
      <c r="B71" s="130" t="s">
        <v>86</v>
      </c>
      <c r="C71" s="113">
        <v>1</v>
      </c>
      <c r="D71" s="113">
        <v>1</v>
      </c>
      <c r="E71" s="113">
        <v>1</v>
      </c>
      <c r="F71" s="113">
        <v>0</v>
      </c>
      <c r="G71" s="113">
        <v>0</v>
      </c>
      <c r="H71" s="113">
        <v>0</v>
      </c>
      <c r="I71" s="113">
        <v>0</v>
      </c>
      <c r="J71" s="113">
        <v>0</v>
      </c>
      <c r="K71" s="113">
        <v>0</v>
      </c>
      <c r="L71" s="98"/>
      <c r="M71" s="131"/>
      <c r="N71" s="115"/>
    </row>
    <row r="72" spans="1:14" ht="24" customHeight="1">
      <c r="A72" s="116"/>
      <c r="B72" s="132" t="s">
        <v>87</v>
      </c>
      <c r="C72" s="120">
        <v>20</v>
      </c>
      <c r="D72" s="120">
        <v>20</v>
      </c>
      <c r="E72" s="120">
        <v>20</v>
      </c>
      <c r="F72" s="120">
        <v>20</v>
      </c>
      <c r="G72" s="120">
        <v>20</v>
      </c>
      <c r="H72" s="120">
        <v>20</v>
      </c>
      <c r="I72" s="120">
        <v>20</v>
      </c>
      <c r="J72" s="120">
        <v>20</v>
      </c>
      <c r="K72" s="120">
        <v>20</v>
      </c>
      <c r="L72" s="102">
        <f>SUM(C72:K72)/COUNT(C72:K72)</f>
        <v>20</v>
      </c>
      <c r="M72" s="121">
        <v>2</v>
      </c>
      <c r="N72" s="122">
        <f>(SUM(C72:K72)+SUM(C73:K73))/9/2</f>
        <v>19.88888888888889</v>
      </c>
    </row>
    <row r="73" spans="1:14" ht="24" customHeight="1" thickBot="1">
      <c r="A73" s="123"/>
      <c r="B73" s="133" t="s">
        <v>88</v>
      </c>
      <c r="C73" s="127">
        <v>20</v>
      </c>
      <c r="D73" s="127">
        <v>19</v>
      </c>
      <c r="E73" s="127">
        <v>19</v>
      </c>
      <c r="F73" s="127">
        <v>20</v>
      </c>
      <c r="G73" s="127">
        <v>20</v>
      </c>
      <c r="H73" s="127">
        <v>20</v>
      </c>
      <c r="I73" s="127">
        <v>20</v>
      </c>
      <c r="J73" s="127">
        <v>20</v>
      </c>
      <c r="K73" s="127">
        <v>20</v>
      </c>
      <c r="L73" s="102">
        <f>SUM(C73:K73)/COUNT(C73:K73)</f>
        <v>19.77777777777778</v>
      </c>
      <c r="M73" s="128"/>
      <c r="N73" s="129"/>
    </row>
    <row r="74" spans="1:14" ht="24" customHeight="1">
      <c r="A74" s="109" t="s">
        <v>97</v>
      </c>
      <c r="B74" s="130" t="s">
        <v>89</v>
      </c>
      <c r="C74" s="113">
        <v>19</v>
      </c>
      <c r="D74" s="113">
        <v>20</v>
      </c>
      <c r="E74" s="113">
        <v>19</v>
      </c>
      <c r="F74" s="113">
        <v>19</v>
      </c>
      <c r="G74" s="113">
        <v>20</v>
      </c>
      <c r="H74" s="113">
        <v>20</v>
      </c>
      <c r="I74" s="113">
        <v>20</v>
      </c>
      <c r="J74" s="113">
        <v>20</v>
      </c>
      <c r="K74" s="113">
        <v>20</v>
      </c>
      <c r="L74" s="98">
        <f>(SUM(C74:K74))/9</f>
        <v>19.666666666666668</v>
      </c>
      <c r="M74" s="131">
        <v>2</v>
      </c>
      <c r="N74" s="122">
        <f>(SUM(C74:K74)+SUM(C75:K75))/9/2</f>
        <v>19.72222222222222</v>
      </c>
    </row>
    <row r="75" spans="1:14" ht="24" customHeight="1" thickBot="1">
      <c r="A75" s="123"/>
      <c r="B75" s="133" t="s">
        <v>90</v>
      </c>
      <c r="C75" s="127">
        <v>19</v>
      </c>
      <c r="D75" s="127">
        <v>19</v>
      </c>
      <c r="E75" s="127">
        <v>19</v>
      </c>
      <c r="F75" s="127">
        <v>19</v>
      </c>
      <c r="G75" s="127">
        <v>21</v>
      </c>
      <c r="H75" s="127">
        <v>21</v>
      </c>
      <c r="I75" s="127">
        <v>20</v>
      </c>
      <c r="J75" s="127">
        <v>20</v>
      </c>
      <c r="K75" s="127">
        <v>20</v>
      </c>
      <c r="L75" s="102">
        <f>SUM(C75:K75)/COUNT(C75:K75)</f>
        <v>19.77777777777778</v>
      </c>
      <c r="M75" s="128"/>
      <c r="N75" s="129"/>
    </row>
    <row r="76" spans="1:14" ht="24" customHeight="1">
      <c r="A76" s="109" t="s">
        <v>98</v>
      </c>
      <c r="B76" s="130" t="s">
        <v>91</v>
      </c>
      <c r="C76" s="113">
        <v>20</v>
      </c>
      <c r="D76" s="113">
        <v>20</v>
      </c>
      <c r="E76" s="113">
        <v>20</v>
      </c>
      <c r="F76" s="113">
        <v>20</v>
      </c>
      <c r="G76" s="113">
        <v>20</v>
      </c>
      <c r="H76" s="113">
        <v>20</v>
      </c>
      <c r="I76" s="113">
        <v>20</v>
      </c>
      <c r="J76" s="113">
        <v>20</v>
      </c>
      <c r="K76" s="113">
        <v>20</v>
      </c>
      <c r="L76" s="102">
        <f>SUM(C76:K76)/COUNT(C76:K76)</f>
        <v>20</v>
      </c>
      <c r="M76" s="131">
        <v>2</v>
      </c>
      <c r="N76" s="122">
        <f>(SUM(C76:K76)+SUM(C77:K77))/9/2</f>
        <v>20</v>
      </c>
    </row>
    <row r="77" spans="1:14" ht="24" customHeight="1" thickBot="1">
      <c r="A77" s="123"/>
      <c r="B77" s="133" t="s">
        <v>92</v>
      </c>
      <c r="C77" s="127">
        <v>20</v>
      </c>
      <c r="D77" s="127">
        <v>20</v>
      </c>
      <c r="E77" s="127">
        <v>20</v>
      </c>
      <c r="F77" s="127">
        <v>20</v>
      </c>
      <c r="G77" s="127">
        <v>20</v>
      </c>
      <c r="H77" s="127">
        <v>20</v>
      </c>
      <c r="I77" s="127">
        <v>20</v>
      </c>
      <c r="J77" s="127">
        <v>20</v>
      </c>
      <c r="K77" s="127">
        <v>20</v>
      </c>
      <c r="L77" s="102">
        <f>SUM(C77:K77)/COUNT(C77:K77)</f>
        <v>20</v>
      </c>
      <c r="M77" s="135"/>
      <c r="N77" s="129"/>
    </row>
    <row r="78" ht="24" customHeight="1"/>
    <row r="79" ht="24" customHeight="1"/>
    <row r="80" ht="24" customHeight="1"/>
    <row r="81" s="138" customFormat="1" ht="24" customHeight="1">
      <c r="A81" s="142"/>
    </row>
    <row r="82" s="138" customFormat="1" ht="24" customHeight="1"/>
    <row r="83" s="138" customFormat="1" ht="24" customHeight="1"/>
    <row r="84" s="138" customFormat="1" ht="24" customHeight="1"/>
    <row r="85" s="138" customFormat="1" ht="24" customHeight="1"/>
    <row r="86" s="138" customFormat="1" ht="24" customHeight="1"/>
    <row r="87" s="138" customFormat="1" ht="24" customHeight="1"/>
    <row r="88" s="138" customFormat="1" ht="24" customHeight="1"/>
    <row r="89" s="138" customFormat="1" ht="24" customHeight="1"/>
    <row r="90" spans="1:8" s="138" customFormat="1" ht="23.25">
      <c r="A90" s="143" t="s">
        <v>102</v>
      </c>
      <c r="B90" s="143"/>
      <c r="C90" s="143"/>
      <c r="D90" s="143"/>
      <c r="E90" s="143"/>
      <c r="F90" s="143"/>
      <c r="G90" s="143"/>
      <c r="H90" s="143"/>
    </row>
    <row r="91" spans="1:8" s="138" customFormat="1" ht="17.25">
      <c r="A91" s="136"/>
      <c r="B91" s="137"/>
      <c r="C91" s="137"/>
      <c r="D91" s="137"/>
      <c r="E91" s="137"/>
      <c r="F91" s="137"/>
      <c r="G91" s="137"/>
      <c r="H91" s="136"/>
    </row>
    <row r="92" spans="1:8" s="138" customFormat="1" ht="18">
      <c r="A92" s="11"/>
      <c r="B92" s="12" t="s">
        <v>93</v>
      </c>
      <c r="C92" s="12" t="s">
        <v>94</v>
      </c>
      <c r="D92" s="12" t="s">
        <v>95</v>
      </c>
      <c r="E92" s="12" t="s">
        <v>96</v>
      </c>
      <c r="F92" s="12" t="s">
        <v>97</v>
      </c>
      <c r="G92" s="12" t="s">
        <v>98</v>
      </c>
      <c r="H92" s="12" t="s">
        <v>103</v>
      </c>
    </row>
    <row r="93" spans="1:8" s="138" customFormat="1" ht="18">
      <c r="A93" s="13" t="s">
        <v>17</v>
      </c>
      <c r="B93" s="14">
        <v>19</v>
      </c>
      <c r="C93" s="139">
        <v>19.5</v>
      </c>
      <c r="D93" s="139">
        <v>19.5</v>
      </c>
      <c r="E93" s="14">
        <v>20</v>
      </c>
      <c r="F93" s="14">
        <v>26</v>
      </c>
      <c r="G93" s="14">
        <v>27</v>
      </c>
      <c r="H93" s="140" t="s">
        <v>104</v>
      </c>
    </row>
    <row r="94" spans="1:8" ht="18">
      <c r="A94" s="13" t="s">
        <v>18</v>
      </c>
      <c r="B94" s="14">
        <v>20</v>
      </c>
      <c r="C94" s="14">
        <v>19.5</v>
      </c>
      <c r="D94" s="14">
        <v>17</v>
      </c>
      <c r="E94" s="14">
        <v>20</v>
      </c>
      <c r="F94" s="14">
        <v>32</v>
      </c>
      <c r="G94" s="14">
        <v>28</v>
      </c>
      <c r="H94" s="13" t="s">
        <v>105</v>
      </c>
    </row>
    <row r="95" spans="1:8" ht="18">
      <c r="A95" s="13" t="s">
        <v>106</v>
      </c>
      <c r="B95" s="14">
        <v>20</v>
      </c>
      <c r="C95" s="14">
        <v>20</v>
      </c>
      <c r="D95" s="14">
        <v>20</v>
      </c>
      <c r="E95" s="14">
        <v>20</v>
      </c>
      <c r="F95" s="14">
        <v>31</v>
      </c>
      <c r="G95" s="14">
        <v>31</v>
      </c>
      <c r="H95" s="13" t="s">
        <v>105</v>
      </c>
    </row>
    <row r="96" spans="1:8" ht="18">
      <c r="A96" s="13" t="s">
        <v>107</v>
      </c>
      <c r="B96" s="14">
        <v>20</v>
      </c>
      <c r="C96" s="14">
        <v>19</v>
      </c>
      <c r="D96" s="14">
        <v>17.5</v>
      </c>
      <c r="E96" s="14">
        <v>19.7</v>
      </c>
      <c r="F96" s="14">
        <v>19.5</v>
      </c>
      <c r="G96" s="14">
        <v>20</v>
      </c>
      <c r="H96" s="13" t="s">
        <v>108</v>
      </c>
    </row>
    <row r="97" spans="1:8" ht="18">
      <c r="A97" s="13" t="s">
        <v>109</v>
      </c>
      <c r="B97" s="14">
        <v>19</v>
      </c>
      <c r="C97" s="14">
        <v>17.5</v>
      </c>
      <c r="D97" s="14">
        <v>18.5</v>
      </c>
      <c r="E97" s="14">
        <v>20</v>
      </c>
      <c r="F97" s="14">
        <v>17.3</v>
      </c>
      <c r="G97" s="14">
        <v>18.3</v>
      </c>
      <c r="H97" s="13" t="s">
        <v>108</v>
      </c>
    </row>
    <row r="98" spans="1:8" ht="72">
      <c r="A98" s="13" t="s">
        <v>110</v>
      </c>
      <c r="B98" s="14">
        <v>20</v>
      </c>
      <c r="C98" s="14">
        <v>20</v>
      </c>
      <c r="D98" s="14">
        <v>20</v>
      </c>
      <c r="E98" s="14">
        <v>20</v>
      </c>
      <c r="F98" s="14">
        <v>21</v>
      </c>
      <c r="G98" s="14">
        <v>22</v>
      </c>
      <c r="H98" s="15" t="s">
        <v>111</v>
      </c>
    </row>
    <row r="99" spans="1:8" ht="90">
      <c r="A99" s="13" t="s">
        <v>110</v>
      </c>
      <c r="B99" s="14">
        <v>24</v>
      </c>
      <c r="C99" s="14">
        <v>24</v>
      </c>
      <c r="D99" s="14">
        <v>23.5</v>
      </c>
      <c r="E99" s="14">
        <v>25.5</v>
      </c>
      <c r="F99" s="14">
        <v>25.3</v>
      </c>
      <c r="G99" s="14">
        <v>25.5</v>
      </c>
      <c r="H99" s="15" t="s">
        <v>112</v>
      </c>
    </row>
    <row r="100" spans="1:8" ht="12.75">
      <c r="A100" s="136"/>
      <c r="B100" s="137"/>
      <c r="C100" s="137"/>
      <c r="D100" s="137"/>
      <c r="E100" s="137"/>
      <c r="F100" s="137"/>
      <c r="G100" s="137"/>
      <c r="H100" s="136"/>
    </row>
    <row r="101" spans="1:8" ht="18">
      <c r="A101" s="11" t="s">
        <v>113</v>
      </c>
      <c r="B101" s="141">
        <v>20</v>
      </c>
      <c r="C101" s="141">
        <v>20</v>
      </c>
      <c r="D101" s="141">
        <v>20</v>
      </c>
      <c r="E101" s="141">
        <v>20</v>
      </c>
      <c r="F101" s="141">
        <v>21</v>
      </c>
      <c r="G101" s="141">
        <v>22</v>
      </c>
      <c r="H101" s="11" t="s">
        <v>114</v>
      </c>
    </row>
    <row r="102" spans="1:8" ht="12.75">
      <c r="A102" s="136"/>
      <c r="B102" s="137"/>
      <c r="C102" s="137"/>
      <c r="D102" s="137"/>
      <c r="E102" s="137"/>
      <c r="F102" s="137"/>
      <c r="G102" s="137"/>
      <c r="H102" s="136"/>
    </row>
  </sheetData>
  <mergeCells count="22">
    <mergeCell ref="B1:F1"/>
    <mergeCell ref="A2:F2"/>
    <mergeCell ref="A3:F3"/>
    <mergeCell ref="A4:F4"/>
    <mergeCell ref="A6:B6"/>
    <mergeCell ref="A7:B7"/>
    <mergeCell ref="A8:B8"/>
    <mergeCell ref="A9:B9"/>
    <mergeCell ref="A10:B10"/>
    <mergeCell ref="D11:F11"/>
    <mergeCell ref="A13:F13"/>
    <mergeCell ref="A14:F14"/>
    <mergeCell ref="A15:F15"/>
    <mergeCell ref="A16:F16"/>
    <mergeCell ref="A33:F33"/>
    <mergeCell ref="A34:F34"/>
    <mergeCell ref="A90:H90"/>
    <mergeCell ref="A59:F59"/>
    <mergeCell ref="A35:E35"/>
    <mergeCell ref="A36:F36"/>
    <mergeCell ref="A37:F37"/>
    <mergeCell ref="A38:F38"/>
  </mergeCells>
  <printOptions/>
  <pageMargins left="0.5" right="0.5" top="1" bottom="1" header="0.5" footer="0.5"/>
  <pageSetup horizontalDpi="600" verticalDpi="600" orientation="landscape" scale="72" r:id="rId3"/>
  <headerFooter alignWithMargins="0">
    <oddHeader>&amp;CPueblo Vista School
QEIA Class Size Calculations</oddHeader>
    <oddFooter>&amp;RRev  &amp;D</oddFooter>
  </headerFooter>
  <rowBreaks count="2" manualBreakCount="2">
    <brk id="14" max="255" man="1"/>
    <brk id="34"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2010 Waiver Item WC21 Attachment 2 - Meeting Agendas (CA State Board of Education)</dc:title>
  <dc:subject>Request by Napa Valley Unified School District to waive California Education Code Section 52055.740(a), regarding class size reduction requirements under the Quality Education Investment Act, that this funded school reduce their class sizes by an average of five students per class by the end of the 2010–11 school year at Pueblo Vista Elementary School (requesting 24:1 ratio on average in grades four through eight).</dc:subject>
  <dc:creator/>
  <cp:keywords>Itemwc21att2</cp:keywords>
  <dc:description/>
  <cp:lastModifiedBy> </cp:lastModifiedBy>
  <cp:lastPrinted>2009-06-19T22:15:06Z</cp:lastPrinted>
  <dcterms:created xsi:type="dcterms:W3CDTF">2008-08-15T17:24:53Z</dcterms:created>
  <dcterms:modified xsi:type="dcterms:W3CDTF">2010-06-23T17:30:21Z</dcterms:modified>
  <cp:category/>
  <cp:version/>
  <cp:contentType/>
  <cp:contentStatus/>
</cp:coreProperties>
</file>