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10005" activeTab="0"/>
  </bookViews>
  <sheets>
    <sheet name="Monthly cash flow projection" sheetId="1" r:id="rId1"/>
  </sheets>
  <definedNames>
    <definedName name="_xlnm.Print_Area" localSheetId="0">'Monthly cash flow projection'!$A$1:$N$40</definedName>
  </definedNames>
  <calcPr fullCalcOnLoad="1"/>
</workbook>
</file>

<file path=xl/sharedStrings.xml><?xml version="1.0" encoding="utf-8"?>
<sst xmlns="http://schemas.openxmlformats.org/spreadsheetml/2006/main" count="36" uniqueCount="26">
  <si>
    <t>Los Angeles Leadership Academy (CDE #19-64733-1996610, Charter #461)</t>
  </si>
  <si>
    <t>Operating Cash</t>
  </si>
  <si>
    <t>Actual</t>
  </si>
  <si>
    <t>Projection</t>
  </si>
  <si>
    <t>Opening Cash Balance</t>
  </si>
  <si>
    <t>Revenue Receipts:</t>
  </si>
  <si>
    <t>GP Entitlement/Categ (net of STRS)</t>
  </si>
  <si>
    <t>LAUSD revenues</t>
  </si>
  <si>
    <t>Nutrition</t>
  </si>
  <si>
    <t>Grant Draws - REMS</t>
  </si>
  <si>
    <t>Federal</t>
  </si>
  <si>
    <t>Other/PY AR &amp; AP</t>
  </si>
  <si>
    <t>Borrowings:</t>
  </si>
  <si>
    <t>Total Receipts</t>
  </si>
  <si>
    <t>Expenditures:</t>
  </si>
  <si>
    <t>Payroll</t>
  </si>
  <si>
    <t>Rent</t>
  </si>
  <si>
    <t>Monthly recurring bills (interest, contracts, etc.)</t>
  </si>
  <si>
    <t>AP</t>
  </si>
  <si>
    <t>Misc</t>
  </si>
  <si>
    <t>Total Exp</t>
  </si>
  <si>
    <t>Ending Cash Balance (Operating)</t>
  </si>
  <si>
    <t>FY09-10</t>
  </si>
  <si>
    <t>Cash Flow Projection</t>
  </si>
  <si>
    <t>Attachment 31</t>
  </si>
  <si>
    <t>Page 1 of 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</si>
</sst>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 @_)"/>
    <numFmt numFmtId="165" formatCode="m/d/yy;@"/>
    <numFmt numFmtId="166" formatCode="_(* #,##0_);_(* \(#,##0\);_(* &quot;-&quot;??_);_(* @_)"/>
  </numFmts>
  <fonts count="42">
    <font>
      <sz val="11"/>
      <color theme="1"/>
      <name val="Calibri"/>
      <family val="2"/>
    </font>
    <font>
      <sz val="11"/>
      <color indexed="8"/>
      <name val="Calibri"/>
      <family val="2"/>
    </font>
    <font>
      <sz val="11"/>
      <color indexed="10"/>
      <name val="Calibri"/>
      <family val="2"/>
    </font>
    <font>
      <b/>
      <sz val="11"/>
      <color indexed="8"/>
      <name val="Calibri"/>
      <family val="2"/>
    </font>
    <font>
      <sz val="10"/>
      <name val="Arial"/>
      <family val="2"/>
    </font>
    <font>
      <sz val="11"/>
      <name val="Calibri"/>
      <family val="2"/>
    </font>
    <font>
      <b/>
      <i/>
      <sz val="11"/>
      <name val="Calibri"/>
      <family val="2"/>
    </font>
    <font>
      <i/>
      <sz val="11"/>
      <name val="Calibri"/>
      <family val="2"/>
    </font>
    <font>
      <b/>
      <sz val="10"/>
      <name val="Arial"/>
      <family val="2"/>
    </font>
    <font>
      <b/>
      <i/>
      <sz val="10"/>
      <name val="Arial"/>
      <family val="2"/>
    </font>
    <font>
      <b/>
      <i/>
      <sz val="11"/>
      <color indexed="8"/>
      <name val="Calibri"/>
      <family val="2"/>
    </font>
    <font>
      <b/>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Font="1" applyAlignment="1">
      <alignment/>
    </xf>
    <xf numFmtId="0" fontId="4" fillId="0" borderId="0" xfId="0" applyFont="1" applyAlignment="1">
      <alignment horizontal="left"/>
    </xf>
    <xf numFmtId="0" fontId="5" fillId="0" borderId="0" xfId="0" applyFont="1" applyFill="1" applyAlignment="1">
      <alignment/>
    </xf>
    <xf numFmtId="0" fontId="5" fillId="0" borderId="0" xfId="0" applyFont="1" applyAlignment="1">
      <alignment/>
    </xf>
    <xf numFmtId="17" fontId="0" fillId="0" borderId="0" xfId="0" applyNumberFormat="1" applyAlignment="1">
      <alignment horizontal="left"/>
    </xf>
    <xf numFmtId="164" fontId="5" fillId="0" borderId="0" xfId="0" applyNumberFormat="1" applyFont="1" applyFill="1" applyAlignment="1">
      <alignment/>
    </xf>
    <xf numFmtId="17" fontId="4" fillId="0" borderId="0" xfId="0" applyNumberFormat="1" applyFont="1" applyFill="1" applyAlignment="1">
      <alignment horizontal="center"/>
    </xf>
    <xf numFmtId="17" fontId="4" fillId="0" borderId="0" xfId="0" applyNumberFormat="1" applyFont="1" applyAlignment="1">
      <alignment horizontal="center"/>
    </xf>
    <xf numFmtId="165" fontId="6" fillId="0" borderId="0" xfId="0" applyNumberFormat="1" applyFont="1" applyFill="1" applyAlignment="1">
      <alignment horizontal="center"/>
    </xf>
    <xf numFmtId="165" fontId="7" fillId="0" borderId="0" xfId="0" applyNumberFormat="1" applyFont="1" applyFill="1" applyAlignment="1">
      <alignment horizontal="center"/>
    </xf>
    <xf numFmtId="0" fontId="4" fillId="0" borderId="0" xfId="0" applyFont="1" applyAlignment="1">
      <alignment/>
    </xf>
    <xf numFmtId="166" fontId="8" fillId="0" borderId="10" xfId="42" applyNumberFormat="1" applyFont="1" applyFill="1" applyBorder="1" applyAlignment="1">
      <alignment/>
    </xf>
    <xf numFmtId="0" fontId="0" fillId="0" borderId="0" xfId="0" applyFill="1" applyAlignment="1">
      <alignment/>
    </xf>
    <xf numFmtId="166" fontId="8" fillId="0" borderId="0" xfId="42" applyNumberFormat="1" applyFont="1" applyFill="1" applyAlignment="1">
      <alignment/>
    </xf>
    <xf numFmtId="0" fontId="9" fillId="0" borderId="0" xfId="0" applyFont="1" applyFill="1" applyAlignment="1">
      <alignment/>
    </xf>
    <xf numFmtId="0" fontId="4" fillId="0" borderId="0" xfId="0" applyFont="1" applyFill="1" applyAlignment="1">
      <alignment/>
    </xf>
    <xf numFmtId="166" fontId="4" fillId="0" borderId="0" xfId="42" applyNumberFormat="1" applyFont="1" applyFill="1" applyAlignment="1">
      <alignment/>
    </xf>
    <xf numFmtId="0" fontId="0" fillId="0" borderId="0" xfId="0" applyFont="1" applyAlignment="1">
      <alignment/>
    </xf>
    <xf numFmtId="166" fontId="8" fillId="0" borderId="11" xfId="42" applyNumberFormat="1" applyFont="1" applyFill="1" applyBorder="1" applyAlignment="1">
      <alignment/>
    </xf>
    <xf numFmtId="0" fontId="8" fillId="0" borderId="0" xfId="0" applyFont="1" applyFill="1" applyAlignment="1">
      <alignment/>
    </xf>
    <xf numFmtId="166" fontId="8" fillId="0" borderId="12" xfId="42" applyNumberFormat="1" applyFont="1" applyFill="1" applyBorder="1" applyAlignment="1">
      <alignment/>
    </xf>
    <xf numFmtId="0" fontId="3" fillId="0" borderId="0" xfId="0" applyFont="1" applyAlignment="1">
      <alignment/>
    </xf>
    <xf numFmtId="0" fontId="10" fillId="0" borderId="0" xfId="0" applyFont="1" applyFill="1" applyAlignment="1">
      <alignment/>
    </xf>
    <xf numFmtId="166" fontId="8" fillId="0" borderId="11" xfId="42" applyNumberFormat="1" applyFont="1" applyBorder="1" applyAlignment="1">
      <alignment/>
    </xf>
    <xf numFmtId="166" fontId="8" fillId="0" borderId="12" xfId="42" applyNumberFormat="1" applyFont="1" applyBorder="1" applyAlignment="1">
      <alignment/>
    </xf>
    <xf numFmtId="166" fontId="8" fillId="0" borderId="0" xfId="42" applyNumberFormat="1" applyFont="1" applyAlignment="1">
      <alignment/>
    </xf>
    <xf numFmtId="166" fontId="8" fillId="0" borderId="13" xfId="42" applyNumberFormat="1" applyFont="1" applyFill="1" applyBorder="1" applyAlignment="1">
      <alignment/>
    </xf>
    <xf numFmtId="0" fontId="3" fillId="0" borderId="0" xfId="0" applyFont="1" applyFill="1" applyAlignment="1">
      <alignment/>
    </xf>
    <xf numFmtId="166" fontId="5" fillId="0" borderId="0" xfId="42" applyNumberFormat="1" applyFont="1" applyFill="1" applyAlignment="1">
      <alignment/>
    </xf>
    <xf numFmtId="166" fontId="5" fillId="0" borderId="0" xfId="42" applyNumberFormat="1" applyFont="1" applyAlignment="1">
      <alignment/>
    </xf>
    <xf numFmtId="164" fontId="5" fillId="0" borderId="0" xfId="42" applyNumberFormat="1" applyFont="1" applyFill="1" applyAlignment="1">
      <alignment/>
    </xf>
    <xf numFmtId="164" fontId="5" fillId="0" borderId="0" xfId="42" applyNumberFormat="1" applyFont="1" applyAlignment="1">
      <alignment/>
    </xf>
    <xf numFmtId="166" fontId="0" fillId="0" borderId="0" xfId="0" applyNumberFormat="1" applyFont="1" applyAlignment="1">
      <alignment/>
    </xf>
    <xf numFmtId="43" fontId="2" fillId="0" borderId="0" xfId="0" applyNumberFormat="1" applyFont="1" applyFill="1" applyAlignment="1">
      <alignment/>
    </xf>
    <xf numFmtId="0" fontId="8" fillId="0" borderId="0" xfId="0" applyFont="1" applyAlignment="1">
      <alignment horizontal="left"/>
    </xf>
    <xf numFmtId="164" fontId="11" fillId="0" borderId="0" xfId="42"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zoomScalePageLayoutView="0" workbookViewId="0" topLeftCell="D13">
      <selection activeCell="L39" sqref="L39"/>
    </sheetView>
  </sheetViews>
  <sheetFormatPr defaultColWidth="9.140625" defaultRowHeight="15"/>
  <cols>
    <col min="1" max="1" width="41.8515625" style="0" customWidth="1"/>
    <col min="2" max="10" width="12.28125" style="2" customWidth="1"/>
    <col min="11" max="13" width="12.28125" style="3" customWidth="1"/>
    <col min="16" max="16" width="10.57421875" style="0" bestFit="1" customWidth="1"/>
  </cols>
  <sheetData>
    <row r="1" ht="15">
      <c r="A1" s="34" t="s">
        <v>0</v>
      </c>
    </row>
    <row r="2" ht="15">
      <c r="A2" s="1" t="s">
        <v>23</v>
      </c>
    </row>
    <row r="3" ht="15">
      <c r="A3" s="4" t="s">
        <v>22</v>
      </c>
    </row>
    <row r="4" spans="2:10" ht="15">
      <c r="B4" s="5"/>
      <c r="C4" s="5"/>
      <c r="D4" s="5"/>
      <c r="E4" s="5"/>
      <c r="F4" s="5"/>
      <c r="G4" s="5"/>
      <c r="H4" s="5"/>
      <c r="I4" s="5"/>
      <c r="J4" s="5"/>
    </row>
    <row r="5" spans="1:5" ht="15">
      <c r="A5" s="27" t="s">
        <v>1</v>
      </c>
      <c r="E5" s="33"/>
    </row>
    <row r="6" spans="2:13" ht="15">
      <c r="B6" s="6">
        <v>39995</v>
      </c>
      <c r="C6" s="6">
        <v>40026</v>
      </c>
      <c r="D6" s="6">
        <v>40057</v>
      </c>
      <c r="E6" s="6">
        <v>40087</v>
      </c>
      <c r="F6" s="6">
        <v>40118</v>
      </c>
      <c r="G6" s="6">
        <v>40148</v>
      </c>
      <c r="H6" s="6">
        <v>40179</v>
      </c>
      <c r="I6" s="6">
        <v>40210</v>
      </c>
      <c r="J6" s="6">
        <v>40238</v>
      </c>
      <c r="K6" s="7">
        <v>40269</v>
      </c>
      <c r="L6" s="6">
        <v>40299</v>
      </c>
      <c r="M6" s="7">
        <v>40330</v>
      </c>
    </row>
    <row r="7" spans="2:13" ht="15">
      <c r="B7" s="8" t="s">
        <v>2</v>
      </c>
      <c r="C7" s="8" t="s">
        <v>2</v>
      </c>
      <c r="D7" s="8" t="s">
        <v>2</v>
      </c>
      <c r="E7" s="8" t="s">
        <v>2</v>
      </c>
      <c r="F7" s="8" t="s">
        <v>2</v>
      </c>
      <c r="G7" s="8" t="s">
        <v>2</v>
      </c>
      <c r="H7" s="8" t="s">
        <v>2</v>
      </c>
      <c r="I7" s="8" t="s">
        <v>2</v>
      </c>
      <c r="J7" s="9" t="s">
        <v>3</v>
      </c>
      <c r="K7" s="9" t="s">
        <v>3</v>
      </c>
      <c r="L7" s="9" t="s">
        <v>3</v>
      </c>
      <c r="M7" s="9" t="s">
        <v>3</v>
      </c>
    </row>
    <row r="8" spans="1:13" ht="15">
      <c r="A8" s="10" t="s">
        <v>4</v>
      </c>
      <c r="B8" s="11">
        <v>443801</v>
      </c>
      <c r="C8" s="11">
        <f>+B33</f>
        <v>265953</v>
      </c>
      <c r="D8" s="11">
        <f>+C33</f>
        <v>401864</v>
      </c>
      <c r="E8" s="11">
        <f>+D33</f>
        <v>358906</v>
      </c>
      <c r="F8" s="11">
        <f>+E33</f>
        <v>447382.75</v>
      </c>
      <c r="G8" s="11">
        <f>+F33</f>
        <v>541016.8899999999</v>
      </c>
      <c r="H8" s="11">
        <f aca="true" t="shared" si="0" ref="H8:M8">+G33</f>
        <v>592210.4499999998</v>
      </c>
      <c r="I8" s="11">
        <f t="shared" si="0"/>
        <v>534636.9899999999</v>
      </c>
      <c r="J8" s="11">
        <f t="shared" si="0"/>
        <v>386950.7799999999</v>
      </c>
      <c r="K8" s="11">
        <f t="shared" si="0"/>
        <v>270347.86999999994</v>
      </c>
      <c r="L8" s="11">
        <f t="shared" si="0"/>
        <v>162707.86999999994</v>
      </c>
      <c r="M8" s="11">
        <f t="shared" si="0"/>
        <v>-6331.130000000063</v>
      </c>
    </row>
    <row r="9" spans="1:13" ht="15">
      <c r="A9" s="12"/>
      <c r="B9" s="13"/>
      <c r="C9" s="13"/>
      <c r="D9" s="13"/>
      <c r="E9" s="13"/>
      <c r="F9" s="13"/>
      <c r="G9" s="13"/>
      <c r="H9" s="13"/>
      <c r="I9" s="13"/>
      <c r="J9" s="13"/>
      <c r="K9" s="13"/>
      <c r="L9" s="13"/>
      <c r="M9" s="13"/>
    </row>
    <row r="10" spans="1:13" ht="15">
      <c r="A10" s="14" t="s">
        <v>5</v>
      </c>
      <c r="B10" s="13"/>
      <c r="C10" s="13"/>
      <c r="D10" s="13"/>
      <c r="E10" s="13"/>
      <c r="F10" s="13"/>
      <c r="G10" s="13"/>
      <c r="H10" s="13"/>
      <c r="I10" s="13"/>
      <c r="J10" s="13"/>
      <c r="K10" s="13"/>
      <c r="L10" s="13"/>
      <c r="M10" s="13"/>
    </row>
    <row r="11" spans="1:13" ht="5.25" customHeight="1">
      <c r="A11" s="12"/>
      <c r="B11" s="13"/>
      <c r="C11" s="13"/>
      <c r="D11" s="13"/>
      <c r="E11" s="13"/>
      <c r="F11" s="13"/>
      <c r="G11" s="13"/>
      <c r="H11" s="13"/>
      <c r="I11" s="13"/>
      <c r="J11" s="13"/>
      <c r="K11" s="13"/>
      <c r="L11" s="13"/>
      <c r="M11" s="13"/>
    </row>
    <row r="12" spans="1:13" s="17" customFormat="1" ht="15">
      <c r="A12" s="15" t="s">
        <v>6</v>
      </c>
      <c r="B12" s="16">
        <v>46413</v>
      </c>
      <c r="C12" s="16">
        <v>347351</v>
      </c>
      <c r="D12" s="16">
        <v>173809</v>
      </c>
      <c r="E12" s="16">
        <v>149468.31</v>
      </c>
      <c r="F12" s="16">
        <v>143490.31</v>
      </c>
      <c r="G12" s="16">
        <v>221873.52</v>
      </c>
      <c r="H12" s="16">
        <v>151272.37</v>
      </c>
      <c r="I12" s="16">
        <v>149849.39</v>
      </c>
      <c r="J12" s="16">
        <v>0</v>
      </c>
      <c r="K12" s="16">
        <v>135967</v>
      </c>
      <c r="L12" s="16">
        <v>84568</v>
      </c>
      <c r="M12" s="16">
        <v>60225</v>
      </c>
    </row>
    <row r="13" spans="1:16" s="17" customFormat="1" ht="15">
      <c r="A13" s="15" t="s">
        <v>7</v>
      </c>
      <c r="B13" s="16">
        <v>42063</v>
      </c>
      <c r="C13" s="16">
        <v>19918</v>
      </c>
      <c r="D13" s="16">
        <v>113869</v>
      </c>
      <c r="E13" s="16">
        <v>55463.75</v>
      </c>
      <c r="F13" s="16">
        <v>56924.14</v>
      </c>
      <c r="G13" s="16">
        <v>56083.73</v>
      </c>
      <c r="H13" s="16">
        <v>56083.73</v>
      </c>
      <c r="I13" s="16">
        <v>0</v>
      </c>
      <c r="J13" s="16">
        <v>178091</v>
      </c>
      <c r="K13" s="16">
        <v>59039</v>
      </c>
      <c r="L13" s="16">
        <v>59039</v>
      </c>
      <c r="M13" s="16">
        <v>59039</v>
      </c>
      <c r="P13" s="16"/>
    </row>
    <row r="14" spans="1:16" s="17" customFormat="1" ht="15">
      <c r="A14" s="15" t="s">
        <v>8</v>
      </c>
      <c r="B14" s="16">
        <v>0</v>
      </c>
      <c r="C14" s="16">
        <v>0</v>
      </c>
      <c r="D14" s="16">
        <v>0</v>
      </c>
      <c r="E14" s="16">
        <v>52530.530000000006</v>
      </c>
      <c r="F14" s="16">
        <v>164.14</v>
      </c>
      <c r="G14" s="16">
        <v>35586.25</v>
      </c>
      <c r="H14" s="16">
        <v>38015.31</v>
      </c>
      <c r="I14" s="16">
        <v>26705.27</v>
      </c>
      <c r="J14" s="16">
        <v>22092.71</v>
      </c>
      <c r="K14" s="16">
        <v>25000</v>
      </c>
      <c r="L14" s="16">
        <v>25000</v>
      </c>
      <c r="M14" s="16">
        <v>50000</v>
      </c>
      <c r="P14" s="32"/>
    </row>
    <row r="15" spans="1:13" s="17" customFormat="1" ht="15">
      <c r="A15" s="15" t="s">
        <v>9</v>
      </c>
      <c r="B15" s="16">
        <v>0</v>
      </c>
      <c r="C15" s="16">
        <v>0</v>
      </c>
      <c r="D15" s="16">
        <v>0</v>
      </c>
      <c r="E15" s="16">
        <v>0</v>
      </c>
      <c r="F15" s="16">
        <v>43095.15</v>
      </c>
      <c r="G15" s="16">
        <v>33501.61</v>
      </c>
      <c r="H15" s="16">
        <v>52394.9</v>
      </c>
      <c r="I15" s="16">
        <v>0</v>
      </c>
      <c r="J15" s="16">
        <v>0</v>
      </c>
      <c r="K15" s="16">
        <v>0</v>
      </c>
      <c r="L15" s="16">
        <v>0</v>
      </c>
      <c r="M15" s="16">
        <v>0</v>
      </c>
    </row>
    <row r="16" spans="1:13" s="17" customFormat="1" ht="15">
      <c r="A16" s="15" t="s">
        <v>10</v>
      </c>
      <c r="B16" s="16">
        <v>0</v>
      </c>
      <c r="C16" s="16">
        <v>0</v>
      </c>
      <c r="D16" s="16">
        <v>0</v>
      </c>
      <c r="E16" s="16">
        <v>0</v>
      </c>
      <c r="F16" s="16">
        <v>0</v>
      </c>
      <c r="G16" s="16">
        <v>0</v>
      </c>
      <c r="H16" s="16">
        <v>0</v>
      </c>
      <c r="I16" s="16">
        <v>0</v>
      </c>
      <c r="J16" s="16">
        <v>0</v>
      </c>
      <c r="K16" s="16">
        <v>0</v>
      </c>
      <c r="L16" s="16">
        <v>0</v>
      </c>
      <c r="M16" s="16">
        <v>61000</v>
      </c>
    </row>
    <row r="17" spans="1:13" s="17" customFormat="1" ht="15">
      <c r="A17" s="15" t="s">
        <v>11</v>
      </c>
      <c r="B17" s="16">
        <f>265953-106422</f>
        <v>159531</v>
      </c>
      <c r="C17" s="16">
        <f>401864-268162</f>
        <v>133702</v>
      </c>
      <c r="D17" s="16">
        <f>358906-352326</f>
        <v>6580</v>
      </c>
      <c r="E17" s="16">
        <v>209164.69</v>
      </c>
      <c r="F17" s="16">
        <v>206475</v>
      </c>
      <c r="G17" s="16">
        <v>38601</v>
      </c>
      <c r="H17" s="16">
        <v>26940.11</v>
      </c>
      <c r="I17" s="16">
        <v>31993.51</v>
      </c>
      <c r="J17" s="16">
        <v>36594.19</v>
      </c>
      <c r="K17" s="16">
        <v>10000</v>
      </c>
      <c r="L17" s="16">
        <v>0</v>
      </c>
      <c r="M17" s="16">
        <v>30000</v>
      </c>
    </row>
    <row r="18" spans="1:13" s="17" customFormat="1" ht="15">
      <c r="A18" s="15" t="s">
        <v>12</v>
      </c>
      <c r="B18" s="16"/>
      <c r="C18" s="16"/>
      <c r="D18" s="16"/>
      <c r="E18" s="16">
        <v>0</v>
      </c>
      <c r="F18" s="16">
        <v>0</v>
      </c>
      <c r="G18" s="16">
        <v>0</v>
      </c>
      <c r="H18" s="16">
        <v>0</v>
      </c>
      <c r="I18" s="16">
        <v>0</v>
      </c>
      <c r="J18" s="16">
        <v>0</v>
      </c>
      <c r="K18" s="16">
        <v>0</v>
      </c>
      <c r="L18" s="16">
        <v>0</v>
      </c>
      <c r="M18" s="16">
        <v>0</v>
      </c>
    </row>
    <row r="19" spans="1:13" ht="15">
      <c r="A19" s="12"/>
      <c r="B19" s="18"/>
      <c r="C19" s="18"/>
      <c r="D19" s="18"/>
      <c r="E19" s="18"/>
      <c r="F19" s="18"/>
      <c r="G19" s="18"/>
      <c r="H19" s="18"/>
      <c r="I19" s="18"/>
      <c r="J19" s="18"/>
      <c r="K19" s="18"/>
      <c r="L19" s="18"/>
      <c r="M19" s="18"/>
    </row>
    <row r="20" spans="1:13" s="21" customFormat="1" ht="15">
      <c r="A20" s="19" t="s">
        <v>13</v>
      </c>
      <c r="B20" s="20">
        <f aca="true" t="shared" si="1" ref="B20:M20">SUM(B11:B18)</f>
        <v>248007</v>
      </c>
      <c r="C20" s="20">
        <f t="shared" si="1"/>
        <v>500971</v>
      </c>
      <c r="D20" s="20">
        <f t="shared" si="1"/>
        <v>294258</v>
      </c>
      <c r="E20" s="20">
        <f t="shared" si="1"/>
        <v>466627.28</v>
      </c>
      <c r="F20" s="20">
        <f t="shared" si="1"/>
        <v>450148.74</v>
      </c>
      <c r="G20" s="20">
        <f t="shared" si="1"/>
        <v>385646.11</v>
      </c>
      <c r="H20" s="20">
        <f t="shared" si="1"/>
        <v>324706.42</v>
      </c>
      <c r="I20" s="20">
        <f t="shared" si="1"/>
        <v>208548.17</v>
      </c>
      <c r="J20" s="20">
        <f t="shared" si="1"/>
        <v>236777.9</v>
      </c>
      <c r="K20" s="20">
        <f t="shared" si="1"/>
        <v>230006</v>
      </c>
      <c r="L20" s="20">
        <f t="shared" si="1"/>
        <v>168607</v>
      </c>
      <c r="M20" s="20">
        <f t="shared" si="1"/>
        <v>260264</v>
      </c>
    </row>
    <row r="21" spans="1:13" ht="15">
      <c r="A21" s="22"/>
      <c r="B21" s="13"/>
      <c r="C21" s="13"/>
      <c r="D21" s="13"/>
      <c r="E21" s="13"/>
      <c r="F21" s="13"/>
      <c r="G21" s="13"/>
      <c r="H21" s="13"/>
      <c r="I21" s="13"/>
      <c r="J21" s="13"/>
      <c r="K21" s="13"/>
      <c r="L21" s="13"/>
      <c r="M21" s="13"/>
    </row>
    <row r="22" spans="1:13" ht="15">
      <c r="A22" s="14" t="s">
        <v>14</v>
      </c>
      <c r="B22" s="13"/>
      <c r="C22" s="13"/>
      <c r="D22" s="13"/>
      <c r="E22" s="13"/>
      <c r="F22" s="13"/>
      <c r="G22" s="13"/>
      <c r="H22" s="13"/>
      <c r="I22" s="13"/>
      <c r="J22" s="13"/>
      <c r="K22" s="13"/>
      <c r="L22" s="13"/>
      <c r="M22" s="13"/>
    </row>
    <row r="23" spans="1:13" ht="15">
      <c r="A23" s="12"/>
      <c r="B23" s="13"/>
      <c r="C23" s="13"/>
      <c r="D23" s="13"/>
      <c r="E23" s="13"/>
      <c r="F23" s="13"/>
      <c r="G23" s="13"/>
      <c r="H23" s="13"/>
      <c r="I23" s="13"/>
      <c r="J23" s="13"/>
      <c r="K23" s="13"/>
      <c r="L23" s="13"/>
      <c r="M23" s="13"/>
    </row>
    <row r="24" spans="1:13" s="17" customFormat="1" ht="15">
      <c r="A24" s="15" t="s">
        <v>15</v>
      </c>
      <c r="B24" s="16">
        <f>90931+258+94553+604</f>
        <v>186346</v>
      </c>
      <c r="C24" s="16">
        <f>103500+88703</f>
        <v>192203</v>
      </c>
      <c r="D24" s="16">
        <f>86285+99152</f>
        <v>185437</v>
      </c>
      <c r="E24" s="16">
        <v>196173.68000000002</v>
      </c>
      <c r="F24" s="16">
        <v>181927.47000000003</v>
      </c>
      <c r="G24" s="16">
        <v>173081.83000000002</v>
      </c>
      <c r="H24" s="16">
        <v>176578.39</v>
      </c>
      <c r="I24" s="16">
        <v>169629.07</v>
      </c>
      <c r="J24" s="16">
        <v>164491.43</v>
      </c>
      <c r="K24" s="16">
        <v>168000</v>
      </c>
      <c r="L24" s="16">
        <v>168000</v>
      </c>
      <c r="M24" s="16">
        <v>168000</v>
      </c>
    </row>
    <row r="25" spans="1:13" s="17" customFormat="1" ht="15">
      <c r="A25" s="15" t="s">
        <v>16</v>
      </c>
      <c r="B25" s="16">
        <v>51000</v>
      </c>
      <c r="C25" s="16">
        <v>51000</v>
      </c>
      <c r="D25" s="16">
        <v>51000</v>
      </c>
      <c r="E25" s="16">
        <v>51000</v>
      </c>
      <c r="F25" s="16">
        <v>51000</v>
      </c>
      <c r="G25" s="16">
        <v>51000</v>
      </c>
      <c r="H25" s="16">
        <v>51000</v>
      </c>
      <c r="I25" s="16">
        <v>51000</v>
      </c>
      <c r="J25" s="16">
        <v>51000</v>
      </c>
      <c r="K25" s="16">
        <v>51000</v>
      </c>
      <c r="L25" s="16">
        <v>51000</v>
      </c>
      <c r="M25" s="16">
        <v>45000</v>
      </c>
    </row>
    <row r="26" spans="1:13" s="17" customFormat="1" ht="15">
      <c r="A26" s="15" t="s">
        <v>17</v>
      </c>
      <c r="B26" s="16">
        <v>7646</v>
      </c>
      <c r="C26" s="16">
        <v>7646</v>
      </c>
      <c r="D26" s="16">
        <v>7646</v>
      </c>
      <c r="E26" s="16">
        <v>7646</v>
      </c>
      <c r="F26" s="16">
        <v>7646</v>
      </c>
      <c r="G26" s="16">
        <v>14731.279999999999</v>
      </c>
      <c r="H26" s="16">
        <v>7646</v>
      </c>
      <c r="I26" s="16">
        <v>7646</v>
      </c>
      <c r="J26" s="16">
        <v>15292</v>
      </c>
      <c r="K26" s="16">
        <v>7646</v>
      </c>
      <c r="L26" s="16">
        <v>7646</v>
      </c>
      <c r="M26" s="16">
        <v>9200</v>
      </c>
    </row>
    <row r="27" spans="1:13" s="17" customFormat="1" ht="15">
      <c r="A27" s="15" t="s">
        <v>18</v>
      </c>
      <c r="B27" s="16">
        <f>239509-B25-B26</f>
        <v>180863</v>
      </c>
      <c r="C27" s="16">
        <f>172857-C25-C26</f>
        <v>114211</v>
      </c>
      <c r="D27" s="16">
        <f>151779-D25-D26</f>
        <v>93133</v>
      </c>
      <c r="E27" s="16">
        <v>122706.09</v>
      </c>
      <c r="F27" s="16">
        <v>115941.13</v>
      </c>
      <c r="G27" s="16">
        <v>93394.55</v>
      </c>
      <c r="H27" s="16">
        <v>135280.19</v>
      </c>
      <c r="I27" s="16">
        <v>100105.93000000001</v>
      </c>
      <c r="J27" s="16">
        <v>101088.77000000002</v>
      </c>
      <c r="K27" s="16">
        <v>101000</v>
      </c>
      <c r="L27" s="16">
        <v>101000</v>
      </c>
      <c r="M27" s="16">
        <v>101000</v>
      </c>
    </row>
    <row r="28" spans="1:13" s="17" customFormat="1" ht="15">
      <c r="A28" s="15" t="s">
        <v>19</v>
      </c>
      <c r="B28" s="16"/>
      <c r="C28" s="16"/>
      <c r="D28" s="16"/>
      <c r="E28" s="16">
        <v>624.76</v>
      </c>
      <c r="F28" s="16">
        <v>0</v>
      </c>
      <c r="G28" s="16">
        <v>2244.89</v>
      </c>
      <c r="H28" s="16">
        <v>11775.3</v>
      </c>
      <c r="I28" s="16">
        <v>27853.38</v>
      </c>
      <c r="J28" s="16">
        <v>21508.61</v>
      </c>
      <c r="K28" s="16">
        <v>10000</v>
      </c>
      <c r="L28" s="16">
        <v>10000</v>
      </c>
      <c r="M28" s="16">
        <v>10000</v>
      </c>
    </row>
    <row r="29" spans="1:13" ht="15">
      <c r="A29" s="15"/>
      <c r="B29" s="16"/>
      <c r="C29" s="16"/>
      <c r="D29" s="16"/>
      <c r="E29" s="16"/>
      <c r="F29" s="16"/>
      <c r="G29" s="16"/>
      <c r="H29" s="16"/>
      <c r="I29" s="16"/>
      <c r="J29" s="16"/>
      <c r="K29" s="13"/>
      <c r="L29" s="13"/>
      <c r="M29" s="13"/>
    </row>
    <row r="30" spans="1:13" ht="15">
      <c r="A30" s="12"/>
      <c r="B30" s="18"/>
      <c r="C30" s="18"/>
      <c r="D30" s="18"/>
      <c r="E30" s="18"/>
      <c r="F30" s="18"/>
      <c r="G30" s="18"/>
      <c r="H30" s="18"/>
      <c r="I30" s="18"/>
      <c r="J30" s="18"/>
      <c r="K30" s="23"/>
      <c r="L30" s="23"/>
      <c r="M30" s="23"/>
    </row>
    <row r="31" spans="1:13" s="21" customFormat="1" ht="15">
      <c r="A31" s="19" t="s">
        <v>20</v>
      </c>
      <c r="B31" s="20">
        <f aca="true" t="shared" si="2" ref="B31:M31">SUM(B24:B29)</f>
        <v>425855</v>
      </c>
      <c r="C31" s="20">
        <f t="shared" si="2"/>
        <v>365060</v>
      </c>
      <c r="D31" s="20">
        <f t="shared" si="2"/>
        <v>337216</v>
      </c>
      <c r="E31" s="20">
        <f t="shared" si="2"/>
        <v>378150.53</v>
      </c>
      <c r="F31" s="20">
        <f t="shared" si="2"/>
        <v>356514.60000000003</v>
      </c>
      <c r="G31" s="20">
        <f t="shared" si="2"/>
        <v>334452.55000000005</v>
      </c>
      <c r="H31" s="20">
        <f t="shared" si="2"/>
        <v>382279.88</v>
      </c>
      <c r="I31" s="20">
        <f t="shared" si="2"/>
        <v>356234.38</v>
      </c>
      <c r="J31" s="20">
        <f t="shared" si="2"/>
        <v>353380.81</v>
      </c>
      <c r="K31" s="24">
        <f t="shared" si="2"/>
        <v>337646</v>
      </c>
      <c r="L31" s="24">
        <f t="shared" si="2"/>
        <v>337646</v>
      </c>
      <c r="M31" s="24">
        <f t="shared" si="2"/>
        <v>333200</v>
      </c>
    </row>
    <row r="32" spans="1:13" ht="15">
      <c r="A32" s="12"/>
      <c r="B32" s="13"/>
      <c r="C32" s="13"/>
      <c r="D32" s="13"/>
      <c r="E32" s="13"/>
      <c r="F32" s="13"/>
      <c r="G32" s="13"/>
      <c r="H32" s="13"/>
      <c r="I32" s="13"/>
      <c r="J32" s="13"/>
      <c r="K32" s="25"/>
      <c r="L32" s="25"/>
      <c r="M32" s="25"/>
    </row>
    <row r="33" spans="1:13" s="27" customFormat="1" ht="15.75" thickBot="1">
      <c r="A33" s="19" t="s">
        <v>21</v>
      </c>
      <c r="B33" s="26">
        <f aca="true" t="shared" si="3" ref="B33:M33">B8+B20-B31</f>
        <v>265953</v>
      </c>
      <c r="C33" s="26">
        <f t="shared" si="3"/>
        <v>401864</v>
      </c>
      <c r="D33" s="26">
        <f t="shared" si="3"/>
        <v>358906</v>
      </c>
      <c r="E33" s="26">
        <f t="shared" si="3"/>
        <v>447382.75</v>
      </c>
      <c r="F33" s="26">
        <f t="shared" si="3"/>
        <v>541016.8899999999</v>
      </c>
      <c r="G33" s="26">
        <f t="shared" si="3"/>
        <v>592210.4499999998</v>
      </c>
      <c r="H33" s="26">
        <f t="shared" si="3"/>
        <v>534636.9899999999</v>
      </c>
      <c r="I33" s="26">
        <f t="shared" si="3"/>
        <v>386950.7799999999</v>
      </c>
      <c r="J33" s="26">
        <f t="shared" si="3"/>
        <v>270347.86999999994</v>
      </c>
      <c r="K33" s="26">
        <f t="shared" si="3"/>
        <v>162707.86999999994</v>
      </c>
      <c r="L33" s="26">
        <f t="shared" si="3"/>
        <v>-6331.130000000063</v>
      </c>
      <c r="M33" s="26">
        <f t="shared" si="3"/>
        <v>-79267.13000000006</v>
      </c>
    </row>
    <row r="34" spans="2:13" ht="15.75" thickTop="1">
      <c r="B34" s="28"/>
      <c r="C34" s="28"/>
      <c r="D34" s="28"/>
      <c r="E34" s="28"/>
      <c r="F34" s="28"/>
      <c r="G34" s="28"/>
      <c r="H34" s="28"/>
      <c r="I34" s="28"/>
      <c r="J34" s="28"/>
      <c r="K34" s="29"/>
      <c r="L34" s="29"/>
      <c r="M34" s="29"/>
    </row>
    <row r="35" spans="2:13" ht="15">
      <c r="B35" s="30"/>
      <c r="C35" s="30"/>
      <c r="D35" s="30"/>
      <c r="E35" s="30"/>
      <c r="F35" s="30"/>
      <c r="G35" s="30"/>
      <c r="H35" s="30"/>
      <c r="I35" s="30"/>
      <c r="J35" s="30"/>
      <c r="K35" s="31"/>
      <c r="L35" s="31"/>
      <c r="M35" s="31"/>
    </row>
    <row r="36" spans="2:13" ht="15">
      <c r="B36" s="30"/>
      <c r="C36" s="30"/>
      <c r="D36" s="30"/>
      <c r="E36" s="30"/>
      <c r="F36" s="30"/>
      <c r="G36" s="30"/>
      <c r="H36" s="30"/>
      <c r="I36" s="30"/>
      <c r="J36" s="30"/>
      <c r="K36" s="31"/>
      <c r="L36" s="31"/>
      <c r="M36" s="31"/>
    </row>
    <row r="37" spans="2:13" ht="15">
      <c r="B37" s="30"/>
      <c r="C37" s="30"/>
      <c r="D37" s="30"/>
      <c r="E37" s="30"/>
      <c r="F37" s="30"/>
      <c r="G37" s="30"/>
      <c r="H37" s="30"/>
      <c r="I37" s="30"/>
      <c r="J37" s="30"/>
      <c r="K37" s="31"/>
      <c r="L37" s="31"/>
      <c r="M37" s="35" t="s">
        <v>24</v>
      </c>
    </row>
    <row r="38" spans="2:13" ht="15">
      <c r="B38" s="30"/>
      <c r="C38" s="30"/>
      <c r="D38" s="30"/>
      <c r="E38" s="30"/>
      <c r="F38" s="30"/>
      <c r="G38" s="30"/>
      <c r="H38" s="30"/>
      <c r="I38" s="30"/>
      <c r="J38" s="30"/>
      <c r="K38" s="31"/>
      <c r="L38" s="31"/>
      <c r="M38" s="35" t="s">
        <v>25</v>
      </c>
    </row>
    <row r="39" spans="2:13" ht="15">
      <c r="B39" s="30"/>
      <c r="C39" s="30"/>
      <c r="D39" s="30"/>
      <c r="E39" s="30"/>
      <c r="F39" s="30"/>
      <c r="G39" s="30"/>
      <c r="H39" s="30"/>
      <c r="I39" s="30"/>
      <c r="J39" s="30"/>
      <c r="K39" s="31"/>
      <c r="L39" s="31"/>
      <c r="M39" s="31"/>
    </row>
    <row r="40" spans="2:13" ht="15">
      <c r="B40" s="30"/>
      <c r="C40" s="30"/>
      <c r="D40" s="30"/>
      <c r="E40" s="30"/>
      <c r="F40" s="30"/>
      <c r="G40" s="30"/>
      <c r="H40" s="30"/>
      <c r="I40" s="30"/>
      <c r="J40" s="30"/>
      <c r="K40" s="31"/>
      <c r="L40" s="31"/>
      <c r="M40" s="31"/>
    </row>
    <row r="41" spans="2:13" ht="15">
      <c r="B41" s="30"/>
      <c r="C41" s="30"/>
      <c r="D41" s="30"/>
      <c r="E41" s="30"/>
      <c r="F41" s="30"/>
      <c r="G41" s="30"/>
      <c r="H41" s="30"/>
      <c r="I41" s="30"/>
      <c r="J41" s="30"/>
      <c r="K41" s="31"/>
      <c r="L41" s="31"/>
      <c r="M41" s="31"/>
    </row>
  </sheetData>
  <sheetProtection/>
  <conditionalFormatting sqref="A33:IV33">
    <cfRule type="cellIs" priority="1" dxfId="1" operator="lessThan" stopIfTrue="1">
      <formula>0</formula>
    </cfRule>
  </conditionalFormatting>
  <printOptions/>
  <pageMargins left="0.14" right="0.14" top="0.75" bottom="0.75" header="0.3" footer="0.3"/>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31 -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Tammy Bacon</dc:creator>
  <cp:keywords>itemw40att31</cp:keywords>
  <dc:description/>
  <cp:lastModifiedBy>Tammy Bacon</cp:lastModifiedBy>
  <cp:lastPrinted>2010-04-07T18:49:43Z</cp:lastPrinted>
  <dcterms:created xsi:type="dcterms:W3CDTF">2010-04-07T18:14:27Z</dcterms:created>
  <dcterms:modified xsi:type="dcterms:W3CDTF">2010-04-23T23:20:38Z</dcterms:modified>
  <cp:category/>
  <cp:version/>
  <cp:contentType/>
  <cp:contentStatus/>
</cp:coreProperties>
</file>