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billeci\AppData\Local\Adobe\Contribute 6.5\en_US\Sites\Site1\fg\aa\pa\documents\"/>
    </mc:Choice>
  </mc:AlternateContent>
  <xr:revisionPtr revIDLastSave="0" documentId="13_ncr:1_{C49191A9-B265-4375-81AF-CA6D99A60CAA}" xr6:coauthVersionLast="47" xr6:coauthVersionMax="47" xr10:uidLastSave="{00000000-0000-0000-0000-000000000000}"/>
  <bookViews>
    <workbookView xWindow="28680" yWindow="-3360" windowWidth="29040" windowHeight="15840" xr2:uid="{00000000-000D-0000-FFFF-FFFF00000000}"/>
  </bookViews>
  <sheets>
    <sheet name="Summary 20-21 CS Adv" sheetId="2" r:id="rId1"/>
  </sheets>
  <definedNames>
    <definedName name="_xlnm._FilterDatabase" localSheetId="0" hidden="1">'Summary 20-21 CS Adv'!$A$7:$Q$28</definedName>
    <definedName name="_xlnm.Print_Titles" localSheetId="0">'Summary 20-21 CS Adv'!$1:$7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M29" i="2"/>
  <c r="L29" i="2"/>
  <c r="K29" i="2"/>
</calcChain>
</file>

<file path=xl/sharedStrings.xml><?xml version="1.0" encoding="utf-8"?>
<sst xmlns="http://schemas.openxmlformats.org/spreadsheetml/2006/main" count="236" uniqueCount="146">
  <si>
    <t>California Department of Education</t>
  </si>
  <si>
    <t xml:space="preserve">County Code </t>
  </si>
  <si>
    <t>District Code</t>
  </si>
  <si>
    <t>School Code</t>
  </si>
  <si>
    <t>County Name</t>
  </si>
  <si>
    <t>Charter Authorizer</t>
  </si>
  <si>
    <t>Charter Name</t>
  </si>
  <si>
    <t>Charter Number</t>
  </si>
  <si>
    <t>Fund Type</t>
  </si>
  <si>
    <t>Prepared by:</t>
  </si>
  <si>
    <t>School Fiscal Services Division</t>
  </si>
  <si>
    <r>
      <t xml:space="preserve">Legend: LCFF = Local Control Funding Formula; PENSEC = calculation of LCFF funding based on the estimated enrollment pursuant to </t>
    </r>
    <r>
      <rPr>
        <i/>
        <sz val="12"/>
        <color indexed="8"/>
        <rFont val="Arial"/>
        <family val="2"/>
      </rPr>
      <t>Education Code</t>
    </r>
    <r>
      <rPr>
        <sz val="12"/>
        <color indexed="8"/>
        <rFont val="Arial"/>
        <family val="2"/>
      </rPr>
      <t xml:space="preserve"> (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) 47652; In-lieu of Property Taxes = funds due from sponsoring school district(s) to charter schools pursuant to 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 47632 and 47635.</t>
    </r>
  </si>
  <si>
    <t>Charter School Special Advance Apportionment Summary</t>
  </si>
  <si>
    <t>(B)
Estimated
Charter School LCFF State Aid
= (A) x .37</t>
  </si>
  <si>
    <t>(E)
Estimated
Total
= (B) + (D)</t>
  </si>
  <si>
    <t>Charter School Apportionment Category</t>
  </si>
  <si>
    <t>(D)
Estimated
In-lieu of 
Property Taxes
= (C) x .28</t>
  </si>
  <si>
    <t>2020–21 First Special Advance Apportionment for Charter Schools</t>
  </si>
  <si>
    <t>10</t>
  </si>
  <si>
    <t>10108</t>
  </si>
  <si>
    <t>0140186</t>
  </si>
  <si>
    <t>Fresno</t>
  </si>
  <si>
    <t>Fresno Co. Office of Education</t>
  </si>
  <si>
    <t>Clovis Global Academy</t>
  </si>
  <si>
    <t>2101</t>
  </si>
  <si>
    <t>D</t>
  </si>
  <si>
    <t>Clovis Unified</t>
  </si>
  <si>
    <t>Newly Operational</t>
  </si>
  <si>
    <t>12</t>
  </si>
  <si>
    <t>10124</t>
  </si>
  <si>
    <t>6008221</t>
  </si>
  <si>
    <t>Humboldt</t>
  </si>
  <si>
    <t>Humboldt Co. Office of Education</t>
  </si>
  <si>
    <t>Agnes J Johnson Charter</t>
  </si>
  <si>
    <t>2103</t>
  </si>
  <si>
    <t>Southern Humboldt Joint Unified</t>
  </si>
  <si>
    <t>19</t>
  </si>
  <si>
    <t>10199</t>
  </si>
  <si>
    <t>0139345</t>
  </si>
  <si>
    <t>Los Angeles</t>
  </si>
  <si>
    <t>Los Angeles Co. Office of Education</t>
  </si>
  <si>
    <t>We the People High</t>
  </si>
  <si>
    <t>2045</t>
  </si>
  <si>
    <t>Long Beach Unified</t>
  </si>
  <si>
    <t>64733</t>
  </si>
  <si>
    <t>0138883</t>
  </si>
  <si>
    <t>Los Angeles Unified</t>
  </si>
  <si>
    <t>Equitas Academy 6</t>
  </si>
  <si>
    <t>2030</t>
  </si>
  <si>
    <t>0139832</t>
  </si>
  <si>
    <t>Citizens of the World Charter School 5</t>
  </si>
  <si>
    <t>2082</t>
  </si>
  <si>
    <t>0140004</t>
  </si>
  <si>
    <t>El Rio Community</t>
  </si>
  <si>
    <t>2080</t>
  </si>
  <si>
    <t>0140111</t>
  </si>
  <si>
    <t>Invictus Leadership Academy</t>
  </si>
  <si>
    <t>2088</t>
  </si>
  <si>
    <t>0140129</t>
  </si>
  <si>
    <t>Ednovate College Prep 7</t>
  </si>
  <si>
    <t>2087</t>
  </si>
  <si>
    <t>27</t>
  </si>
  <si>
    <t>10272</t>
  </si>
  <si>
    <t>0116491</t>
  </si>
  <si>
    <t>Monterey</t>
  </si>
  <si>
    <t>Monterey Co. Office of Education</t>
  </si>
  <si>
    <t>Open Door Charter</t>
  </si>
  <si>
    <t>2091</t>
  </si>
  <si>
    <t>30</t>
  </si>
  <si>
    <t>66464</t>
  </si>
  <si>
    <t>0140061</t>
  </si>
  <si>
    <t>Orange</t>
  </si>
  <si>
    <t>Capistrano Unified</t>
  </si>
  <si>
    <t>OCASA College Prep</t>
  </si>
  <si>
    <t>2084</t>
  </si>
  <si>
    <t>66621</t>
  </si>
  <si>
    <t>0139964</t>
  </si>
  <si>
    <t>Orange Unified</t>
  </si>
  <si>
    <t>Orange County Classical Academy</t>
  </si>
  <si>
    <t>2094</t>
  </si>
  <si>
    <t>34</t>
  </si>
  <si>
    <t>10348</t>
  </si>
  <si>
    <t>0140160</t>
  </si>
  <si>
    <t>Sacramento</t>
  </si>
  <si>
    <t>Sacramento Co. Office of Education</t>
  </si>
  <si>
    <t>American River Collegiate Academy</t>
  </si>
  <si>
    <t>2100</t>
  </si>
  <si>
    <t>San Juan Unified</t>
  </si>
  <si>
    <t>39</t>
  </si>
  <si>
    <t>68676</t>
  </si>
  <si>
    <t>0139865</t>
  </si>
  <si>
    <t>San Joaquin</t>
  </si>
  <si>
    <t>Stockton Unified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</si>
  <si>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</si>
  <si>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</si>
  <si>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</si>
  <si>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</si>
  <si>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</si>
  <si>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</si>
  <si>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Aspire Stockton TK-5 Elementary Academy</t>
  </si>
  <si>
    <t>2063</t>
  </si>
  <si>
    <t>0139998</t>
  </si>
  <si>
    <t>Vision Quest &amp; Career Pathway</t>
  </si>
  <si>
    <t>2093</t>
  </si>
  <si>
    <t>75499</t>
  </si>
  <si>
    <t>0139949</t>
  </si>
  <si>
    <t>Tracy Joint Unified</t>
  </si>
  <si>
    <t>Tracy Independent Study Charter</t>
  </si>
  <si>
    <t>2090</t>
  </si>
  <si>
    <t>L</t>
  </si>
  <si>
    <t>41</t>
  </si>
  <si>
    <t>69062</t>
  </si>
  <si>
    <t>0139915</t>
  </si>
  <si>
    <t>San Mateo</t>
  </si>
  <si>
    <t>Sequoia Union High</t>
  </si>
  <si>
    <t>KIPP Esperanza High</t>
  </si>
  <si>
    <t>2085</t>
  </si>
  <si>
    <t>48</t>
  </si>
  <si>
    <t>70581</t>
  </si>
  <si>
    <t>0139816</t>
  </si>
  <si>
    <t>Solano</t>
  </si>
  <si>
    <t>Vallejo City Unified</t>
  </si>
  <si>
    <t>Griffin Academy High</t>
  </si>
  <si>
    <t>2083</t>
  </si>
  <si>
    <t>49</t>
  </si>
  <si>
    <t>70797</t>
  </si>
  <si>
    <t>0140228</t>
  </si>
  <si>
    <t>Sonoma</t>
  </si>
  <si>
    <t>Liberty Elementary</t>
  </si>
  <si>
    <t>Liberty Independent Study</t>
  </si>
  <si>
    <t>2102</t>
  </si>
  <si>
    <t>51</t>
  </si>
  <si>
    <t>10512</t>
  </si>
  <si>
    <t>0140152</t>
  </si>
  <si>
    <t>Sutter</t>
  </si>
  <si>
    <t>Sutter Co. Office of Education</t>
  </si>
  <si>
    <t>Pathways Charter Academy</t>
  </si>
  <si>
    <t>2089</t>
  </si>
  <si>
    <r>
      <t xml:space="preserve">"Newly Operational" = LCFF State Aid provided pursuant to 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 47652(a).</t>
    </r>
  </si>
  <si>
    <t>(A)
Estimated
Total 2020–21 
Charter School LCFF State Aid</t>
  </si>
  <si>
    <t>(C)
Estimated
Total 2020–21
In-lieu of Property Taxes</t>
  </si>
  <si>
    <t>September 2020</t>
  </si>
  <si>
    <t xml:space="preserve">*See In-lieu of Taxes for Countywide and County Program Charter Schools Excel file for information about In-lieu of Property Taxes by district of residence. </t>
  </si>
  <si>
    <t>*</t>
  </si>
  <si>
    <r>
      <t>Sponsoring School District
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47632(i)]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</si>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</sst>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i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0" applyNumberFormat="0" applyFill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2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6" fillId="0" borderId="0" xfId="13" applyNumberFormat="1" applyAlignment="1">
      <alignment horizontal="right" wrapText="1"/>
    </xf>
    <xf numFmtId="0" fontId="6" fillId="0" borderId="0" xfId="13" applyNumberFormat="1" applyAlignment="1">
      <alignment horizontal="center"/>
    </xf>
    <xf numFmtId="0" fontId="6" fillId="0" borderId="0" xfId="13" applyNumberFormat="1"/>
    <xf numFmtId="0" fontId="6" fillId="0" borderId="0" xfId="13" applyNumberFormat="1" applyAlignment="1">
      <alignment horizontal="left" wrapText="1"/>
    </xf>
    <xf numFmtId="0" fontId="6" fillId="0" borderId="0" xfId="13" applyAlignment="1">
      <alignment wrapText="1"/>
    </xf>
    <xf numFmtId="0" fontId="6" fillId="0" borderId="0" xfId="13" applyNumberFormat="1" applyAlignment="1">
      <alignment horizontal="right"/>
    </xf>
    <xf numFmtId="164" fontId="6" fillId="0" borderId="0" xfId="13" applyNumberFormat="1" applyAlignment="1">
      <alignment horizontal="center"/>
    </xf>
    <xf numFmtId="164" fontId="6" fillId="0" borderId="0" xfId="13" applyNumberFormat="1"/>
    <xf numFmtId="0" fontId="9" fillId="0" borderId="0" xfId="1" applyFont="1" applyFill="1" applyAlignment="1">
      <alignment vertical="center"/>
    </xf>
    <xf numFmtId="0" fontId="8" fillId="2" borderId="1" xfId="8">
      <alignment horizontal="center" wrapText="1"/>
    </xf>
    <xf numFmtId="3" fontId="8" fillId="2" borderId="1" xfId="8" applyNumberFormat="1">
      <alignment horizontal="center" wrapText="1"/>
    </xf>
  </cellXfs>
  <cellStyles count="14">
    <cellStyle name="Comma 2" xfId="3" xr:uid="{FF41A29C-55BF-4586-8282-03DDD7201396}"/>
    <cellStyle name="Currency 2" xfId="4" xr:uid="{CE6DB0A1-E8CB-462B-B595-AE2FF14271BD}"/>
    <cellStyle name="Heading 1" xfId="1" builtinId="16" customBuiltin="1"/>
    <cellStyle name="Heading 2" xfId="2" builtinId="17" customBuiltin="1"/>
    <cellStyle name="Heading 3" xfId="11" builtinId="18" customBuiltin="1"/>
    <cellStyle name="Heading 4" xfId="12" builtinId="19" customBuiltin="1"/>
    <cellStyle name="Normal" xfId="0" builtinId="0" customBuiltin="1"/>
    <cellStyle name="Normal 2" xfId="5" xr:uid="{7F50B4CB-BBA6-464B-B7A0-E84B3D8AA63C}"/>
    <cellStyle name="Normal 3" xfId="6" xr:uid="{6689F2B0-FDE2-4C53-B946-EDE4353A8EEF}"/>
    <cellStyle name="Normal 4" xfId="7" xr:uid="{CE906007-4770-4C69-9F8F-97042B542930}"/>
    <cellStyle name="PAS Table Header" xfId="8" xr:uid="{68C658B9-7CF3-4284-A29D-81B195ECD743}"/>
    <cellStyle name="PAS Totals" xfId="9" xr:uid="{E5F7F632-3C63-486D-94FE-8D5CE99D7147}"/>
    <cellStyle name="Percent 2" xfId="10" xr:uid="{75CB9A23-89F1-40A0-8611-16E0701EAF2C}"/>
    <cellStyle name="Total" xfId="13" builtinId="25" customBuiltin="1"/>
  </cellStyles>
  <dxfs count="36"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" formatCode="#,##0"/>
      <alignment textRotation="0" wrapText="0" indent="0" justifyLastLine="0" shrinkToFit="0" readingOrder="0"/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5"/>
      <tableStyleElement type="headerRow" dxfId="34"/>
      <tableStyleElement type="total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7:O29" totalsRowCount="1" headerRowDxfId="32" dataDxfId="31" totalsRowDxfId="30" headerRowCellStyle="PAS Table Header" dataCellStyle="Normal" totalsRowCellStyle="Total">
  <autoFilter ref="A7:O28" xr:uid="{C4B5BCEA-7AAE-415C-A3D8-E62D3C57DD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000-000001000000}" name="County Code " totalsRowLabel="TOTAL" dataDxfId="29" totalsRowDxfId="14" dataCellStyle="Normal" totalsRowCellStyle="Total"/>
    <tableColumn id="2" xr3:uid="{00000000-0010-0000-0000-000002000000}" name="District Code" dataDxfId="28" totalsRowDxfId="13" dataCellStyle="Normal" totalsRowCellStyle="Total"/>
    <tableColumn id="3" xr3:uid="{00000000-0010-0000-0000-000003000000}" name="School Code" dataDxfId="27" totalsRowDxfId="12" dataCellStyle="Normal" totalsRowCellStyle="Total"/>
    <tableColumn id="4" xr3:uid="{00000000-0010-0000-0000-000004000000}" name="County Name" dataDxfId="26" totalsRowDxfId="11" dataCellStyle="Normal" totalsRowCellStyle="Total"/>
    <tableColumn id="5" xr3:uid="{00000000-0010-0000-0000-000005000000}" name="Charter Authorizer" dataDxfId="25" totalsRowDxfId="10" dataCellStyle="Normal" totalsRowCellStyle="Total"/>
    <tableColumn id="6" xr3:uid="{00000000-0010-0000-0000-000006000000}" name="Charter Name" dataDxfId="24" totalsRowDxfId="9" dataCellStyle="Normal" totalsRowCellStyle="Total"/>
    <tableColumn id="7" xr3:uid="{00000000-0010-0000-0000-000007000000}" name="Charter Number" dataDxfId="23" totalsRowDxfId="8" dataCellStyle="Normal" totalsRowCellStyle="Total"/>
    <tableColumn id="8" xr3:uid="{00000000-0010-0000-0000-000008000000}" name="Fund Type" dataDxfId="22" totalsRowDxfId="7" dataCellStyle="Normal" totalsRowCellStyle="Total"/>
    <tableColumn id="22" xr3:uid="{00000000-0010-0000-0000-000016000000}" name="Sponsoring School District_x000a_[EC 47632(i)]" dataDxfId="21" totalsRowDxfId="6" dataCellStyle="Normal" totalsRowCellStyle="Total"/>
    <tableColumn id="9" xr3:uid="{00000000-0010-0000-0000-000009000000}" name="Charter School Apportionment Category" dataDxfId="20" totalsRowDxfId="5" dataCellStyle="Normal" totalsRowCellStyle="Total"/>
    <tableColumn id="11" xr3:uid="{00000000-0010-0000-0000-00000B000000}" name="(A)_x000a_Estimated_x000a_Total 2020–21 _x000a_Charter School LCFF State Aid" totalsRowFunction="sum" dataDxfId="19" totalsRowDxfId="4" dataCellStyle="Normal" totalsRowCellStyle="Total"/>
    <tableColumn id="12" xr3:uid="{00000000-0010-0000-0000-00000C000000}" name="(B)_x000a_Estimated_x000a_Charter School LCFF State Aid_x000a_= (A) x .37" totalsRowFunction="sum" dataDxfId="18" totalsRowDxfId="3" dataCellStyle="Normal" totalsRowCellStyle="Total"/>
    <tableColumn id="13" xr3:uid="{00000000-0010-0000-0000-00000D000000}" name="(C)_x000a_Estimated_x000a_Total 2020–21_x000a_In-lieu of Property Taxes" totalsRowFunction="sum" dataDxfId="17" totalsRowDxfId="2" dataCellStyle="Normal" totalsRowCellStyle="Total"/>
    <tableColumn id="14" xr3:uid="{00000000-0010-0000-0000-00000E000000}" name="(D)_x000a_Estimated_x000a_In-lieu of _x000a_Property Taxes_x000a_= (C) x .28" totalsRowFunction="sum" dataDxfId="16" totalsRowDxfId="1" dataCellStyle="Normal" totalsRowCellStyle="Total"/>
    <tableColumn id="15" xr3:uid="{00000000-0010-0000-0000-00000F000000}" name="(E)_x000a_Estimated_x000a_Total_x000a_= (B) + (D)" totalsRowFunction="sum" dataDxfId="15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Charter Special Advance Apportionment Summary, 2020-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zoomScaleNormal="100" zoomScaleSheetLayoutView="100" workbookViewId="0"/>
  </sheetViews>
  <sheetFormatPr defaultColWidth="8.84375" defaultRowHeight="15.5" x14ac:dyDescent="0.35"/>
  <cols>
    <col min="1" max="1" width="8.23046875" style="2" customWidth="1"/>
    <col min="2" max="3" width="8.23046875" style="11" customWidth="1"/>
    <col min="4" max="4" width="13.23046875" style="2" bestFit="1" customWidth="1"/>
    <col min="5" max="5" width="30.53515625" style="4" customWidth="1"/>
    <col min="6" max="6" width="41.765625" style="4" customWidth="1"/>
    <col min="7" max="7" width="8.23046875" style="11" customWidth="1"/>
    <col min="8" max="8" width="6" style="11" customWidth="1"/>
    <col min="9" max="9" width="30.53515625" style="18" customWidth="1"/>
    <col min="10" max="10" width="19.3046875" style="11" bestFit="1" customWidth="1"/>
    <col min="11" max="14" width="14.4609375" style="11" customWidth="1"/>
    <col min="15" max="15" width="14.4609375" style="2" customWidth="1"/>
    <col min="16" max="16384" width="8.84375" style="2"/>
  </cols>
  <sheetData>
    <row r="1" spans="1:17" ht="18" x14ac:dyDescent="0.35">
      <c r="A1" s="33" t="s">
        <v>12</v>
      </c>
      <c r="B1" s="1"/>
      <c r="C1" s="1"/>
      <c r="D1" s="1"/>
      <c r="E1" s="16"/>
      <c r="F1" s="16"/>
      <c r="G1" s="1"/>
      <c r="H1" s="1"/>
      <c r="I1" s="16"/>
      <c r="J1" s="1"/>
      <c r="K1" s="1"/>
      <c r="L1" s="1"/>
      <c r="M1" s="1"/>
      <c r="N1" s="1"/>
      <c r="O1" s="1"/>
    </row>
    <row r="2" spans="1:17" x14ac:dyDescent="0.35">
      <c r="A2" s="3" t="s">
        <v>17</v>
      </c>
      <c r="B2" s="3"/>
      <c r="C2" s="3"/>
      <c r="D2" s="3"/>
      <c r="E2" s="17"/>
      <c r="F2" s="17"/>
      <c r="G2" s="3"/>
      <c r="H2" s="3"/>
      <c r="I2" s="17"/>
      <c r="J2" s="3"/>
      <c r="K2" s="3"/>
      <c r="L2" s="3"/>
      <c r="M2" s="3"/>
      <c r="N2" s="3"/>
      <c r="O2" s="3"/>
    </row>
    <row r="3" spans="1:17" x14ac:dyDescent="0.35">
      <c r="A3" s="15" t="s">
        <v>0</v>
      </c>
      <c r="B3" s="3"/>
      <c r="C3" s="3"/>
      <c r="D3" s="3"/>
      <c r="E3" s="17"/>
      <c r="F3" s="17"/>
      <c r="G3" s="3"/>
      <c r="H3" s="3"/>
      <c r="I3" s="17"/>
      <c r="J3" s="3"/>
      <c r="K3" s="3"/>
      <c r="L3" s="3"/>
      <c r="M3" s="3"/>
      <c r="N3" s="3"/>
      <c r="O3" s="3"/>
    </row>
    <row r="4" spans="1:17" s="10" customFormat="1" x14ac:dyDescent="0.35">
      <c r="A4" s="5" t="s">
        <v>11</v>
      </c>
      <c r="B4" s="5"/>
      <c r="C4" s="5"/>
      <c r="D4" s="5"/>
      <c r="E4" s="6"/>
      <c r="F4" s="6"/>
      <c r="G4" s="5"/>
      <c r="H4" s="7"/>
      <c r="I4" s="6"/>
      <c r="J4" s="7"/>
      <c r="K4" s="8"/>
      <c r="L4" s="8"/>
      <c r="M4" s="8"/>
      <c r="N4" s="9"/>
      <c r="O4" s="9"/>
      <c r="P4" s="9"/>
      <c r="Q4" s="9"/>
    </row>
    <row r="5" spans="1:17" s="10" customFormat="1" x14ac:dyDescent="0.35">
      <c r="A5" s="5" t="s">
        <v>138</v>
      </c>
      <c r="B5" s="5"/>
      <c r="C5" s="5"/>
      <c r="D5" s="5"/>
      <c r="E5" s="6"/>
      <c r="F5" s="6"/>
      <c r="G5" s="5"/>
      <c r="H5" s="7"/>
      <c r="I5" s="6"/>
      <c r="J5" s="7"/>
      <c r="K5" s="8"/>
      <c r="L5" s="8"/>
      <c r="M5" s="8"/>
      <c r="N5" s="9"/>
      <c r="O5" s="9"/>
      <c r="P5" s="9"/>
      <c r="Q5" s="9"/>
    </row>
    <row r="6" spans="1:17" s="10" customFormat="1" x14ac:dyDescent="0.35">
      <c r="A6" s="5" t="s">
        <v>142</v>
      </c>
      <c r="B6" s="5"/>
      <c r="C6" s="5"/>
      <c r="D6" s="5"/>
      <c r="E6" s="6"/>
      <c r="F6" s="6"/>
      <c r="G6" s="5"/>
      <c r="H6" s="7"/>
      <c r="I6" s="6"/>
      <c r="J6" s="7"/>
      <c r="K6" s="8"/>
      <c r="L6" s="23"/>
      <c r="M6" s="8"/>
      <c r="N6" s="24"/>
      <c r="O6" s="24"/>
      <c r="P6" s="9"/>
      <c r="Q6" s="9"/>
    </row>
    <row r="7" spans="1:17" ht="77.5" x14ac:dyDescent="0.35">
      <c r="A7" s="34" t="s">
        <v>1</v>
      </c>
      <c r="B7" s="34" t="s">
        <v>2</v>
      </c>
      <c r="C7" s="34" t="s">
        <v>3</v>
      </c>
      <c r="D7" s="34" t="s">
        <v>4</v>
      </c>
      <c r="E7" s="34" t="s">
        <v>5</v>
      </c>
      <c r="F7" s="34" t="s">
        <v>6</v>
      </c>
      <c r="G7" s="34" t="s">
        <v>7</v>
      </c>
      <c r="H7" s="34" t="s">
        <v>8</v>
      </c>
      <c r="I7" s="34" t="s">
        <v>144</v>
      </c>
      <c r="J7" s="34" t="s">
        <v>15</v>
      </c>
      <c r="K7" s="34" t="s">
        <v>139</v>
      </c>
      <c r="L7" s="34" t="s">
        <v>13</v>
      </c>
      <c r="M7" s="34" t="s">
        <v>140</v>
      </c>
      <c r="N7" s="34" t="s">
        <v>16</v>
      </c>
      <c r="O7" s="35" t="s">
        <v>14</v>
      </c>
    </row>
    <row r="8" spans="1:17" x14ac:dyDescent="0.35">
      <c r="A8" s="21" t="s">
        <v>18</v>
      </c>
      <c r="B8" s="21" t="s">
        <v>19</v>
      </c>
      <c r="C8" s="21" t="s">
        <v>20</v>
      </c>
      <c r="D8" s="21" t="s">
        <v>21</v>
      </c>
      <c r="E8" s="22" t="s">
        <v>22</v>
      </c>
      <c r="F8" s="22" t="s">
        <v>23</v>
      </c>
      <c r="G8" s="21" t="s">
        <v>24</v>
      </c>
      <c r="H8" s="21" t="s">
        <v>25</v>
      </c>
      <c r="I8" s="22" t="s">
        <v>26</v>
      </c>
      <c r="J8" s="21" t="s">
        <v>27</v>
      </c>
      <c r="K8" s="19">
        <v>596009</v>
      </c>
      <c r="L8" s="19">
        <v>220523</v>
      </c>
      <c r="M8" s="19">
        <v>161105</v>
      </c>
      <c r="N8" s="19">
        <v>45109</v>
      </c>
      <c r="O8" s="19">
        <v>265632</v>
      </c>
    </row>
    <row r="9" spans="1:17" x14ac:dyDescent="0.35">
      <c r="A9" s="21" t="s">
        <v>28</v>
      </c>
      <c r="B9" s="21" t="s">
        <v>29</v>
      </c>
      <c r="C9" s="21" t="s">
        <v>30</v>
      </c>
      <c r="D9" s="21" t="s">
        <v>31</v>
      </c>
      <c r="E9" s="22" t="s">
        <v>32</v>
      </c>
      <c r="F9" s="22" t="s">
        <v>33</v>
      </c>
      <c r="G9" s="21" t="s">
        <v>34</v>
      </c>
      <c r="H9" s="21" t="s">
        <v>25</v>
      </c>
      <c r="I9" s="22" t="s">
        <v>35</v>
      </c>
      <c r="J9" s="21" t="s">
        <v>27</v>
      </c>
      <c r="K9" s="20">
        <v>271137</v>
      </c>
      <c r="L9" s="20">
        <v>100321</v>
      </c>
      <c r="M9" s="20">
        <v>614715</v>
      </c>
      <c r="N9" s="20">
        <v>172120</v>
      </c>
      <c r="O9" s="20">
        <v>272441</v>
      </c>
    </row>
    <row r="10" spans="1:17" ht="31" x14ac:dyDescent="0.35">
      <c r="A10" s="21" t="s">
        <v>36</v>
      </c>
      <c r="B10" s="21" t="s">
        <v>37</v>
      </c>
      <c r="C10" s="21" t="s">
        <v>38</v>
      </c>
      <c r="D10" s="21" t="s">
        <v>39</v>
      </c>
      <c r="E10" s="22" t="s">
        <v>40</v>
      </c>
      <c r="F10" s="22" t="s">
        <v>41</v>
      </c>
      <c r="G10" s="21" t="s">
        <v>42</v>
      </c>
      <c r="H10" s="21" t="s">
        <v>25</v>
      </c>
      <c r="I10" s="22" t="s">
        <v>43</v>
      </c>
      <c r="J10" s="21" t="s">
        <v>27</v>
      </c>
      <c r="K10" s="20">
        <v>383733</v>
      </c>
      <c r="L10" s="20">
        <v>141981</v>
      </c>
      <c r="M10" s="20">
        <v>83824</v>
      </c>
      <c r="N10" s="20">
        <v>23471</v>
      </c>
      <c r="O10" s="20">
        <v>165452</v>
      </c>
    </row>
    <row r="11" spans="1:17" x14ac:dyDescent="0.35">
      <c r="A11" s="21" t="s">
        <v>36</v>
      </c>
      <c r="B11" s="21" t="s">
        <v>44</v>
      </c>
      <c r="C11" s="21" t="s">
        <v>45</v>
      </c>
      <c r="D11" s="21" t="s">
        <v>39</v>
      </c>
      <c r="E11" s="22" t="s">
        <v>46</v>
      </c>
      <c r="F11" s="22" t="s">
        <v>47</v>
      </c>
      <c r="G11" s="21" t="s">
        <v>48</v>
      </c>
      <c r="H11" s="21" t="s">
        <v>25</v>
      </c>
      <c r="I11" s="22" t="s">
        <v>46</v>
      </c>
      <c r="J11" s="21" t="s">
        <v>27</v>
      </c>
      <c r="K11" s="20">
        <v>1677364</v>
      </c>
      <c r="L11" s="20">
        <v>620625</v>
      </c>
      <c r="M11" s="20">
        <v>591817</v>
      </c>
      <c r="N11" s="20">
        <v>165709</v>
      </c>
      <c r="O11" s="20">
        <v>786334</v>
      </c>
    </row>
    <row r="12" spans="1:17" x14ac:dyDescent="0.35">
      <c r="A12" s="21" t="s">
        <v>36</v>
      </c>
      <c r="B12" s="21" t="s">
        <v>44</v>
      </c>
      <c r="C12" s="21" t="s">
        <v>49</v>
      </c>
      <c r="D12" s="21" t="s">
        <v>39</v>
      </c>
      <c r="E12" s="22" t="s">
        <v>46</v>
      </c>
      <c r="F12" s="22" t="s">
        <v>50</v>
      </c>
      <c r="G12" s="21" t="s">
        <v>51</v>
      </c>
      <c r="H12" s="21" t="s">
        <v>25</v>
      </c>
      <c r="I12" s="22" t="s">
        <v>46</v>
      </c>
      <c r="J12" s="21" t="s">
        <v>27</v>
      </c>
      <c r="K12" s="20">
        <v>1050032</v>
      </c>
      <c r="L12" s="20">
        <v>388512</v>
      </c>
      <c r="M12" s="20">
        <v>502495</v>
      </c>
      <c r="N12" s="20">
        <v>140699</v>
      </c>
      <c r="O12" s="20">
        <v>529211</v>
      </c>
    </row>
    <row r="13" spans="1:17" x14ac:dyDescent="0.35">
      <c r="A13" s="21" t="s">
        <v>36</v>
      </c>
      <c r="B13" s="21" t="s">
        <v>44</v>
      </c>
      <c r="C13" s="21" t="s">
        <v>52</v>
      </c>
      <c r="D13" s="21" t="s">
        <v>39</v>
      </c>
      <c r="E13" s="22" t="s">
        <v>46</v>
      </c>
      <c r="F13" s="22" t="s">
        <v>53</v>
      </c>
      <c r="G13" s="21" t="s">
        <v>54</v>
      </c>
      <c r="H13" s="21" t="s">
        <v>25</v>
      </c>
      <c r="I13" s="22" t="s">
        <v>46</v>
      </c>
      <c r="J13" s="21" t="s">
        <v>27</v>
      </c>
      <c r="K13" s="20">
        <v>741631</v>
      </c>
      <c r="L13" s="20">
        <v>274403</v>
      </c>
      <c r="M13" s="20">
        <v>368482</v>
      </c>
      <c r="N13" s="20">
        <v>103175</v>
      </c>
      <c r="O13" s="20">
        <v>377578</v>
      </c>
    </row>
    <row r="14" spans="1:17" x14ac:dyDescent="0.35">
      <c r="A14" s="21" t="s">
        <v>36</v>
      </c>
      <c r="B14" s="21" t="s">
        <v>44</v>
      </c>
      <c r="C14" s="21" t="s">
        <v>55</v>
      </c>
      <c r="D14" s="21" t="s">
        <v>39</v>
      </c>
      <c r="E14" s="22" t="s">
        <v>46</v>
      </c>
      <c r="F14" s="22" t="s">
        <v>56</v>
      </c>
      <c r="G14" s="21" t="s">
        <v>57</v>
      </c>
      <c r="H14" s="21" t="s">
        <v>25</v>
      </c>
      <c r="I14" s="22" t="s">
        <v>46</v>
      </c>
      <c r="J14" s="21" t="s">
        <v>27</v>
      </c>
      <c r="K14" s="20">
        <v>670840</v>
      </c>
      <c r="L14" s="20">
        <v>248211</v>
      </c>
      <c r="M14" s="20">
        <v>245665</v>
      </c>
      <c r="N14" s="20">
        <v>68786</v>
      </c>
      <c r="O14" s="20">
        <v>316997</v>
      </c>
    </row>
    <row r="15" spans="1:17" x14ac:dyDescent="0.35">
      <c r="A15" s="21" t="s">
        <v>36</v>
      </c>
      <c r="B15" s="21" t="s">
        <v>44</v>
      </c>
      <c r="C15" s="21" t="s">
        <v>58</v>
      </c>
      <c r="D15" s="21" t="s">
        <v>39</v>
      </c>
      <c r="E15" s="22" t="s">
        <v>46</v>
      </c>
      <c r="F15" s="22" t="s">
        <v>59</v>
      </c>
      <c r="G15" s="21" t="s">
        <v>60</v>
      </c>
      <c r="H15" s="21" t="s">
        <v>25</v>
      </c>
      <c r="I15" s="22" t="s">
        <v>46</v>
      </c>
      <c r="J15" s="21" t="s">
        <v>27</v>
      </c>
      <c r="K15" s="20">
        <v>1072881</v>
      </c>
      <c r="L15" s="20">
        <v>396966</v>
      </c>
      <c r="M15" s="20">
        <v>329667</v>
      </c>
      <c r="N15" s="20">
        <v>92307</v>
      </c>
      <c r="O15" s="20">
        <v>489273</v>
      </c>
    </row>
    <row r="16" spans="1:17" x14ac:dyDescent="0.35">
      <c r="A16" s="21" t="s">
        <v>61</v>
      </c>
      <c r="B16" s="21" t="s">
        <v>62</v>
      </c>
      <c r="C16" s="21" t="s">
        <v>63</v>
      </c>
      <c r="D16" s="21" t="s">
        <v>64</v>
      </c>
      <c r="E16" s="22" t="s">
        <v>65</v>
      </c>
      <c r="F16" s="22" t="s">
        <v>66</v>
      </c>
      <c r="G16" s="21" t="s">
        <v>67</v>
      </c>
      <c r="H16" s="21" t="s">
        <v>25</v>
      </c>
      <c r="I16" s="22" t="s">
        <v>143</v>
      </c>
      <c r="J16" s="21" t="s">
        <v>27</v>
      </c>
      <c r="K16" s="20">
        <v>556104</v>
      </c>
      <c r="L16" s="20">
        <v>205758</v>
      </c>
      <c r="M16" s="20">
        <v>0</v>
      </c>
      <c r="N16" s="20">
        <v>0</v>
      </c>
      <c r="O16" s="20">
        <v>205758</v>
      </c>
    </row>
    <row r="17" spans="1:15" x14ac:dyDescent="0.35">
      <c r="A17" s="21" t="s">
        <v>68</v>
      </c>
      <c r="B17" s="21" t="s">
        <v>69</v>
      </c>
      <c r="C17" s="21" t="s">
        <v>70</v>
      </c>
      <c r="D17" s="21" t="s">
        <v>71</v>
      </c>
      <c r="E17" s="22" t="s">
        <v>72</v>
      </c>
      <c r="F17" s="22" t="s">
        <v>73</v>
      </c>
      <c r="G17" s="21" t="s">
        <v>74</v>
      </c>
      <c r="H17" s="21" t="s">
        <v>25</v>
      </c>
      <c r="I17" s="22" t="s">
        <v>72</v>
      </c>
      <c r="J17" s="21" t="s">
        <v>27</v>
      </c>
      <c r="K17" s="20">
        <v>213837</v>
      </c>
      <c r="L17" s="20">
        <v>79120</v>
      </c>
      <c r="M17" s="20">
        <v>970135</v>
      </c>
      <c r="N17" s="20">
        <v>271638</v>
      </c>
      <c r="O17" s="20">
        <v>350758</v>
      </c>
    </row>
    <row r="18" spans="1:15" x14ac:dyDescent="0.35">
      <c r="A18" s="21" t="s">
        <v>68</v>
      </c>
      <c r="B18" s="21" t="s">
        <v>75</v>
      </c>
      <c r="C18" s="21" t="s">
        <v>76</v>
      </c>
      <c r="D18" s="21" t="s">
        <v>71</v>
      </c>
      <c r="E18" s="22" t="s">
        <v>77</v>
      </c>
      <c r="F18" s="22" t="s">
        <v>78</v>
      </c>
      <c r="G18" s="21" t="s">
        <v>79</v>
      </c>
      <c r="H18" s="21" t="s">
        <v>25</v>
      </c>
      <c r="I18" s="22" t="s">
        <v>77</v>
      </c>
      <c r="J18" s="21" t="s">
        <v>27</v>
      </c>
      <c r="K18" s="20">
        <v>984505</v>
      </c>
      <c r="L18" s="20">
        <v>364267</v>
      </c>
      <c r="M18" s="20">
        <v>2063387</v>
      </c>
      <c r="N18" s="20">
        <v>577748</v>
      </c>
      <c r="O18" s="20">
        <v>942015</v>
      </c>
    </row>
    <row r="19" spans="1:15" ht="31" x14ac:dyDescent="0.35">
      <c r="A19" s="21" t="s">
        <v>80</v>
      </c>
      <c r="B19" s="21" t="s">
        <v>81</v>
      </c>
      <c r="C19" s="21" t="s">
        <v>82</v>
      </c>
      <c r="D19" s="21" t="s">
        <v>83</v>
      </c>
      <c r="E19" s="22" t="s">
        <v>84</v>
      </c>
      <c r="F19" s="22" t="s">
        <v>85</v>
      </c>
      <c r="G19" s="21" t="s">
        <v>86</v>
      </c>
      <c r="H19" s="21" t="s">
        <v>25</v>
      </c>
      <c r="I19" s="22" t="s">
        <v>87</v>
      </c>
      <c r="J19" s="21" t="s">
        <v>27</v>
      </c>
      <c r="K19" s="20">
        <v>195512</v>
      </c>
      <c r="L19" s="20">
        <v>72339</v>
      </c>
      <c r="M19" s="20">
        <v>69832</v>
      </c>
      <c r="N19" s="20">
        <v>19553</v>
      </c>
      <c r="O19" s="20">
        <v>91892</v>
      </c>
    </row>
    <row r="20" spans="1:15" x14ac:dyDescent="0.35">
      <c r="A20" s="21" t="s">
        <v>88</v>
      </c>
      <c r="B20" s="21" t="s">
        <v>89</v>
      </c>
      <c r="C20" s="21" t="s">
        <v>90</v>
      </c>
      <c r="D20" s="21" t="s">
        <v>91</v>
      </c>
      <c r="E20" s="22" t="s">
        <v>92</v>
      </c>
      <c r="F20" s="22" t="s">
        <v>93</v>
      </c>
      <c r="G20" s="21" t="s">
        <v>94</v>
      </c>
      <c r="H20" s="21" t="s">
        <v>25</v>
      </c>
      <c r="I20" s="22" t="s">
        <v>92</v>
      </c>
      <c r="J20" s="21" t="s">
        <v>27</v>
      </c>
      <c r="K20" s="20">
        <v>535552</v>
      </c>
      <c r="L20" s="20">
        <v>198154</v>
      </c>
      <c r="M20" s="20">
        <v>81401</v>
      </c>
      <c r="N20" s="20">
        <v>22792</v>
      </c>
      <c r="O20" s="20">
        <v>220946</v>
      </c>
    </row>
    <row r="21" spans="1:15" ht="31" x14ac:dyDescent="0.35">
      <c r="A21" s="21" t="s">
        <v>88</v>
      </c>
      <c r="B21" s="21" t="s">
        <v>89</v>
      </c>
      <c r="C21" s="21" t="s">
        <v>95</v>
      </c>
      <c r="D21" s="21" t="s">
        <v>91</v>
      </c>
      <c r="E21" s="22" t="s">
        <v>92</v>
      </c>
      <c r="F21" s="22" t="s">
        <v>96</v>
      </c>
      <c r="G21" s="21" t="s">
        <v>97</v>
      </c>
      <c r="H21" s="21" t="s">
        <v>25</v>
      </c>
      <c r="I21" s="22" t="s">
        <v>92</v>
      </c>
      <c r="J21" s="21" t="s">
        <v>27</v>
      </c>
      <c r="K21" s="20">
        <v>597742</v>
      </c>
      <c r="L21" s="20">
        <v>221165</v>
      </c>
      <c r="M21" s="20">
        <v>85210</v>
      </c>
      <c r="N21" s="20">
        <v>23859</v>
      </c>
      <c r="O21" s="20">
        <v>245024</v>
      </c>
    </row>
    <row r="22" spans="1:15" x14ac:dyDescent="0.35">
      <c r="A22" s="21" t="s">
        <v>88</v>
      </c>
      <c r="B22" s="21" t="s">
        <v>89</v>
      </c>
      <c r="C22" s="21" t="s">
        <v>98</v>
      </c>
      <c r="D22" s="21" t="s">
        <v>91</v>
      </c>
      <c r="E22" s="22" t="s">
        <v>92</v>
      </c>
      <c r="F22" s="22" t="s">
        <v>99</v>
      </c>
      <c r="G22" s="21" t="s">
        <v>100</v>
      </c>
      <c r="H22" s="21" t="s">
        <v>25</v>
      </c>
      <c r="I22" s="22" t="s">
        <v>92</v>
      </c>
      <c r="J22" s="21" t="s">
        <v>27</v>
      </c>
      <c r="K22" s="20">
        <v>609435</v>
      </c>
      <c r="L22" s="20">
        <v>225491</v>
      </c>
      <c r="M22" s="20">
        <v>83945</v>
      </c>
      <c r="N22" s="20">
        <v>23505</v>
      </c>
      <c r="O22" s="20">
        <v>248996</v>
      </c>
    </row>
    <row r="23" spans="1:15" x14ac:dyDescent="0.35">
      <c r="A23" s="21" t="s">
        <v>88</v>
      </c>
      <c r="B23" s="21" t="s">
        <v>89</v>
      </c>
      <c r="C23" s="21" t="s">
        <v>101</v>
      </c>
      <c r="D23" s="21" t="s">
        <v>91</v>
      </c>
      <c r="E23" s="22" t="s">
        <v>92</v>
      </c>
      <c r="F23" s="22" t="s">
        <v>102</v>
      </c>
      <c r="G23" s="21" t="s">
        <v>103</v>
      </c>
      <c r="H23" s="21" t="s">
        <v>25</v>
      </c>
      <c r="I23" s="22" t="s">
        <v>92</v>
      </c>
      <c r="J23" s="21" t="s">
        <v>27</v>
      </c>
      <c r="K23" s="20">
        <v>1823317</v>
      </c>
      <c r="L23" s="20">
        <v>674627</v>
      </c>
      <c r="M23" s="20">
        <v>219023</v>
      </c>
      <c r="N23" s="20">
        <v>61326</v>
      </c>
      <c r="O23" s="20">
        <v>735953</v>
      </c>
    </row>
    <row r="24" spans="1:15" x14ac:dyDescent="0.35">
      <c r="A24" s="21" t="s">
        <v>88</v>
      </c>
      <c r="B24" s="21" t="s">
        <v>104</v>
      </c>
      <c r="C24" s="21" t="s">
        <v>105</v>
      </c>
      <c r="D24" s="21" t="s">
        <v>91</v>
      </c>
      <c r="E24" s="22" t="s">
        <v>106</v>
      </c>
      <c r="F24" s="22" t="s">
        <v>107</v>
      </c>
      <c r="G24" s="21" t="s">
        <v>108</v>
      </c>
      <c r="H24" s="21" t="s">
        <v>109</v>
      </c>
      <c r="I24" s="22" t="s">
        <v>106</v>
      </c>
      <c r="J24" s="21" t="s">
        <v>27</v>
      </c>
      <c r="K24" s="20">
        <v>453554</v>
      </c>
      <c r="L24" s="20">
        <v>167815</v>
      </c>
      <c r="M24" s="20">
        <v>140998</v>
      </c>
      <c r="N24" s="20">
        <v>39479</v>
      </c>
      <c r="O24" s="20">
        <v>207294</v>
      </c>
    </row>
    <row r="25" spans="1:15" x14ac:dyDescent="0.35">
      <c r="A25" s="21" t="s">
        <v>110</v>
      </c>
      <c r="B25" s="21" t="s">
        <v>111</v>
      </c>
      <c r="C25" s="21" t="s">
        <v>112</v>
      </c>
      <c r="D25" s="21" t="s">
        <v>113</v>
      </c>
      <c r="E25" s="22" t="s">
        <v>114</v>
      </c>
      <c r="F25" s="22" t="s">
        <v>115</v>
      </c>
      <c r="G25" s="21" t="s">
        <v>116</v>
      </c>
      <c r="H25" s="21" t="s">
        <v>25</v>
      </c>
      <c r="I25" s="22" t="s">
        <v>114</v>
      </c>
      <c r="J25" s="21" t="s">
        <v>27</v>
      </c>
      <c r="K25" s="20">
        <v>297017</v>
      </c>
      <c r="L25" s="20">
        <v>109896</v>
      </c>
      <c r="M25" s="20">
        <v>1124614</v>
      </c>
      <c r="N25" s="20">
        <v>314892</v>
      </c>
      <c r="O25" s="20">
        <v>424788</v>
      </c>
    </row>
    <row r="26" spans="1:15" x14ac:dyDescent="0.35">
      <c r="A26" s="21" t="s">
        <v>117</v>
      </c>
      <c r="B26" s="21" t="s">
        <v>118</v>
      </c>
      <c r="C26" s="21" t="s">
        <v>119</v>
      </c>
      <c r="D26" s="21" t="s">
        <v>120</v>
      </c>
      <c r="E26" s="22" t="s">
        <v>121</v>
      </c>
      <c r="F26" s="22" t="s">
        <v>122</v>
      </c>
      <c r="G26" s="21" t="s">
        <v>123</v>
      </c>
      <c r="H26" s="21" t="s">
        <v>25</v>
      </c>
      <c r="I26" s="22" t="s">
        <v>121</v>
      </c>
      <c r="J26" s="21" t="s">
        <v>27</v>
      </c>
      <c r="K26" s="20">
        <v>1221929</v>
      </c>
      <c r="L26" s="20">
        <v>452114</v>
      </c>
      <c r="M26" s="20">
        <v>322889</v>
      </c>
      <c r="N26" s="20">
        <v>90409</v>
      </c>
      <c r="O26" s="20">
        <v>542523</v>
      </c>
    </row>
    <row r="27" spans="1:15" x14ac:dyDescent="0.35">
      <c r="A27" s="21" t="s">
        <v>124</v>
      </c>
      <c r="B27" s="21" t="s">
        <v>125</v>
      </c>
      <c r="C27" s="21" t="s">
        <v>126</v>
      </c>
      <c r="D27" s="21" t="s">
        <v>127</v>
      </c>
      <c r="E27" s="22" t="s">
        <v>128</v>
      </c>
      <c r="F27" s="22" t="s">
        <v>129</v>
      </c>
      <c r="G27" s="21" t="s">
        <v>130</v>
      </c>
      <c r="H27" s="21" t="s">
        <v>25</v>
      </c>
      <c r="I27" s="22" t="s">
        <v>128</v>
      </c>
      <c r="J27" s="21" t="s">
        <v>27</v>
      </c>
      <c r="K27" s="20">
        <v>204137</v>
      </c>
      <c r="L27" s="20">
        <v>75531</v>
      </c>
      <c r="M27" s="20">
        <v>64408</v>
      </c>
      <c r="N27" s="20">
        <v>18034</v>
      </c>
      <c r="O27" s="20">
        <v>93565</v>
      </c>
    </row>
    <row r="28" spans="1:15" x14ac:dyDescent="0.35">
      <c r="A28" s="21" t="s">
        <v>131</v>
      </c>
      <c r="B28" s="21" t="s">
        <v>132</v>
      </c>
      <c r="C28" s="21" t="s">
        <v>133</v>
      </c>
      <c r="D28" s="21" t="s">
        <v>134</v>
      </c>
      <c r="E28" s="22" t="s">
        <v>135</v>
      </c>
      <c r="F28" s="22" t="s">
        <v>136</v>
      </c>
      <c r="G28" s="21" t="s">
        <v>137</v>
      </c>
      <c r="H28" s="21" t="s">
        <v>109</v>
      </c>
      <c r="I28" s="22" t="s">
        <v>143</v>
      </c>
      <c r="J28" s="21" t="s">
        <v>27</v>
      </c>
      <c r="K28" s="20">
        <v>207832</v>
      </c>
      <c r="L28" s="20">
        <v>76898</v>
      </c>
      <c r="M28" s="20">
        <v>0</v>
      </c>
      <c r="N28" s="20">
        <v>0</v>
      </c>
      <c r="O28" s="20">
        <v>76898</v>
      </c>
    </row>
    <row r="29" spans="1:15" x14ac:dyDescent="0.35">
      <c r="A29" s="25" t="s">
        <v>145</v>
      </c>
      <c r="B29" s="26"/>
      <c r="C29" s="26"/>
      <c r="D29" s="27"/>
      <c r="E29" s="28"/>
      <c r="F29" s="29"/>
      <c r="G29" s="26"/>
      <c r="H29" s="26"/>
      <c r="I29" s="25"/>
      <c r="J29" s="30"/>
      <c r="K29" s="31">
        <f>SUBTOTAL(109,Table1[(A)
Estimated
Total 2020–21 
Charter School LCFF State Aid])</f>
        <v>14364100</v>
      </c>
      <c r="L29" s="31">
        <f>SUBTOTAL(109,Table1[(B)
Estimated
Charter School LCFF State Aid
= (A) x .37])</f>
        <v>5314717</v>
      </c>
      <c r="M29" s="31">
        <f>SUBTOTAL(109,Table1[(C)
Estimated
Total 2020–21
In-lieu of Property Taxes])</f>
        <v>8123612</v>
      </c>
      <c r="N29" s="31">
        <f>SUBTOTAL(109,Table1[(D)
Estimated
In-lieu of 
Property Taxes
= (C) x .28])</f>
        <v>2274611</v>
      </c>
      <c r="O29" s="32">
        <f>SUBTOTAL(109,Table1[(E)
Estimated
Total
= (B) + (D)])</f>
        <v>7589328</v>
      </c>
    </row>
    <row r="30" spans="1:15" ht="27" customHeight="1" x14ac:dyDescent="0.35">
      <c r="A30" s="12" t="s">
        <v>9</v>
      </c>
    </row>
    <row r="31" spans="1:15" x14ac:dyDescent="0.35">
      <c r="A31" s="13" t="s">
        <v>0</v>
      </c>
    </row>
    <row r="32" spans="1:15" x14ac:dyDescent="0.35">
      <c r="A32" s="13" t="s">
        <v>10</v>
      </c>
    </row>
    <row r="33" spans="1:1" x14ac:dyDescent="0.35">
      <c r="A33" s="14" t="s">
        <v>141</v>
      </c>
    </row>
  </sheetData>
  <printOptions horizontalCentered="1"/>
  <pageMargins left="0.25" right="0.25" top="0.75" bottom="0.75" header="0.3" footer="0.3"/>
  <pageSetup paperSize="5" scale="54" fitToHeight="0" orientation="landscape" r:id="rId1"/>
  <headerFooter>
    <oddFooter>&amp;C&amp;"Arial,Regular"&amp;12Page &amp;P of &amp;N</oddFooter>
  </headerFooter>
  <ignoredErrors>
    <ignoredError sqref="G7 A8:O15 A17:O27 A16:H16 J16:O16 A28:H28 J28:O2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20-21 CS Adv</vt:lpstr>
      <vt:lpstr>'Summary 20-21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Special Advance Apportionment Summary - Principal Apportionment (CA Dept of Education)</dc:title>
  <dc:subject>Summary of the 2020–21 First Special Advance Apportionment for Charter Schools.</dc:subject>
  <dc:creator/>
  <cp:lastModifiedBy>Rae Billeci</cp:lastModifiedBy>
  <cp:lastPrinted>2020-08-21T16:00:48Z</cp:lastPrinted>
  <dcterms:created xsi:type="dcterms:W3CDTF">2018-08-21T19:57:16Z</dcterms:created>
  <dcterms:modified xsi:type="dcterms:W3CDTF">2024-10-31T23:03:21Z</dcterms:modified>
</cp:coreProperties>
</file>