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filterPrivacy="1"/>
  <xr:revisionPtr revIDLastSave="0" documentId="13_ncr:1_{7BF5A795-49A9-4C89-B966-6B1CE439AA5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 22-23 CS Adv" sheetId="2" r:id="rId1"/>
  </sheets>
  <definedNames>
    <definedName name="_xlnm._FilterDatabase" localSheetId="0" hidden="1">'Summary 22-23 CS Adv'!$A$6:$W$28</definedName>
    <definedName name="_xlnm.Print_Titles" localSheetId="0">'Summary 22-23 CS Adv'!$1:$6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1" i="2" l="1"/>
  <c r="L81" i="2"/>
  <c r="M81" i="2"/>
  <c r="N81" i="2"/>
  <c r="O81" i="2"/>
  <c r="P81" i="2"/>
  <c r="Q81" i="2"/>
  <c r="R81" i="2"/>
  <c r="S81" i="2"/>
  <c r="T81" i="2"/>
  <c r="U81" i="2"/>
</calcChain>
</file>

<file path=xl/sharedStrings.xml><?xml version="1.0" encoding="utf-8"?>
<sst xmlns="http://schemas.openxmlformats.org/spreadsheetml/2006/main" count="697" uniqueCount="345">
  <si>
    <t>California Department of Education</t>
  </si>
  <si>
    <t xml:space="preserve">County Code </t>
  </si>
  <si>
    <t>District Code</t>
  </si>
  <si>
    <t>School Code</t>
  </si>
  <si>
    <t>County Name</t>
  </si>
  <si>
    <t>Charter Authorizer</t>
  </si>
  <si>
    <t>Charter Name</t>
  </si>
  <si>
    <t>Charter Number</t>
  </si>
  <si>
    <t>Fund Type</t>
  </si>
  <si>
    <t>Prepared by:</t>
  </si>
  <si>
    <t>School Fiscal Services Division</t>
  </si>
  <si>
    <t>Charter School Special Advance Apportionment Summary</t>
  </si>
  <si>
    <t>Charter School Apportionment Category</t>
  </si>
  <si>
    <t>(E)
Adjusted Charter School LCFF State Aid
= Greater of (D) or 0</t>
  </si>
  <si>
    <t>(I)
Estimated In-lieu of Property Taxes Net of Prior Payments
= (G) - (H)</t>
  </si>
  <si>
    <t>(J)
Adjusted In-lieu of Property Taxes
= Greater of (I) or 0</t>
  </si>
  <si>
    <t>(D)
Estimated Charter School LCFF State Aid Net of Prior Payments
= (B) - (C)</t>
  </si>
  <si>
    <t>10</t>
  </si>
  <si>
    <t>0140186</t>
  </si>
  <si>
    <t>Fresno</t>
  </si>
  <si>
    <t>Fresno Co. Office of Education</t>
  </si>
  <si>
    <t>Clovis Global Academy</t>
  </si>
  <si>
    <t>2101</t>
  </si>
  <si>
    <t>D</t>
  </si>
  <si>
    <t>Clovis Unified</t>
  </si>
  <si>
    <t>Newly Operational</t>
  </si>
  <si>
    <t>19</t>
  </si>
  <si>
    <t>0139345</t>
  </si>
  <si>
    <t>Los Angeles</t>
  </si>
  <si>
    <t>Los Angeles Co. Office of Education</t>
  </si>
  <si>
    <t>We the People High</t>
  </si>
  <si>
    <t>2045</t>
  </si>
  <si>
    <t>Long Beach Unified</t>
  </si>
  <si>
    <t>Los Angeles Unified</t>
  </si>
  <si>
    <t>0139832</t>
  </si>
  <si>
    <t>2082</t>
  </si>
  <si>
    <t>0140004</t>
  </si>
  <si>
    <t>El Rio Community</t>
  </si>
  <si>
    <t>2080</t>
  </si>
  <si>
    <t>0140111</t>
  </si>
  <si>
    <t>Invictus Leadership Academy</t>
  </si>
  <si>
    <t>2088</t>
  </si>
  <si>
    <t>0140129</t>
  </si>
  <si>
    <t>2087</t>
  </si>
  <si>
    <t>*</t>
  </si>
  <si>
    <t>30</t>
  </si>
  <si>
    <t>0140061</t>
  </si>
  <si>
    <t>Orange</t>
  </si>
  <si>
    <t>Capistrano Unified</t>
  </si>
  <si>
    <t>OCASA College Prep</t>
  </si>
  <si>
    <t>2084</t>
  </si>
  <si>
    <t>0139964</t>
  </si>
  <si>
    <t>34</t>
  </si>
  <si>
    <t>Sacramento</t>
  </si>
  <si>
    <t>39</t>
  </si>
  <si>
    <t>San Joaquin</t>
  </si>
  <si>
    <t>0139865</t>
  </si>
  <si>
    <t>Stockton Unified</t>
  </si>
  <si>
    <t>Aspire Stockton 6-12 Secondary Academy</t>
  </si>
  <si>
    <t>2064</t>
  </si>
  <si>
    <t>0139907</t>
  </si>
  <si>
    <t>Voices College Bound Language Academy at Stockton</t>
  </si>
  <si>
    <t>2077</t>
  </si>
  <si>
    <t>0139923</t>
  </si>
  <si>
    <t>Aspire Stockton TK-5 Elementary Academy</t>
  </si>
  <si>
    <t>2063</t>
  </si>
  <si>
    <t>L</t>
  </si>
  <si>
    <t>41</t>
  </si>
  <si>
    <t>0139915</t>
  </si>
  <si>
    <t>San Mateo</t>
  </si>
  <si>
    <t>Sequoia Union High</t>
  </si>
  <si>
    <t>KIPP Esperanza High</t>
  </si>
  <si>
    <t>2085</t>
  </si>
  <si>
    <t>48</t>
  </si>
  <si>
    <t>0139816</t>
  </si>
  <si>
    <t>Solano</t>
  </si>
  <si>
    <t>Vallejo City Unified</t>
  </si>
  <si>
    <t>Griffin Academy High</t>
  </si>
  <si>
    <t>2083</t>
  </si>
  <si>
    <t>(B)
Estimated Charter School LCFF State Aid
= (A) x .55</t>
  </si>
  <si>
    <t>(G)
Estimated In-lieu of Property Taxes
= (F) x .46</t>
  </si>
  <si>
    <t>(K)
Apportionment Total
= (E) + (J)</t>
  </si>
  <si>
    <t>Grade Level Expansion</t>
  </si>
  <si>
    <t>01</t>
  </si>
  <si>
    <t>Alameda</t>
  </si>
  <si>
    <t>0134015</t>
  </si>
  <si>
    <t>Oakland Unified</t>
  </si>
  <si>
    <t>Lodestar: A Lighthouse Community Charter Public</t>
  </si>
  <si>
    <t>1783</t>
  </si>
  <si>
    <t>State Board of Education</t>
  </si>
  <si>
    <t>07</t>
  </si>
  <si>
    <t>0137026</t>
  </si>
  <si>
    <t>Contra Costa</t>
  </si>
  <si>
    <t>Contra Costa Co. Office of Education</t>
  </si>
  <si>
    <t>Invictus Academy of Richmond</t>
  </si>
  <si>
    <t>1933</t>
  </si>
  <si>
    <t>West Contra Costa Unified</t>
  </si>
  <si>
    <t>0136903</t>
  </si>
  <si>
    <t>Voices College -Bound Language Academy at West Contra Costa County</t>
  </si>
  <si>
    <t>1906</t>
  </si>
  <si>
    <t>0140764</t>
  </si>
  <si>
    <t>Fresno Unified</t>
  </si>
  <si>
    <t>Golden Charter Academy</t>
  </si>
  <si>
    <t>2113</t>
  </si>
  <si>
    <t>0140806</t>
  </si>
  <si>
    <t>Aspen Ridge Public</t>
  </si>
  <si>
    <t>2115</t>
  </si>
  <si>
    <t>15</t>
  </si>
  <si>
    <t>0135467</t>
  </si>
  <si>
    <t>Kern</t>
  </si>
  <si>
    <t>Kern Co. Office of Education</t>
  </si>
  <si>
    <t>Wonderful College Prep Academy - Lost Hills</t>
  </si>
  <si>
    <t>1851</t>
  </si>
  <si>
    <t>Lost Hills Union Elementary</t>
  </si>
  <si>
    <t>0135368</t>
  </si>
  <si>
    <t>Alma Fuerte Public School</t>
  </si>
  <si>
    <t>1859</t>
  </si>
  <si>
    <t>Pasadena Unified</t>
  </si>
  <si>
    <t>0137166</t>
  </si>
  <si>
    <t>Soleil Academy</t>
  </si>
  <si>
    <t>1931</t>
  </si>
  <si>
    <t>Lynwood Unified</t>
  </si>
  <si>
    <t>0139170</t>
  </si>
  <si>
    <t>Lashon Academy City</t>
  </si>
  <si>
    <t>2029</t>
  </si>
  <si>
    <t>0140681</t>
  </si>
  <si>
    <t>Environmental Charter High - Gardena</t>
  </si>
  <si>
    <t>2098</t>
  </si>
  <si>
    <t>0140756</t>
  </si>
  <si>
    <t>T.I.M.E. Community</t>
  </si>
  <si>
    <t>2110</t>
  </si>
  <si>
    <t>0140772</t>
  </si>
  <si>
    <t>KIPP Poder Public</t>
  </si>
  <si>
    <t>2112</t>
  </si>
  <si>
    <t>Montebello Unified</t>
  </si>
  <si>
    <t>Compton Unified</t>
  </si>
  <si>
    <t>0114967</t>
  </si>
  <si>
    <t>Global Education Academy</t>
  </si>
  <si>
    <t>0934</t>
  </si>
  <si>
    <t>0135509</t>
  </si>
  <si>
    <t>Gabriella Charter 2</t>
  </si>
  <si>
    <t>1853</t>
  </si>
  <si>
    <t>0136994</t>
  </si>
  <si>
    <t>Rise Kohyang Elementary School</t>
  </si>
  <si>
    <t>1927</t>
  </si>
  <si>
    <t>0139055</t>
  </si>
  <si>
    <t>Academy of Media Arts</t>
  </si>
  <si>
    <t>2038</t>
  </si>
  <si>
    <t>0139071</t>
  </si>
  <si>
    <t>KIPP Pueblo Unido</t>
  </si>
  <si>
    <t>2041</t>
  </si>
  <si>
    <t>Ednovate - South LA College Prep</t>
  </si>
  <si>
    <t>0140749</t>
  </si>
  <si>
    <t>2081</t>
  </si>
  <si>
    <t>1933746</t>
  </si>
  <si>
    <t>Granada Hills Charter</t>
  </si>
  <si>
    <t>0572</t>
  </si>
  <si>
    <t>1937226</t>
  </si>
  <si>
    <t>Reseda Charter High</t>
  </si>
  <si>
    <t>2005</t>
  </si>
  <si>
    <t>6120471</t>
  </si>
  <si>
    <t>Puente Charter</t>
  </si>
  <si>
    <t>0473</t>
  </si>
  <si>
    <t>0140889</t>
  </si>
  <si>
    <t>Palmdale Elementary</t>
  </si>
  <si>
    <t>Palmdale Academy Charter</t>
  </si>
  <si>
    <t>2119</t>
  </si>
  <si>
    <t>0136945</t>
  </si>
  <si>
    <t>OCS - South</t>
  </si>
  <si>
    <t>1921</t>
  </si>
  <si>
    <t>0137893</t>
  </si>
  <si>
    <t>KIPP Compton Community School</t>
  </si>
  <si>
    <t>1996</t>
  </si>
  <si>
    <t>0137984</t>
  </si>
  <si>
    <t>Ánimo Compton Charter</t>
  </si>
  <si>
    <t>1990</t>
  </si>
  <si>
    <t>0138297</t>
  </si>
  <si>
    <t>Acton-Agua Dulce Unified</t>
  </si>
  <si>
    <t>iLead Agua Dulce</t>
  </si>
  <si>
    <t>2003</t>
  </si>
  <si>
    <t>Orange Co. Office of Education</t>
  </si>
  <si>
    <t>0132613</t>
  </si>
  <si>
    <t>Vista Heritage Global Academy</t>
  </si>
  <si>
    <t>1752</t>
  </si>
  <si>
    <t>Santa Ana Unified</t>
  </si>
  <si>
    <t>0140822</t>
  </si>
  <si>
    <t>Irvine International Academy</t>
  </si>
  <si>
    <t>2116</t>
  </si>
  <si>
    <t>Irvine Unified</t>
  </si>
  <si>
    <t>0140178</t>
  </si>
  <si>
    <t>Robla Elementary</t>
  </si>
  <si>
    <t>New Hope Charter</t>
  </si>
  <si>
    <t>2092</t>
  </si>
  <si>
    <t>0102343</t>
  </si>
  <si>
    <t>Sacramento City Unified</t>
  </si>
  <si>
    <t>Aspire Capitol Heights Academy</t>
  </si>
  <si>
    <t>0598</t>
  </si>
  <si>
    <t>0135343</t>
  </si>
  <si>
    <t>Growth Public</t>
  </si>
  <si>
    <t>1848</t>
  </si>
  <si>
    <t>36</t>
  </si>
  <si>
    <t>0115808</t>
  </si>
  <si>
    <t>San Bernardino</t>
  </si>
  <si>
    <t>San Bernardino Co. Office of Education</t>
  </si>
  <si>
    <t>Norton Science and Language Academy</t>
  </si>
  <si>
    <t>0903</t>
  </si>
  <si>
    <t>0139147</t>
  </si>
  <si>
    <t>Sycamore Academy of Science and Cultural Arts - Chino Valley</t>
  </si>
  <si>
    <t>2036</t>
  </si>
  <si>
    <t>Chino Valley Unified</t>
  </si>
  <si>
    <t>0140012</t>
  </si>
  <si>
    <t>Entrepreneur High Fontana</t>
  </si>
  <si>
    <t>2095</t>
  </si>
  <si>
    <t>Fontana Unified</t>
  </si>
  <si>
    <t>San Bernardino City Unified</t>
  </si>
  <si>
    <t>0137935</t>
  </si>
  <si>
    <t>Savant Preparatory Academy of Business</t>
  </si>
  <si>
    <t>1971</t>
  </si>
  <si>
    <t>0138107</t>
  </si>
  <si>
    <t>Lucerne Valley Unified</t>
  </si>
  <si>
    <t>1975</t>
  </si>
  <si>
    <t>37</t>
  </si>
  <si>
    <t>San Diego</t>
  </si>
  <si>
    <t>Cajon Valley Union</t>
  </si>
  <si>
    <t>0140558</t>
  </si>
  <si>
    <t>Bostonia Global</t>
  </si>
  <si>
    <t>2105</t>
  </si>
  <si>
    <t>San Diego Unified</t>
  </si>
  <si>
    <t>0129395</t>
  </si>
  <si>
    <t>Elevate Charter</t>
  </si>
  <si>
    <t>1633</t>
  </si>
  <si>
    <t>0756</t>
  </si>
  <si>
    <t>N/A</t>
  </si>
  <si>
    <t>0138776</t>
  </si>
  <si>
    <t>High Tech Elementary Mesa</t>
  </si>
  <si>
    <t>38</t>
  </si>
  <si>
    <t>0132183</t>
  </si>
  <si>
    <t>San Francisco</t>
  </si>
  <si>
    <t>The New School of San Francisco</t>
  </si>
  <si>
    <t>1742</t>
  </si>
  <si>
    <t>0140616</t>
  </si>
  <si>
    <t>KIPP Stockton Kindergarten-12 Grade</t>
  </si>
  <si>
    <t>2109</t>
  </si>
  <si>
    <t>43</t>
  </si>
  <si>
    <t>Santa Clara</t>
  </si>
  <si>
    <t>Santa Clara Co. Office of Education</t>
  </si>
  <si>
    <t>0131748</t>
  </si>
  <si>
    <t>Voices College-Bound Language Academy at Morgan Hill</t>
  </si>
  <si>
    <t>1716</t>
  </si>
  <si>
    <t>Morgan Hill Unified</t>
  </si>
  <si>
    <t>0132530</t>
  </si>
  <si>
    <t>Voices College-Bound Language Academy at Mt. Pleasant</t>
  </si>
  <si>
    <t>1743</t>
  </si>
  <si>
    <t>Mount Pleasant Elementary</t>
  </si>
  <si>
    <t>45</t>
  </si>
  <si>
    <t>Shasta</t>
  </si>
  <si>
    <t>0139030</t>
  </si>
  <si>
    <t>Solano Co. Office of Education</t>
  </si>
  <si>
    <t>Elite Public</t>
  </si>
  <si>
    <t>2034</t>
  </si>
  <si>
    <t>54</t>
  </si>
  <si>
    <t>0135459</t>
  </si>
  <si>
    <t>Tulare</t>
  </si>
  <si>
    <t>Tulare Co. Office of Education</t>
  </si>
  <si>
    <t>Blue Oak Academy</t>
  </si>
  <si>
    <t>1860</t>
  </si>
  <si>
    <t>Visalia Unified</t>
  </si>
  <si>
    <r>
      <t xml:space="preserve">Legend: LCFF = Local Control Funding Formula; D = Direct Funded; L = Locally Funded; In-lieu of Property Taxes = funds due from sponsoring school district(s) to charter schools pursuant to </t>
    </r>
    <r>
      <rPr>
        <i/>
        <sz val="12"/>
        <color indexed="8"/>
        <rFont val="Arial"/>
        <family val="2"/>
      </rPr>
      <t>Education Code (EC)</t>
    </r>
    <r>
      <rPr>
        <sz val="12"/>
        <color rgb="FF000000"/>
        <rFont val="Arial"/>
        <family val="2"/>
      </rPr>
      <t xml:space="preserve"> sections </t>
    </r>
    <r>
      <rPr>
        <sz val="12"/>
        <color indexed="8"/>
        <rFont val="Arial"/>
        <family val="2"/>
      </rPr>
      <t>47632 and 47635.</t>
    </r>
  </si>
  <si>
    <t>2022–23 Second Special Advance Apportionment for Charter Schools</t>
  </si>
  <si>
    <t>(H)
Prior Payment of In-lieu of Property Taxes
(September 2022)</t>
  </si>
  <si>
    <t>(C)
Prior Payments
(September 2022)</t>
  </si>
  <si>
    <t>0122085</t>
  </si>
  <si>
    <t>Alameda Unified</t>
  </si>
  <si>
    <t>The Academy of Alameda</t>
  </si>
  <si>
    <t>1181</t>
  </si>
  <si>
    <t>09</t>
  </si>
  <si>
    <t>0136036</t>
  </si>
  <si>
    <t>El Dorado</t>
  </si>
  <si>
    <t>El Dorado Co. Office of Education</t>
  </si>
  <si>
    <t>John Adams Academy - El Dorado Hills</t>
  </si>
  <si>
    <t>1880</t>
  </si>
  <si>
    <t>Buckeye Union Elementary</t>
  </si>
  <si>
    <t>0140962</t>
  </si>
  <si>
    <t>The SEED School of Los Angeles County</t>
  </si>
  <si>
    <t>2108</t>
  </si>
  <si>
    <t>0138883</t>
  </si>
  <si>
    <t>Equitas Academy 6</t>
  </si>
  <si>
    <t>2030</t>
  </si>
  <si>
    <t>0139121</t>
  </si>
  <si>
    <t>Equitas Academy 5</t>
  </si>
  <si>
    <t>2040</t>
  </si>
  <si>
    <t>Citizens of the World Charter School West Valley</t>
  </si>
  <si>
    <t>Citizens of the World Charter School East Valley</t>
  </si>
  <si>
    <t>0141481</t>
  </si>
  <si>
    <t>KIPP Generations Academy</t>
  </si>
  <si>
    <t>2079</t>
  </si>
  <si>
    <t>6017016</t>
  </si>
  <si>
    <t>Fenton Avenue Charter</t>
  </si>
  <si>
    <t>0030</t>
  </si>
  <si>
    <t>Orange County Classical Academy II</t>
  </si>
  <si>
    <t>2127</t>
  </si>
  <si>
    <t>0135897</t>
  </si>
  <si>
    <t>Advanced Learning Academy</t>
  </si>
  <si>
    <t>1765</t>
  </si>
  <si>
    <t>31</t>
  </si>
  <si>
    <t>0141622</t>
  </si>
  <si>
    <t>Placer</t>
  </si>
  <si>
    <t>Roseville Joint Union High</t>
  </si>
  <si>
    <t>New Pacific School - Roseville</t>
  </si>
  <si>
    <t>2128</t>
  </si>
  <si>
    <t>0135871</t>
  </si>
  <si>
    <t>Western Placer Unified</t>
  </si>
  <si>
    <t>John Adams Academy - Lincoln</t>
  </si>
  <si>
    <t>1715</t>
  </si>
  <si>
    <t>33</t>
  </si>
  <si>
    <t>0139360</t>
  </si>
  <si>
    <t>Riverside</t>
  </si>
  <si>
    <t>Beaumont Unified</t>
  </si>
  <si>
    <t>Mission Vista Academy</t>
  </si>
  <si>
    <t>2049</t>
  </si>
  <si>
    <t>Virtual Preparatory Academy at Lucerne</t>
  </si>
  <si>
    <t>0141358</t>
  </si>
  <si>
    <t>KIPP Stockton Kindergarten-8th Grade</t>
  </si>
  <si>
    <t>2124</t>
  </si>
  <si>
    <t>0141234</t>
  </si>
  <si>
    <t>Banta Unified</t>
  </si>
  <si>
    <t>EPIC Academy</t>
  </si>
  <si>
    <t>2121</t>
  </si>
  <si>
    <t>0141242</t>
  </si>
  <si>
    <t>River Islands High</t>
  </si>
  <si>
    <t>2122</t>
  </si>
  <si>
    <t>0134122</t>
  </si>
  <si>
    <t>Columbia Elementary</t>
  </si>
  <si>
    <t>Redding School of the Arts</t>
  </si>
  <si>
    <t>1793</t>
  </si>
  <si>
    <t>0141580</t>
  </si>
  <si>
    <t>Phoenix Charter Academy College View</t>
  </si>
  <si>
    <t>2126</t>
  </si>
  <si>
    <t>December 2022</t>
  </si>
  <si>
    <t>(F)
Estimated 2022–23 In-lieu of Property Taxes</t>
  </si>
  <si>
    <t>TOTAL</t>
  </si>
  <si>
    <t>(A)
Estimated Total 2022–23 Charter School LCFF State Aid</t>
  </si>
  <si>
    <r>
      <t xml:space="preserve">"Newly Operational" = LCFF State Aid provided pursuant to </t>
    </r>
    <r>
      <rPr>
        <i/>
        <sz val="12"/>
        <color rgb="FF000000"/>
        <rFont val="Arial"/>
        <family val="2"/>
      </rPr>
      <t>EC</t>
    </r>
    <r>
      <rPr>
        <sz val="12"/>
        <color indexed="8"/>
        <rFont val="Arial"/>
        <family val="2"/>
      </rPr>
      <t xml:space="preserve"> 47652(a); "Grade Level Expansion" = LCFF State Aid provided pursuant to </t>
    </r>
    <r>
      <rPr>
        <i/>
        <sz val="12"/>
        <color rgb="FF000000"/>
        <rFont val="Arial"/>
        <family val="2"/>
      </rPr>
      <t>EC</t>
    </r>
    <r>
      <rPr>
        <sz val="12"/>
        <color indexed="8"/>
        <rFont val="Arial"/>
        <family val="2"/>
      </rPr>
      <t xml:space="preserve"> 47652(b). N/A = Not Applicable</t>
    </r>
  </si>
  <si>
    <t>Sponsoring School District
[EC 47632(i)]</t>
  </si>
  <si>
    <t xml:space="preserve">*See In-lieu of Taxes for Countywide, County Program, and SBE Approved Charter Schools Excel file for information about In-lieu of Property Taxes by district of residence.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</si>
</sst>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">
    <xf numFmtId="0" fontId="0" fillId="0" borderId="0" applyNumberFormat="0" applyFon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2" borderId="1" applyNumberFormat="0" applyProtection="0">
      <alignment horizontal="center" wrapText="1"/>
    </xf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0" fillId="0" borderId="2" applyNumberFormat="0" applyFill="0" applyAlignment="0" applyProtection="0"/>
  </cellStyleXfs>
  <cellXfs count="44">
    <xf numFmtId="0" fontId="0" fillId="0" borderId="0" xfId="0"/>
    <xf numFmtId="0" fontId="3" fillId="0" borderId="0" xfId="0" applyFont="1" applyFill="1" applyBorder="1" applyAlignment="1">
      <alignment vertical="center"/>
    </xf>
    <xf numFmtId="0" fontId="4" fillId="0" borderId="0" xfId="0" applyFont="1"/>
    <xf numFmtId="0" fontId="3" fillId="0" borderId="0" xfId="0" applyFont="1" applyFill="1" applyBorder="1" applyAlignment="1"/>
    <xf numFmtId="0" fontId="4" fillId="0" borderId="0" xfId="0" applyNumberFormat="1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4" fillId="0" borderId="0" xfId="0" applyFont="1" applyBorder="1"/>
    <xf numFmtId="0" fontId="5" fillId="0" borderId="0" xfId="0" applyFont="1" applyBorder="1" applyAlignment="1">
      <alignment vertical="center"/>
    </xf>
    <xf numFmtId="0" fontId="4" fillId="0" borderId="0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quotePrefix="1" applyFont="1" applyFill="1" applyBorder="1" applyAlignment="1">
      <alignment horizontal="left"/>
    </xf>
    <xf numFmtId="0" fontId="4" fillId="0" borderId="0" xfId="0" applyFont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Border="1" applyAlignment="1">
      <alignment horizontal="center" wrapText="1"/>
    </xf>
    <xf numFmtId="42" fontId="4" fillId="0" borderId="0" xfId="0" applyNumberFormat="1" applyFont="1" applyBorder="1" applyAlignment="1">
      <alignment horizontal="center"/>
    </xf>
    <xf numFmtId="41" fontId="4" fillId="0" borderId="0" xfId="0" applyNumberFormat="1" applyFont="1" applyBorder="1" applyAlignment="1">
      <alignment horizontal="center"/>
    </xf>
    <xf numFmtId="0" fontId="11" fillId="0" borderId="0" xfId="1" applyFill="1" applyAlignment="1">
      <alignment vertical="center"/>
    </xf>
    <xf numFmtId="0" fontId="4" fillId="0" borderId="0" xfId="0" applyNumberFormat="1" applyFont="1" applyBorder="1" applyAlignment="1">
      <alignment horizontal="left"/>
    </xf>
    <xf numFmtId="0" fontId="4" fillId="0" borderId="0" xfId="0" applyNumberFormat="1" applyFont="1" applyBorder="1" applyAlignment="1">
      <alignment horizontal="left" wrapText="1"/>
    </xf>
    <xf numFmtId="0" fontId="4" fillId="0" borderId="0" xfId="0" quotePrefix="1" applyFont="1" applyBorder="1" applyAlignment="1">
      <alignment horizontal="center" vertical="center"/>
    </xf>
    <xf numFmtId="0" fontId="3" fillId="0" borderId="0" xfId="0" quotePrefix="1" applyFont="1" applyFill="1" applyBorder="1" applyAlignment="1">
      <alignment horizontal="center" vertical="center"/>
    </xf>
    <xf numFmtId="41" fontId="4" fillId="0" borderId="0" xfId="0" applyNumberFormat="1" applyFont="1" applyBorder="1" applyAlignment="1"/>
    <xf numFmtId="0" fontId="5" fillId="0" borderId="0" xfId="0" applyFont="1" applyBorder="1" applyAlignment="1"/>
    <xf numFmtId="0" fontId="2" fillId="0" borderId="0" xfId="9" applyNumberFormat="1" applyBorder="1" applyAlignment="1">
      <alignment horizontal="right" wrapText="1"/>
    </xf>
    <xf numFmtId="0" fontId="2" fillId="0" borderId="0" xfId="9" applyNumberFormat="1" applyBorder="1" applyAlignment="1">
      <alignment horizontal="center"/>
    </xf>
    <xf numFmtId="0" fontId="2" fillId="0" borderId="0" xfId="9" applyNumberFormat="1" applyBorder="1"/>
    <xf numFmtId="0" fontId="2" fillId="0" borderId="0" xfId="9" applyNumberFormat="1" applyBorder="1" applyAlignment="1">
      <alignment horizontal="left" wrapText="1"/>
    </xf>
    <xf numFmtId="0" fontId="2" fillId="0" borderId="0" xfId="9" applyBorder="1" applyAlignment="1">
      <alignment wrapText="1"/>
    </xf>
    <xf numFmtId="0" fontId="2" fillId="0" borderId="0" xfId="9" applyNumberFormat="1" applyBorder="1" applyAlignment="1">
      <alignment horizontal="right"/>
    </xf>
    <xf numFmtId="164" fontId="2" fillId="0" borderId="0" xfId="9" applyNumberFormat="1" applyBorder="1" applyAlignment="1">
      <alignment horizontal="center"/>
    </xf>
    <xf numFmtId="164" fontId="2" fillId="0" borderId="0" xfId="9" applyNumberFormat="1" applyBorder="1"/>
    <xf numFmtId="0" fontId="7" fillId="2" borderId="1" xfId="8">
      <alignment horizontal="center" wrapText="1"/>
    </xf>
    <xf numFmtId="0" fontId="7" fillId="2" borderId="1" xfId="8" applyNumberFormat="1">
      <alignment horizontal="center" wrapText="1"/>
    </xf>
    <xf numFmtId="3" fontId="7" fillId="2" borderId="1" xfId="8" applyNumberFormat="1">
      <alignment horizontal="center" wrapText="1"/>
    </xf>
  </cellXfs>
  <cellStyles count="12">
    <cellStyle name="Comma 2" xfId="3" xr:uid="{FF41A29C-55BF-4586-8282-03DDD7201396}"/>
    <cellStyle name="Currency 2" xfId="4" xr:uid="{CE6DB0A1-E8CB-462B-B595-AE2FF14271BD}"/>
    <cellStyle name="Heading 1" xfId="1" builtinId="16" customBuiltin="1"/>
    <cellStyle name="Heading 2" xfId="2" builtinId="17" customBuiltin="1"/>
    <cellStyle name="Normal" xfId="0" builtinId="0" customBuiltin="1"/>
    <cellStyle name="Normal 2" xfId="5" xr:uid="{7F50B4CB-BBA6-464B-B7A0-E84B3D8AA63C}"/>
    <cellStyle name="Normal 3" xfId="6" xr:uid="{6689F2B0-FDE2-4C53-B946-EDE4353A8EEF}"/>
    <cellStyle name="Normal 4" xfId="7" xr:uid="{CE906007-4770-4C69-9F8F-97042B542930}"/>
    <cellStyle name="PAS Table Header" xfId="8" xr:uid="{68C658B9-7CF3-4284-A29D-81B195ECD743}"/>
    <cellStyle name="Percent 2" xfId="10" xr:uid="{75CB9A23-89F1-40A0-8611-16E0701EAF2C}"/>
    <cellStyle name="Total" xfId="11" builtinId="25" hidden="1"/>
    <cellStyle name="Total" xfId="9" xr:uid="{E5F7F632-3C63-486D-94FE-8D5CE99D7147}"/>
  </cellStyles>
  <dxfs count="49">
    <dxf>
      <numFmt numFmtId="164" formatCode="_(&quot;$&quot;* #,##0_);_(&quot;$&quot;* \(#,##0\);_(&quot;$&quot;* &quot;-&quot;??_);_(@_)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164" formatCode="_(&quot;$&quot;* #,##0_);_(&quot;$&quot;* \(#,##0\);_(&quot;$&quot;* &quot;-&quot;??_);_(@_)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33" formatCode="_(* #,##0_);_(* \(#,##0\);_(* &quot;-&quot;_);_(@_)"/>
      <alignment horizontal="center" vertical="bottom" textRotation="0" wrapText="0" indent="0" justifyLastLine="0" shrinkToFit="0" readingOrder="0"/>
    </dxf>
    <dxf>
      <numFmt numFmtId="0" formatCode="General"/>
      <alignment horizontal="right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right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1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alignment horizontal="general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1" indent="0" justifyLastLine="0" shrinkToFit="0" readingOrder="0"/>
    </dxf>
    <dxf>
      <numFmt numFmtId="0" formatCode="General"/>
      <alignment horizontal="left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1" indent="0" justifyLastLine="0" shrinkToFit="0" readingOrder="0"/>
    </dxf>
    <dxf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right" vertical="bottom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left" vertical="bottom" textRotation="0" wrapText="0" indent="0" justifyLastLine="0" shrinkToFit="0" readingOrder="0"/>
    </dxf>
    <dxf>
      <border>
        <top style="thin">
          <color indexed="64"/>
        </top>
      </border>
    </dxf>
    <dxf>
      <numFmt numFmtId="3" formatCode="#,##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numFmt numFmtId="3" formatCode="#,##0"/>
      <alignment textRotation="0" wrapText="0" indent="0" justifyLastLine="0" shrinkToFit="0" readingOrder="0"/>
    </dxf>
    <dxf>
      <numFmt numFmtId="3" formatCode="#,##0"/>
    </dxf>
    <dxf>
      <font>
        <b/>
        <i val="0"/>
      </font>
      <border>
        <left style="thin">
          <color rgb="FFC0C0C0"/>
        </left>
        <right style="thin">
          <color rgb="FFC0C0C0"/>
        </right>
        <top style="thin">
          <color rgb="FFC0C0C0"/>
        </top>
        <bottom style="thin">
          <color rgb="FFC0C0C0"/>
        </bottom>
        <vertical style="thin">
          <color rgb="FFC0C0C0"/>
        </vertical>
        <horizontal style="thin">
          <color rgb="FFC0C0C0"/>
        </horizontal>
      </border>
    </dxf>
    <dxf>
      <font>
        <b/>
        <i val="0"/>
        <color theme="0"/>
      </font>
      <fill>
        <patternFill>
          <bgColor rgb="FF008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border>
        <left style="thin">
          <color rgb="FFC0C0C0"/>
        </left>
        <right style="thin">
          <color rgb="FFC0C0C0"/>
        </right>
        <top style="thin">
          <color rgb="FFC0C0C0"/>
        </top>
        <bottom style="thin">
          <color rgb="FFC0C0C0"/>
        </bottom>
        <vertical style="thin">
          <color rgb="FFC0C0C0"/>
        </vertical>
        <horizontal style="thin">
          <color rgb="FFC0C0C0"/>
        </horizontal>
      </border>
    </dxf>
  </dxfs>
  <tableStyles count="1" defaultTableStyle="TableStyleMedium2" defaultPivotStyle="PivotStyleLight16">
    <tableStyle name="PAS Table" pivot="0" count="3" xr9:uid="{00000000-0011-0000-FFFF-FFFF00000000}">
      <tableStyleElement type="wholeTable" dxfId="48"/>
      <tableStyleElement type="headerRow" dxfId="47"/>
      <tableStyleElement type="totalRow" dxfId="4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" displayName="Table1" ref="A6:U81" totalsRowCount="1" headerRowDxfId="45" dataDxfId="44" totalsRowDxfId="43" totalsRowBorderDxfId="42" headerRowCellStyle="PAS Table Header" dataCellStyle="Normal" totalsRowCellStyle="Total">
  <tableColumns count="21">
    <tableColumn id="1" xr3:uid="{00000000-0010-0000-0000-000001000000}" name="County Code " totalsRowLabel="TOTAL" dataDxfId="41" totalsRowDxfId="40" dataCellStyle="Normal" totalsRowCellStyle="Total"/>
    <tableColumn id="2" xr3:uid="{00000000-0010-0000-0000-000002000000}" name="District Code" dataDxfId="39" totalsRowDxfId="38" dataCellStyle="Normal" totalsRowCellStyle="Total"/>
    <tableColumn id="3" xr3:uid="{00000000-0010-0000-0000-000003000000}" name="School Code" dataDxfId="37" totalsRowDxfId="36" dataCellStyle="Normal" totalsRowCellStyle="Total"/>
    <tableColumn id="4" xr3:uid="{00000000-0010-0000-0000-000004000000}" name="County Name" dataDxfId="35" totalsRowDxfId="34" dataCellStyle="Normal" totalsRowCellStyle="Total"/>
    <tableColumn id="5" xr3:uid="{00000000-0010-0000-0000-000005000000}" name="Charter Authorizer" dataDxfId="33" totalsRowDxfId="32" dataCellStyle="Normal" totalsRowCellStyle="Total"/>
    <tableColumn id="6" xr3:uid="{00000000-0010-0000-0000-000006000000}" name="Charter Name" dataDxfId="31" totalsRowDxfId="30" dataCellStyle="Normal" totalsRowCellStyle="Total"/>
    <tableColumn id="7" xr3:uid="{00000000-0010-0000-0000-000007000000}" name="Charter Number" dataDxfId="29" totalsRowDxfId="28" dataCellStyle="Normal" totalsRowCellStyle="Total"/>
    <tableColumn id="8" xr3:uid="{00000000-0010-0000-0000-000008000000}" name="Fund Type" dataDxfId="27" totalsRowDxfId="26" dataCellStyle="Normal" totalsRowCellStyle="Total"/>
    <tableColumn id="22" xr3:uid="{00000000-0010-0000-0000-000016000000}" name="Sponsoring School District_x000a_[EC 47632(i)]" dataDxfId="25" totalsRowDxfId="24" dataCellStyle="Normal" totalsRowCellStyle="Total"/>
    <tableColumn id="9" xr3:uid="{00000000-0010-0000-0000-000009000000}" name="Charter School Apportionment Category" dataDxfId="23" totalsRowDxfId="22" dataCellStyle="Normal" totalsRowCellStyle="Total"/>
    <tableColumn id="11" xr3:uid="{00000000-0010-0000-0000-00000B000000}" name="(A)_x000a_Estimated Total 2022–23 Charter School LCFF State Aid" totalsRowFunction="sum" dataDxfId="21" totalsRowDxfId="20" dataCellStyle="Normal" totalsRowCellStyle="Total"/>
    <tableColumn id="12" xr3:uid="{00000000-0010-0000-0000-00000C000000}" name="(B)_x000a_Estimated Charter School LCFF State Aid_x000a_= (A) x .55" totalsRowFunction="sum" dataDxfId="19" totalsRowDxfId="18" dataCellStyle="Normal" totalsRowCellStyle="Total"/>
    <tableColumn id="10" xr3:uid="{C6CDD26A-A120-4A29-BF6A-B8558C5E2760}" name="(C)_x000a_Prior Payments_x000a_(September 2022)" totalsRowFunction="sum" dataDxfId="17" totalsRowDxfId="16" totalsRowCellStyle="Total"/>
    <tableColumn id="13" xr3:uid="{00000000-0010-0000-0000-00000D000000}" name="(D)_x000a_Estimated Charter School LCFF State Aid Net of Prior Payments_x000a_= (B) - (C)" totalsRowFunction="sum" dataDxfId="15" totalsRowDxfId="14" dataCellStyle="Normal" totalsRowCellStyle="Total"/>
    <tableColumn id="17" xr3:uid="{EF8B1C79-45CD-418D-9A22-5E1B512BFC95}" name="(E)_x000a_Adjusted Charter School LCFF State Aid_x000a_= Greater of (D) or 0" totalsRowFunction="sum" dataDxfId="13" totalsRowDxfId="12" totalsRowCellStyle="Total"/>
    <tableColumn id="18" xr3:uid="{38DA9E73-073B-436C-8481-5B72BBA38C5F}" name="(F)_x000a_Estimated 2022–23 In-lieu of Property Taxes" totalsRowFunction="sum" dataDxfId="11" totalsRowDxfId="10" totalsRowCellStyle="Total"/>
    <tableColumn id="14" xr3:uid="{00000000-0010-0000-0000-00000E000000}" name="(G)_x000a_Estimated In-lieu of Property Taxes_x000a_= (F) x .46" totalsRowFunction="sum" dataDxfId="9" totalsRowDxfId="8" dataCellStyle="Normal" totalsRowCellStyle="Total"/>
    <tableColumn id="19" xr3:uid="{A07B8858-6DF2-45D7-AA9C-14925C856852}" name="(H)_x000a_Prior Payment of In-lieu of Property Taxes_x000a_(September 2022)" totalsRowFunction="sum" dataDxfId="7" totalsRowDxfId="6" totalsRowCellStyle="Total"/>
    <tableColumn id="20" xr3:uid="{C0C720C9-6D59-4E63-A395-5B76FEA98D75}" name="(I)_x000a_Estimated In-lieu of Property Taxes Net of Prior Payments_x000a_= (G) - (H)" totalsRowFunction="sum" dataDxfId="5" totalsRowDxfId="4" totalsRowCellStyle="Total"/>
    <tableColumn id="21" xr3:uid="{A4C02617-5754-496E-9636-D0C71276B29D}" name="(J)_x000a_Adjusted In-lieu of Property Taxes_x000a_= Greater of (I) or 0" totalsRowFunction="sum" dataDxfId="3" totalsRowDxfId="2" totalsRowCellStyle="Total"/>
    <tableColumn id="15" xr3:uid="{00000000-0010-0000-0000-00000F000000}" name="(K)_x000a_Apportionment Total_x000a_= (E) + (J)" totalsRowFunction="sum" dataDxfId="1" totalsRowDxfId="0" dataCellStyle="Normal" totalsRowCellStyle="Total"/>
  </tableColumns>
  <tableStyleInfo name="PAS Table" showFirstColumn="0" showLastColumn="0" showRowStripes="0" showColumnStripes="0"/>
  <extLst>
    <ext xmlns:x14="http://schemas.microsoft.com/office/spreadsheetml/2009/9/main" uri="{504A1905-F514-4f6f-8877-14C23A59335A}">
      <x14:table altTextSummary="2022-23 Second Charter School Special Advance Apportionment Summary data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85"/>
  <sheetViews>
    <sheetView tabSelected="1" zoomScaleNormal="100" zoomScaleSheetLayoutView="100" workbookViewId="0">
      <pane ySplit="6" topLeftCell="A7" activePane="bottomLeft" state="frozen"/>
      <selection pane="bottomLeft"/>
    </sheetView>
  </sheetViews>
  <sheetFormatPr defaultColWidth="9.21875" defaultRowHeight="15" x14ac:dyDescent="0.25"/>
  <cols>
    <col min="1" max="1" width="10.5546875" style="6" customWidth="1"/>
    <col min="2" max="3" width="10.5546875" style="16" customWidth="1"/>
    <col min="4" max="4" width="17" style="6" bestFit="1" customWidth="1"/>
    <col min="5" max="5" width="39.21875" style="4" customWidth="1"/>
    <col min="6" max="6" width="47.21875" style="5" customWidth="1"/>
    <col min="7" max="7" width="10.5546875" style="16" customWidth="1"/>
    <col min="8" max="8" width="7.77734375" style="16" customWidth="1"/>
    <col min="9" max="9" width="34.5546875" style="23" customWidth="1"/>
    <col min="10" max="10" width="25.21875" style="16" customWidth="1"/>
    <col min="11" max="20" width="22.21875" style="16" customWidth="1"/>
    <col min="21" max="21" width="22.21875" style="6" customWidth="1"/>
    <col min="22" max="16384" width="9.21875" style="2"/>
  </cols>
  <sheetData>
    <row r="1" spans="1:23" ht="17.399999999999999" x14ac:dyDescent="0.25">
      <c r="A1" s="26" t="s">
        <v>11</v>
      </c>
      <c r="B1" s="1"/>
      <c r="C1" s="1"/>
      <c r="D1" s="1"/>
      <c r="E1" s="21"/>
      <c r="F1" s="21"/>
      <c r="G1" s="1"/>
      <c r="H1" s="1"/>
      <c r="I1" s="2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3" x14ac:dyDescent="0.25">
      <c r="A2" s="3" t="s">
        <v>268</v>
      </c>
      <c r="B2" s="3"/>
      <c r="C2" s="3"/>
      <c r="D2" s="3"/>
      <c r="E2" s="22"/>
      <c r="F2" s="22"/>
      <c r="G2" s="3"/>
      <c r="H2" s="3"/>
      <c r="I2" s="2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3" s="15" customFormat="1" ht="15.6" x14ac:dyDescent="0.3">
      <c r="A3" s="7" t="s">
        <v>267</v>
      </c>
      <c r="B3" s="7"/>
      <c r="C3" s="7"/>
      <c r="D3" s="7"/>
      <c r="E3" s="8"/>
      <c r="F3" s="9"/>
      <c r="G3" s="10"/>
      <c r="H3" s="11"/>
      <c r="I3" s="9"/>
      <c r="J3" s="11"/>
      <c r="K3" s="12"/>
      <c r="L3" s="12"/>
      <c r="M3" s="12"/>
      <c r="N3" s="12"/>
      <c r="O3" s="12"/>
      <c r="P3" s="12"/>
      <c r="Q3" s="13"/>
      <c r="R3" s="13"/>
      <c r="S3" s="13"/>
      <c r="T3" s="13"/>
      <c r="U3" s="13"/>
      <c r="V3" s="14"/>
      <c r="W3" s="14"/>
    </row>
    <row r="4" spans="1:23" s="15" customFormat="1" ht="15.6" x14ac:dyDescent="0.3">
      <c r="A4" s="32" t="s">
        <v>342</v>
      </c>
      <c r="B4" s="7"/>
      <c r="C4" s="7"/>
      <c r="D4" s="7"/>
      <c r="E4" s="8"/>
      <c r="F4" s="9"/>
      <c r="G4" s="10"/>
      <c r="H4" s="11"/>
      <c r="I4" s="9"/>
      <c r="J4" s="11"/>
      <c r="K4" s="12"/>
      <c r="L4" s="12"/>
      <c r="M4" s="12"/>
      <c r="N4" s="12"/>
      <c r="O4" s="12"/>
      <c r="P4" s="12"/>
      <c r="Q4" s="13"/>
      <c r="R4" s="13"/>
      <c r="S4" s="13"/>
      <c r="T4" s="13"/>
      <c r="U4" s="13"/>
      <c r="V4" s="14"/>
      <c r="W4" s="14"/>
    </row>
    <row r="5" spans="1:23" s="15" customFormat="1" x14ac:dyDescent="0.3">
      <c r="A5" s="7" t="s">
        <v>344</v>
      </c>
      <c r="B5" s="7"/>
      <c r="C5" s="7"/>
      <c r="D5" s="7"/>
      <c r="E5" s="8"/>
      <c r="F5" s="9"/>
      <c r="G5" s="10"/>
      <c r="H5" s="11"/>
      <c r="I5" s="9"/>
      <c r="J5" s="11"/>
      <c r="K5" s="12"/>
      <c r="L5" s="29"/>
      <c r="M5" s="29"/>
      <c r="N5" s="12"/>
      <c r="O5" s="12"/>
      <c r="P5" s="12"/>
      <c r="Q5" s="30"/>
      <c r="R5" s="30"/>
      <c r="S5" s="30"/>
      <c r="T5" s="30"/>
      <c r="U5" s="30"/>
      <c r="V5" s="14"/>
      <c r="W5" s="14"/>
    </row>
    <row r="6" spans="1:23" s="20" customFormat="1" ht="93.6" x14ac:dyDescent="0.3">
      <c r="A6" s="41" t="s">
        <v>1</v>
      </c>
      <c r="B6" s="41" t="s">
        <v>2</v>
      </c>
      <c r="C6" s="41" t="s">
        <v>3</v>
      </c>
      <c r="D6" s="41" t="s">
        <v>4</v>
      </c>
      <c r="E6" s="42" t="s">
        <v>5</v>
      </c>
      <c r="F6" s="41" t="s">
        <v>6</v>
      </c>
      <c r="G6" s="41" t="s">
        <v>7</v>
      </c>
      <c r="H6" s="41" t="s">
        <v>8</v>
      </c>
      <c r="I6" s="41" t="s">
        <v>343</v>
      </c>
      <c r="J6" s="41" t="s">
        <v>12</v>
      </c>
      <c r="K6" s="41" t="s">
        <v>341</v>
      </c>
      <c r="L6" s="41" t="s">
        <v>79</v>
      </c>
      <c r="M6" s="41" t="s">
        <v>270</v>
      </c>
      <c r="N6" s="41" t="s">
        <v>16</v>
      </c>
      <c r="O6" s="41" t="s">
        <v>13</v>
      </c>
      <c r="P6" s="41" t="s">
        <v>339</v>
      </c>
      <c r="Q6" s="41" t="s">
        <v>80</v>
      </c>
      <c r="R6" s="41" t="s">
        <v>269</v>
      </c>
      <c r="S6" s="41" t="s">
        <v>14</v>
      </c>
      <c r="T6" s="41" t="s">
        <v>15</v>
      </c>
      <c r="U6" s="43" t="s">
        <v>81</v>
      </c>
    </row>
    <row r="7" spans="1:23" x14ac:dyDescent="0.25">
      <c r="A7" s="27" t="s">
        <v>83</v>
      </c>
      <c r="B7" s="27">
        <v>61119</v>
      </c>
      <c r="C7" s="27" t="s">
        <v>271</v>
      </c>
      <c r="D7" s="27" t="s">
        <v>84</v>
      </c>
      <c r="E7" s="28" t="s">
        <v>272</v>
      </c>
      <c r="F7" s="28" t="s">
        <v>273</v>
      </c>
      <c r="G7" s="27" t="s">
        <v>274</v>
      </c>
      <c r="H7" s="27" t="s">
        <v>23</v>
      </c>
      <c r="I7" s="28" t="s">
        <v>272</v>
      </c>
      <c r="J7" s="27" t="s">
        <v>82</v>
      </c>
      <c r="K7" s="24">
        <v>1917776</v>
      </c>
      <c r="L7" s="24">
        <v>1054777</v>
      </c>
      <c r="M7" s="24">
        <v>756116</v>
      </c>
      <c r="N7" s="24">
        <v>298661</v>
      </c>
      <c r="O7" s="24">
        <v>298661</v>
      </c>
      <c r="P7" s="24">
        <v>1032126</v>
      </c>
      <c r="Q7" s="24">
        <v>474778</v>
      </c>
      <c r="R7" s="24">
        <v>309268</v>
      </c>
      <c r="S7" s="24">
        <v>165510</v>
      </c>
      <c r="T7" s="24">
        <v>165510</v>
      </c>
      <c r="U7" s="24">
        <v>464171</v>
      </c>
    </row>
    <row r="8" spans="1:23" ht="30" x14ac:dyDescent="0.25">
      <c r="A8" s="27" t="s">
        <v>83</v>
      </c>
      <c r="B8" s="27">
        <v>61259</v>
      </c>
      <c r="C8" s="27" t="s">
        <v>85</v>
      </c>
      <c r="D8" s="27" t="s">
        <v>84</v>
      </c>
      <c r="E8" s="28" t="s">
        <v>86</v>
      </c>
      <c r="F8" s="28" t="s">
        <v>87</v>
      </c>
      <c r="G8" s="27" t="s">
        <v>88</v>
      </c>
      <c r="H8" s="27" t="s">
        <v>23</v>
      </c>
      <c r="I8" s="28" t="s">
        <v>86</v>
      </c>
      <c r="J8" s="27" t="s">
        <v>82</v>
      </c>
      <c r="K8" s="25">
        <v>582455</v>
      </c>
      <c r="L8" s="25">
        <v>320350</v>
      </c>
      <c r="M8" s="25">
        <v>234810</v>
      </c>
      <c r="N8" s="25">
        <v>85540</v>
      </c>
      <c r="O8" s="25">
        <v>85540</v>
      </c>
      <c r="P8" s="25">
        <v>154402</v>
      </c>
      <c r="Q8" s="25">
        <v>71025</v>
      </c>
      <c r="R8" s="25">
        <v>47325</v>
      </c>
      <c r="S8" s="25">
        <v>23700</v>
      </c>
      <c r="T8" s="25">
        <v>23700</v>
      </c>
      <c r="U8" s="25">
        <v>109240</v>
      </c>
    </row>
    <row r="9" spans="1:23" x14ac:dyDescent="0.25">
      <c r="A9" s="27" t="s">
        <v>90</v>
      </c>
      <c r="B9" s="27">
        <v>10074</v>
      </c>
      <c r="C9" s="27" t="s">
        <v>91</v>
      </c>
      <c r="D9" s="27" t="s">
        <v>92</v>
      </c>
      <c r="E9" s="28" t="s">
        <v>93</v>
      </c>
      <c r="F9" s="28" t="s">
        <v>94</v>
      </c>
      <c r="G9" s="27" t="s">
        <v>95</v>
      </c>
      <c r="H9" s="27" t="s">
        <v>23</v>
      </c>
      <c r="I9" s="28" t="s">
        <v>96</v>
      </c>
      <c r="J9" s="27" t="s">
        <v>82</v>
      </c>
      <c r="K9" s="25">
        <v>647277</v>
      </c>
      <c r="L9" s="25">
        <v>356002</v>
      </c>
      <c r="M9" s="25">
        <v>234759</v>
      </c>
      <c r="N9" s="25">
        <v>121243</v>
      </c>
      <c r="O9" s="25">
        <v>121243</v>
      </c>
      <c r="P9" s="25">
        <v>189071</v>
      </c>
      <c r="Q9" s="25">
        <v>86973</v>
      </c>
      <c r="R9" s="25">
        <v>52142</v>
      </c>
      <c r="S9" s="25">
        <v>34831</v>
      </c>
      <c r="T9" s="25">
        <v>34831</v>
      </c>
      <c r="U9" s="25">
        <v>156074</v>
      </c>
    </row>
    <row r="10" spans="1:23" ht="30" x14ac:dyDescent="0.25">
      <c r="A10" s="27" t="s">
        <v>90</v>
      </c>
      <c r="B10" s="27">
        <v>61796</v>
      </c>
      <c r="C10" s="27" t="s">
        <v>97</v>
      </c>
      <c r="D10" s="27" t="s">
        <v>92</v>
      </c>
      <c r="E10" s="28" t="s">
        <v>96</v>
      </c>
      <c r="F10" s="28" t="s">
        <v>98</v>
      </c>
      <c r="G10" s="27" t="s">
        <v>99</v>
      </c>
      <c r="H10" s="27" t="s">
        <v>23</v>
      </c>
      <c r="I10" s="28" t="s">
        <v>96</v>
      </c>
      <c r="J10" s="27" t="s">
        <v>82</v>
      </c>
      <c r="K10" s="25">
        <v>103895</v>
      </c>
      <c r="L10" s="25">
        <v>57142</v>
      </c>
      <c r="M10" s="25">
        <v>41932</v>
      </c>
      <c r="N10" s="25">
        <v>15210</v>
      </c>
      <c r="O10" s="25">
        <v>15210</v>
      </c>
      <c r="P10" s="25">
        <v>37319</v>
      </c>
      <c r="Q10" s="25">
        <v>17167</v>
      </c>
      <c r="R10" s="25">
        <v>11455</v>
      </c>
      <c r="S10" s="25">
        <v>5712</v>
      </c>
      <c r="T10" s="25">
        <v>5712</v>
      </c>
      <c r="U10" s="25">
        <v>20922</v>
      </c>
    </row>
    <row r="11" spans="1:23" x14ac:dyDescent="0.25">
      <c r="A11" s="27" t="s">
        <v>275</v>
      </c>
      <c r="B11" s="27">
        <v>10090</v>
      </c>
      <c r="C11" s="27" t="s">
        <v>276</v>
      </c>
      <c r="D11" s="27" t="s">
        <v>277</v>
      </c>
      <c r="E11" s="28" t="s">
        <v>278</v>
      </c>
      <c r="F11" s="28" t="s">
        <v>279</v>
      </c>
      <c r="G11" s="27" t="s">
        <v>280</v>
      </c>
      <c r="H11" s="27" t="s">
        <v>23</v>
      </c>
      <c r="I11" s="28" t="s">
        <v>281</v>
      </c>
      <c r="J11" s="27" t="s">
        <v>82</v>
      </c>
      <c r="K11" s="25">
        <v>223423</v>
      </c>
      <c r="L11" s="25">
        <v>122883</v>
      </c>
      <c r="M11" s="25">
        <v>94912</v>
      </c>
      <c r="N11" s="25">
        <v>27971</v>
      </c>
      <c r="O11" s="25">
        <v>27971</v>
      </c>
      <c r="P11" s="25">
        <v>50616</v>
      </c>
      <c r="Q11" s="25">
        <v>23283</v>
      </c>
      <c r="R11" s="25">
        <v>16346</v>
      </c>
      <c r="S11" s="25">
        <v>6937</v>
      </c>
      <c r="T11" s="25">
        <v>6937</v>
      </c>
      <c r="U11" s="25">
        <v>34908</v>
      </c>
    </row>
    <row r="12" spans="1:23" x14ac:dyDescent="0.25">
      <c r="A12" s="27" t="s">
        <v>17</v>
      </c>
      <c r="B12" s="27">
        <v>10108</v>
      </c>
      <c r="C12" s="27" t="s">
        <v>18</v>
      </c>
      <c r="D12" s="27" t="s">
        <v>19</v>
      </c>
      <c r="E12" s="28" t="s">
        <v>20</v>
      </c>
      <c r="F12" s="28" t="s">
        <v>21</v>
      </c>
      <c r="G12" s="27" t="s">
        <v>22</v>
      </c>
      <c r="H12" s="27" t="s">
        <v>23</v>
      </c>
      <c r="I12" s="28" t="s">
        <v>24</v>
      </c>
      <c r="J12" s="27" t="s">
        <v>82</v>
      </c>
      <c r="K12" s="25">
        <v>204080</v>
      </c>
      <c r="L12" s="25">
        <v>112244</v>
      </c>
      <c r="M12" s="25">
        <v>75372</v>
      </c>
      <c r="N12" s="25">
        <v>36872</v>
      </c>
      <c r="O12" s="25">
        <v>36872</v>
      </c>
      <c r="P12" s="25">
        <v>48795</v>
      </c>
      <c r="Q12" s="25">
        <v>22446</v>
      </c>
      <c r="R12" s="25">
        <v>13700</v>
      </c>
      <c r="S12" s="25">
        <v>8746</v>
      </c>
      <c r="T12" s="25">
        <v>8746</v>
      </c>
      <c r="U12" s="25">
        <v>45618</v>
      </c>
    </row>
    <row r="13" spans="1:23" x14ac:dyDescent="0.25">
      <c r="A13" s="27" t="s">
        <v>17</v>
      </c>
      <c r="B13" s="27">
        <v>62166</v>
      </c>
      <c r="C13" s="27" t="s">
        <v>100</v>
      </c>
      <c r="D13" s="27" t="s">
        <v>19</v>
      </c>
      <c r="E13" s="28" t="s">
        <v>101</v>
      </c>
      <c r="F13" s="28" t="s">
        <v>102</v>
      </c>
      <c r="G13" s="27" t="s">
        <v>103</v>
      </c>
      <c r="H13" s="27" t="s">
        <v>23</v>
      </c>
      <c r="I13" s="28" t="s">
        <v>101</v>
      </c>
      <c r="J13" s="27" t="s">
        <v>82</v>
      </c>
      <c r="K13" s="25">
        <v>398822</v>
      </c>
      <c r="L13" s="25">
        <v>219352</v>
      </c>
      <c r="M13" s="25">
        <v>146981</v>
      </c>
      <c r="N13" s="25">
        <v>72371</v>
      </c>
      <c r="O13" s="25">
        <v>72371</v>
      </c>
      <c r="P13" s="25">
        <v>32611</v>
      </c>
      <c r="Q13" s="25">
        <v>15001</v>
      </c>
      <c r="R13" s="25">
        <v>9131</v>
      </c>
      <c r="S13" s="25">
        <v>5870</v>
      </c>
      <c r="T13" s="25">
        <v>5870</v>
      </c>
      <c r="U13" s="25">
        <v>78241</v>
      </c>
    </row>
    <row r="14" spans="1:23" x14ac:dyDescent="0.25">
      <c r="A14" s="27" t="s">
        <v>17</v>
      </c>
      <c r="B14" s="27">
        <v>62166</v>
      </c>
      <c r="C14" s="27" t="s">
        <v>104</v>
      </c>
      <c r="D14" s="27" t="s">
        <v>19</v>
      </c>
      <c r="E14" s="28" t="s">
        <v>101</v>
      </c>
      <c r="F14" s="28" t="s">
        <v>105</v>
      </c>
      <c r="G14" s="27" t="s">
        <v>106</v>
      </c>
      <c r="H14" s="27" t="s">
        <v>23</v>
      </c>
      <c r="I14" s="28" t="s">
        <v>101</v>
      </c>
      <c r="J14" s="27" t="s">
        <v>82</v>
      </c>
      <c r="K14" s="25">
        <v>311637</v>
      </c>
      <c r="L14" s="25">
        <v>171400</v>
      </c>
      <c r="M14" s="25">
        <v>127976</v>
      </c>
      <c r="N14" s="25">
        <v>43424</v>
      </c>
      <c r="O14" s="25">
        <v>43424</v>
      </c>
      <c r="P14" s="25">
        <v>21579</v>
      </c>
      <c r="Q14" s="25">
        <v>9926</v>
      </c>
      <c r="R14" s="25">
        <v>6732</v>
      </c>
      <c r="S14" s="25">
        <v>3194</v>
      </c>
      <c r="T14" s="25">
        <v>3194</v>
      </c>
      <c r="U14" s="25">
        <v>46618</v>
      </c>
    </row>
    <row r="15" spans="1:23" x14ac:dyDescent="0.25">
      <c r="A15" s="27" t="s">
        <v>107</v>
      </c>
      <c r="B15" s="27">
        <v>10157</v>
      </c>
      <c r="C15" s="27" t="s">
        <v>108</v>
      </c>
      <c r="D15" s="27" t="s">
        <v>109</v>
      </c>
      <c r="E15" s="28" t="s">
        <v>110</v>
      </c>
      <c r="F15" s="28" t="s">
        <v>111</v>
      </c>
      <c r="G15" s="27" t="s">
        <v>112</v>
      </c>
      <c r="H15" s="27" t="s">
        <v>23</v>
      </c>
      <c r="I15" s="28" t="s">
        <v>113</v>
      </c>
      <c r="J15" s="27" t="s">
        <v>82</v>
      </c>
      <c r="K15" s="25">
        <v>277189</v>
      </c>
      <c r="L15" s="25">
        <v>152454</v>
      </c>
      <c r="M15" s="25">
        <v>112252</v>
      </c>
      <c r="N15" s="25">
        <v>40202</v>
      </c>
      <c r="O15" s="25">
        <v>40202</v>
      </c>
      <c r="P15" s="25">
        <v>67071</v>
      </c>
      <c r="Q15" s="25">
        <v>30853</v>
      </c>
      <c r="R15" s="25">
        <v>20649</v>
      </c>
      <c r="S15" s="25">
        <v>10204</v>
      </c>
      <c r="T15" s="25">
        <v>10204</v>
      </c>
      <c r="U15" s="25">
        <v>50406</v>
      </c>
    </row>
    <row r="16" spans="1:23" x14ac:dyDescent="0.25">
      <c r="A16" s="27" t="s">
        <v>26</v>
      </c>
      <c r="B16" s="27">
        <v>10199</v>
      </c>
      <c r="C16" s="27" t="s">
        <v>114</v>
      </c>
      <c r="D16" s="27" t="s">
        <v>28</v>
      </c>
      <c r="E16" s="28" t="s">
        <v>29</v>
      </c>
      <c r="F16" s="28" t="s">
        <v>115</v>
      </c>
      <c r="G16" s="27" t="s">
        <v>116</v>
      </c>
      <c r="H16" s="27" t="s">
        <v>23</v>
      </c>
      <c r="I16" s="28" t="s">
        <v>117</v>
      </c>
      <c r="J16" s="27" t="s">
        <v>82</v>
      </c>
      <c r="K16" s="25">
        <v>54620</v>
      </c>
      <c r="L16" s="25">
        <v>30041</v>
      </c>
      <c r="M16" s="25">
        <v>17209</v>
      </c>
      <c r="N16" s="25">
        <v>12832</v>
      </c>
      <c r="O16" s="25">
        <v>12832</v>
      </c>
      <c r="P16" s="25">
        <v>50961</v>
      </c>
      <c r="Q16" s="25">
        <v>23442</v>
      </c>
      <c r="R16" s="25">
        <v>12240</v>
      </c>
      <c r="S16" s="25">
        <v>11202</v>
      </c>
      <c r="T16" s="25">
        <v>11202</v>
      </c>
      <c r="U16" s="25">
        <v>24034</v>
      </c>
    </row>
    <row r="17" spans="1:21" x14ac:dyDescent="0.25">
      <c r="A17" s="27" t="s">
        <v>26</v>
      </c>
      <c r="B17" s="27">
        <v>10199</v>
      </c>
      <c r="C17" s="27" t="s">
        <v>118</v>
      </c>
      <c r="D17" s="27" t="s">
        <v>28</v>
      </c>
      <c r="E17" s="28" t="s">
        <v>29</v>
      </c>
      <c r="F17" s="28" t="s">
        <v>119</v>
      </c>
      <c r="G17" s="27" t="s">
        <v>120</v>
      </c>
      <c r="H17" s="27" t="s">
        <v>23</v>
      </c>
      <c r="I17" s="28" t="s">
        <v>121</v>
      </c>
      <c r="J17" s="27" t="s">
        <v>82</v>
      </c>
      <c r="K17" s="25">
        <v>273383</v>
      </c>
      <c r="L17" s="25">
        <v>150361</v>
      </c>
      <c r="M17" s="25">
        <v>100737</v>
      </c>
      <c r="N17" s="25">
        <v>49624</v>
      </c>
      <c r="O17" s="25">
        <v>49624</v>
      </c>
      <c r="P17" s="25">
        <v>33010</v>
      </c>
      <c r="Q17" s="25">
        <v>15185</v>
      </c>
      <c r="R17" s="25">
        <v>9243</v>
      </c>
      <c r="S17" s="25">
        <v>5942</v>
      </c>
      <c r="T17" s="25">
        <v>5942</v>
      </c>
      <c r="U17" s="25">
        <v>55566</v>
      </c>
    </row>
    <row r="18" spans="1:21" x14ac:dyDescent="0.25">
      <c r="A18" s="27" t="s">
        <v>26</v>
      </c>
      <c r="B18" s="27">
        <v>10199</v>
      </c>
      <c r="C18" s="27" t="s">
        <v>122</v>
      </c>
      <c r="D18" s="27" t="s">
        <v>28</v>
      </c>
      <c r="E18" s="28" t="s">
        <v>29</v>
      </c>
      <c r="F18" s="28" t="s">
        <v>123</v>
      </c>
      <c r="G18" s="27" t="s">
        <v>124</v>
      </c>
      <c r="H18" s="27" t="s">
        <v>23</v>
      </c>
      <c r="I18" s="28" t="s">
        <v>33</v>
      </c>
      <c r="J18" s="27" t="s">
        <v>82</v>
      </c>
      <c r="K18" s="25">
        <v>85814</v>
      </c>
      <c r="L18" s="25">
        <v>47198</v>
      </c>
      <c r="M18" s="25">
        <v>30666</v>
      </c>
      <c r="N18" s="25">
        <v>16532</v>
      </c>
      <c r="O18" s="25">
        <v>16532</v>
      </c>
      <c r="P18" s="25">
        <v>27909</v>
      </c>
      <c r="Q18" s="25">
        <v>12838</v>
      </c>
      <c r="R18" s="25">
        <v>7584</v>
      </c>
      <c r="S18" s="25">
        <v>5254</v>
      </c>
      <c r="T18" s="25">
        <v>5254</v>
      </c>
      <c r="U18" s="25">
        <v>21786</v>
      </c>
    </row>
    <row r="19" spans="1:21" x14ac:dyDescent="0.25">
      <c r="A19" s="27" t="s">
        <v>26</v>
      </c>
      <c r="B19" s="27">
        <v>10199</v>
      </c>
      <c r="C19" s="27" t="s">
        <v>27</v>
      </c>
      <c r="D19" s="27" t="s">
        <v>28</v>
      </c>
      <c r="E19" s="28" t="s">
        <v>29</v>
      </c>
      <c r="F19" s="28" t="s">
        <v>30</v>
      </c>
      <c r="G19" s="27" t="s">
        <v>31</v>
      </c>
      <c r="H19" s="27" t="s">
        <v>23</v>
      </c>
      <c r="I19" s="28" t="s">
        <v>32</v>
      </c>
      <c r="J19" s="27" t="s">
        <v>82</v>
      </c>
      <c r="K19" s="25">
        <v>62862</v>
      </c>
      <c r="L19" s="25">
        <v>34574</v>
      </c>
      <c r="M19" s="25">
        <v>58577</v>
      </c>
      <c r="N19" s="25">
        <v>-24003</v>
      </c>
      <c r="O19" s="25">
        <v>0</v>
      </c>
      <c r="P19" s="25">
        <v>11629</v>
      </c>
      <c r="Q19" s="25">
        <v>5349</v>
      </c>
      <c r="R19" s="25">
        <v>8236</v>
      </c>
      <c r="S19" s="25">
        <v>-2887</v>
      </c>
      <c r="T19" s="25">
        <v>0</v>
      </c>
      <c r="U19" s="25">
        <v>0</v>
      </c>
    </row>
    <row r="20" spans="1:21" x14ac:dyDescent="0.25">
      <c r="A20" s="27" t="s">
        <v>26</v>
      </c>
      <c r="B20" s="27">
        <v>10199</v>
      </c>
      <c r="C20" s="27" t="s">
        <v>125</v>
      </c>
      <c r="D20" s="27" t="s">
        <v>28</v>
      </c>
      <c r="E20" s="28" t="s">
        <v>29</v>
      </c>
      <c r="F20" s="28" t="s">
        <v>126</v>
      </c>
      <c r="G20" s="27" t="s">
        <v>127</v>
      </c>
      <c r="H20" s="27" t="s">
        <v>23</v>
      </c>
      <c r="I20" s="28" t="s">
        <v>33</v>
      </c>
      <c r="J20" s="27" t="s">
        <v>82</v>
      </c>
      <c r="K20" s="25">
        <v>1288435</v>
      </c>
      <c r="L20" s="25">
        <v>708639</v>
      </c>
      <c r="M20" s="25">
        <v>495376</v>
      </c>
      <c r="N20" s="25">
        <v>213263</v>
      </c>
      <c r="O20" s="25">
        <v>213263</v>
      </c>
      <c r="P20" s="25">
        <v>327872</v>
      </c>
      <c r="Q20" s="25">
        <v>150821</v>
      </c>
      <c r="R20" s="25">
        <v>95840</v>
      </c>
      <c r="S20" s="25">
        <v>54981</v>
      </c>
      <c r="T20" s="25">
        <v>54981</v>
      </c>
      <c r="U20" s="25">
        <v>268244</v>
      </c>
    </row>
    <row r="21" spans="1:21" x14ac:dyDescent="0.25">
      <c r="A21" s="27" t="s">
        <v>26</v>
      </c>
      <c r="B21" s="27">
        <v>10199</v>
      </c>
      <c r="C21" s="27" t="s">
        <v>128</v>
      </c>
      <c r="D21" s="27" t="s">
        <v>28</v>
      </c>
      <c r="E21" s="28" t="s">
        <v>29</v>
      </c>
      <c r="F21" s="28" t="s">
        <v>129</v>
      </c>
      <c r="G21" s="27" t="s">
        <v>130</v>
      </c>
      <c r="H21" s="27" t="s">
        <v>23</v>
      </c>
      <c r="I21" s="28" t="s">
        <v>44</v>
      </c>
      <c r="J21" s="27" t="s">
        <v>82</v>
      </c>
      <c r="K21" s="25">
        <v>173473</v>
      </c>
      <c r="L21" s="25">
        <v>95410</v>
      </c>
      <c r="M21" s="25">
        <v>63948</v>
      </c>
      <c r="N21" s="25">
        <v>31462</v>
      </c>
      <c r="O21" s="25">
        <v>31462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31462</v>
      </c>
    </row>
    <row r="22" spans="1:21" x14ac:dyDescent="0.25">
      <c r="A22" s="27" t="s">
        <v>26</v>
      </c>
      <c r="B22" s="27">
        <v>10199</v>
      </c>
      <c r="C22" s="27" t="s">
        <v>131</v>
      </c>
      <c r="D22" s="27" t="s">
        <v>28</v>
      </c>
      <c r="E22" s="28" t="s">
        <v>29</v>
      </c>
      <c r="F22" s="28" t="s">
        <v>132</v>
      </c>
      <c r="G22" s="27" t="s">
        <v>133</v>
      </c>
      <c r="H22" s="27" t="s">
        <v>23</v>
      </c>
      <c r="I22" s="28" t="s">
        <v>134</v>
      </c>
      <c r="J22" s="27" t="s">
        <v>82</v>
      </c>
      <c r="K22" s="25">
        <v>828742</v>
      </c>
      <c r="L22" s="25">
        <v>455808</v>
      </c>
      <c r="M22" s="25">
        <v>396523</v>
      </c>
      <c r="N22" s="25">
        <v>59285</v>
      </c>
      <c r="O22" s="25">
        <v>59285</v>
      </c>
      <c r="P22" s="25">
        <v>145060</v>
      </c>
      <c r="Q22" s="25">
        <v>66728</v>
      </c>
      <c r="R22" s="25">
        <v>52750</v>
      </c>
      <c r="S22" s="25">
        <v>13978</v>
      </c>
      <c r="T22" s="25">
        <v>13978</v>
      </c>
      <c r="U22" s="25">
        <v>73263</v>
      </c>
    </row>
    <row r="23" spans="1:21" x14ac:dyDescent="0.25">
      <c r="A23" s="27" t="s">
        <v>26</v>
      </c>
      <c r="B23" s="27">
        <v>10199</v>
      </c>
      <c r="C23" s="27" t="s">
        <v>282</v>
      </c>
      <c r="D23" s="27" t="s">
        <v>28</v>
      </c>
      <c r="E23" s="28" t="s">
        <v>29</v>
      </c>
      <c r="F23" s="28" t="s">
        <v>283</v>
      </c>
      <c r="G23" s="27" t="s">
        <v>284</v>
      </c>
      <c r="H23" s="27" t="s">
        <v>23</v>
      </c>
      <c r="I23" s="28" t="s">
        <v>44</v>
      </c>
      <c r="J23" s="27" t="s">
        <v>25</v>
      </c>
      <c r="K23" s="25">
        <v>946369</v>
      </c>
      <c r="L23" s="25">
        <v>520503</v>
      </c>
      <c r="M23" s="25">
        <v>684047</v>
      </c>
      <c r="N23" s="25">
        <v>-163544</v>
      </c>
      <c r="O23" s="25">
        <v>0</v>
      </c>
      <c r="P23" s="25">
        <v>7035</v>
      </c>
      <c r="Q23" s="25">
        <v>3236</v>
      </c>
      <c r="R23" s="25">
        <v>0</v>
      </c>
      <c r="S23" s="25">
        <v>3236</v>
      </c>
      <c r="T23" s="25">
        <v>3236</v>
      </c>
      <c r="U23" s="25">
        <v>3236</v>
      </c>
    </row>
    <row r="24" spans="1:21" x14ac:dyDescent="0.25">
      <c r="A24" s="27" t="s">
        <v>26</v>
      </c>
      <c r="B24" s="27">
        <v>64733</v>
      </c>
      <c r="C24" s="27" t="s">
        <v>136</v>
      </c>
      <c r="D24" s="27" t="s">
        <v>28</v>
      </c>
      <c r="E24" s="28" t="s">
        <v>33</v>
      </c>
      <c r="F24" s="28" t="s">
        <v>137</v>
      </c>
      <c r="G24" s="27" t="s">
        <v>138</v>
      </c>
      <c r="H24" s="27" t="s">
        <v>23</v>
      </c>
      <c r="I24" s="28" t="s">
        <v>33</v>
      </c>
      <c r="J24" s="27" t="s">
        <v>82</v>
      </c>
      <c r="K24" s="25">
        <v>270734</v>
      </c>
      <c r="L24" s="25">
        <v>148904</v>
      </c>
      <c r="M24" s="25">
        <v>99677</v>
      </c>
      <c r="N24" s="25">
        <v>49227</v>
      </c>
      <c r="O24" s="25">
        <v>49227</v>
      </c>
      <c r="P24" s="25">
        <v>85247</v>
      </c>
      <c r="Q24" s="25">
        <v>39214</v>
      </c>
      <c r="R24" s="25">
        <v>23869</v>
      </c>
      <c r="S24" s="25">
        <v>15345</v>
      </c>
      <c r="T24" s="25">
        <v>15345</v>
      </c>
      <c r="U24" s="25">
        <v>64572</v>
      </c>
    </row>
    <row r="25" spans="1:21" x14ac:dyDescent="0.25">
      <c r="A25" s="27" t="s">
        <v>26</v>
      </c>
      <c r="B25" s="27">
        <v>64733</v>
      </c>
      <c r="C25" s="27" t="s">
        <v>139</v>
      </c>
      <c r="D25" s="27" t="s">
        <v>28</v>
      </c>
      <c r="E25" s="28" t="s">
        <v>33</v>
      </c>
      <c r="F25" s="28" t="s">
        <v>140</v>
      </c>
      <c r="G25" s="27" t="s">
        <v>141</v>
      </c>
      <c r="H25" s="27" t="s">
        <v>23</v>
      </c>
      <c r="I25" s="28" t="s">
        <v>33</v>
      </c>
      <c r="J25" s="27" t="s">
        <v>82</v>
      </c>
      <c r="K25" s="25">
        <v>383234</v>
      </c>
      <c r="L25" s="25">
        <v>210779</v>
      </c>
      <c r="M25" s="25">
        <v>149336</v>
      </c>
      <c r="N25" s="25">
        <v>61443</v>
      </c>
      <c r="O25" s="25">
        <v>61443</v>
      </c>
      <c r="P25" s="25">
        <v>119903</v>
      </c>
      <c r="Q25" s="25">
        <v>55155</v>
      </c>
      <c r="R25" s="25">
        <v>35533</v>
      </c>
      <c r="S25" s="25">
        <v>19622</v>
      </c>
      <c r="T25" s="25">
        <v>19622</v>
      </c>
      <c r="U25" s="25">
        <v>81065</v>
      </c>
    </row>
    <row r="26" spans="1:21" x14ac:dyDescent="0.25">
      <c r="A26" s="27" t="s">
        <v>26</v>
      </c>
      <c r="B26" s="27">
        <v>64733</v>
      </c>
      <c r="C26" s="27" t="s">
        <v>142</v>
      </c>
      <c r="D26" s="27" t="s">
        <v>28</v>
      </c>
      <c r="E26" s="28" t="s">
        <v>33</v>
      </c>
      <c r="F26" s="28" t="s">
        <v>143</v>
      </c>
      <c r="G26" s="27" t="s">
        <v>144</v>
      </c>
      <c r="H26" s="27" t="s">
        <v>23</v>
      </c>
      <c r="I26" s="28" t="s">
        <v>33</v>
      </c>
      <c r="J26" s="27" t="s">
        <v>82</v>
      </c>
      <c r="K26" s="25">
        <v>296735</v>
      </c>
      <c r="L26" s="25">
        <v>163204</v>
      </c>
      <c r="M26" s="25">
        <v>109274</v>
      </c>
      <c r="N26" s="25">
        <v>53930</v>
      </c>
      <c r="O26" s="25">
        <v>53930</v>
      </c>
      <c r="P26" s="25">
        <v>86197</v>
      </c>
      <c r="Q26" s="25">
        <v>39651</v>
      </c>
      <c r="R26" s="25">
        <v>24135</v>
      </c>
      <c r="S26" s="25">
        <v>15516</v>
      </c>
      <c r="T26" s="25">
        <v>15516</v>
      </c>
      <c r="U26" s="25">
        <v>69446</v>
      </c>
    </row>
    <row r="27" spans="1:21" x14ac:dyDescent="0.25">
      <c r="A27" s="27" t="s">
        <v>26</v>
      </c>
      <c r="B27" s="27">
        <v>64733</v>
      </c>
      <c r="C27" s="27" t="s">
        <v>285</v>
      </c>
      <c r="D27" s="27" t="s">
        <v>28</v>
      </c>
      <c r="E27" s="28" t="s">
        <v>33</v>
      </c>
      <c r="F27" s="28" t="s">
        <v>286</v>
      </c>
      <c r="G27" s="27" t="s">
        <v>287</v>
      </c>
      <c r="H27" s="27" t="s">
        <v>23</v>
      </c>
      <c r="I27" s="28" t="s">
        <v>33</v>
      </c>
      <c r="J27" s="27" t="s">
        <v>82</v>
      </c>
      <c r="K27" s="25">
        <v>300427</v>
      </c>
      <c r="L27" s="25">
        <v>165235</v>
      </c>
      <c r="M27" s="25">
        <v>0</v>
      </c>
      <c r="N27" s="25">
        <v>165235</v>
      </c>
      <c r="O27" s="25">
        <v>165235</v>
      </c>
      <c r="P27" s="25">
        <v>87908</v>
      </c>
      <c r="Q27" s="25">
        <v>40438</v>
      </c>
      <c r="R27" s="25">
        <v>0</v>
      </c>
      <c r="S27" s="25">
        <v>40438</v>
      </c>
      <c r="T27" s="25">
        <v>40438</v>
      </c>
      <c r="U27" s="25">
        <v>205673</v>
      </c>
    </row>
    <row r="28" spans="1:21" x14ac:dyDescent="0.25">
      <c r="A28" s="27" t="s">
        <v>26</v>
      </c>
      <c r="B28" s="27">
        <v>64733</v>
      </c>
      <c r="C28" s="27" t="s">
        <v>145</v>
      </c>
      <c r="D28" s="27" t="s">
        <v>28</v>
      </c>
      <c r="E28" s="28" t="s">
        <v>33</v>
      </c>
      <c r="F28" s="28" t="s">
        <v>146</v>
      </c>
      <c r="G28" s="27" t="s">
        <v>147</v>
      </c>
      <c r="H28" s="27" t="s">
        <v>23</v>
      </c>
      <c r="I28" s="28" t="s">
        <v>33</v>
      </c>
      <c r="J28" s="27" t="s">
        <v>82</v>
      </c>
      <c r="K28" s="25">
        <v>295123</v>
      </c>
      <c r="L28" s="25">
        <v>162318</v>
      </c>
      <c r="M28" s="25">
        <v>108682</v>
      </c>
      <c r="N28" s="25">
        <v>53636</v>
      </c>
      <c r="O28" s="25">
        <v>53636</v>
      </c>
      <c r="P28" s="25">
        <v>80970</v>
      </c>
      <c r="Q28" s="25">
        <v>37246</v>
      </c>
      <c r="R28" s="25">
        <v>22672</v>
      </c>
      <c r="S28" s="25">
        <v>14574</v>
      </c>
      <c r="T28" s="25">
        <v>14574</v>
      </c>
      <c r="U28" s="31">
        <v>68210</v>
      </c>
    </row>
    <row r="29" spans="1:21" x14ac:dyDescent="0.25">
      <c r="A29" s="27" t="s">
        <v>26</v>
      </c>
      <c r="B29" s="27">
        <v>64733</v>
      </c>
      <c r="C29" s="27" t="s">
        <v>148</v>
      </c>
      <c r="D29" s="27" t="s">
        <v>28</v>
      </c>
      <c r="E29" s="28" t="s">
        <v>33</v>
      </c>
      <c r="F29" s="28" t="s">
        <v>149</v>
      </c>
      <c r="G29" s="27" t="s">
        <v>150</v>
      </c>
      <c r="H29" s="27" t="s">
        <v>23</v>
      </c>
      <c r="I29" s="28" t="s">
        <v>33</v>
      </c>
      <c r="J29" s="27" t="s">
        <v>82</v>
      </c>
      <c r="K29" s="25">
        <v>987100</v>
      </c>
      <c r="L29" s="25">
        <v>542905</v>
      </c>
      <c r="M29" s="25">
        <v>432975</v>
      </c>
      <c r="N29" s="25">
        <v>109930</v>
      </c>
      <c r="O29" s="25">
        <v>109930</v>
      </c>
      <c r="P29" s="25">
        <v>296986</v>
      </c>
      <c r="Q29" s="25">
        <v>136614</v>
      </c>
      <c r="R29" s="25">
        <v>99832</v>
      </c>
      <c r="S29" s="25">
        <v>36782</v>
      </c>
      <c r="T29" s="25">
        <v>36782</v>
      </c>
      <c r="U29" s="31">
        <v>146712</v>
      </c>
    </row>
    <row r="30" spans="1:21" x14ac:dyDescent="0.25">
      <c r="A30" s="27" t="s">
        <v>26</v>
      </c>
      <c r="B30" s="27">
        <v>64733</v>
      </c>
      <c r="C30" s="27" t="s">
        <v>288</v>
      </c>
      <c r="D30" s="27" t="s">
        <v>28</v>
      </c>
      <c r="E30" s="28" t="s">
        <v>33</v>
      </c>
      <c r="F30" s="28" t="s">
        <v>289</v>
      </c>
      <c r="G30" s="27" t="s">
        <v>290</v>
      </c>
      <c r="H30" s="27" t="s">
        <v>23</v>
      </c>
      <c r="I30" s="28" t="s">
        <v>33</v>
      </c>
      <c r="J30" s="27" t="s">
        <v>82</v>
      </c>
      <c r="K30" s="25">
        <v>561755</v>
      </c>
      <c r="L30" s="25">
        <v>308965</v>
      </c>
      <c r="M30" s="25">
        <v>206867</v>
      </c>
      <c r="N30" s="25">
        <v>102098</v>
      </c>
      <c r="O30" s="25">
        <v>102098</v>
      </c>
      <c r="P30" s="25">
        <v>163683</v>
      </c>
      <c r="Q30" s="25">
        <v>75294</v>
      </c>
      <c r="R30" s="25">
        <v>45831</v>
      </c>
      <c r="S30" s="25">
        <v>29463</v>
      </c>
      <c r="T30" s="25">
        <v>29463</v>
      </c>
      <c r="U30" s="31">
        <v>131561</v>
      </c>
    </row>
    <row r="31" spans="1:21" ht="30" x14ac:dyDescent="0.25">
      <c r="A31" s="27" t="s">
        <v>26</v>
      </c>
      <c r="B31" s="27">
        <v>64733</v>
      </c>
      <c r="C31" s="27" t="s">
        <v>34</v>
      </c>
      <c r="D31" s="27" t="s">
        <v>28</v>
      </c>
      <c r="E31" s="28" t="s">
        <v>33</v>
      </c>
      <c r="F31" s="28" t="s">
        <v>291</v>
      </c>
      <c r="G31" s="27" t="s">
        <v>35</v>
      </c>
      <c r="H31" s="27" t="s">
        <v>23</v>
      </c>
      <c r="I31" s="28" t="s">
        <v>33</v>
      </c>
      <c r="J31" s="27" t="s">
        <v>82</v>
      </c>
      <c r="K31" s="25">
        <v>275887</v>
      </c>
      <c r="L31" s="25">
        <v>151738</v>
      </c>
      <c r="M31" s="25">
        <v>101547</v>
      </c>
      <c r="N31" s="25">
        <v>50191</v>
      </c>
      <c r="O31" s="25">
        <v>50191</v>
      </c>
      <c r="P31" s="25">
        <v>116482</v>
      </c>
      <c r="Q31" s="25">
        <v>53582</v>
      </c>
      <c r="R31" s="25">
        <v>32615</v>
      </c>
      <c r="S31" s="25">
        <v>20967</v>
      </c>
      <c r="T31" s="25">
        <v>20967</v>
      </c>
      <c r="U31" s="31">
        <v>71158</v>
      </c>
    </row>
    <row r="32" spans="1:21" x14ac:dyDescent="0.25">
      <c r="A32" s="27" t="s">
        <v>26</v>
      </c>
      <c r="B32" s="27">
        <v>64733</v>
      </c>
      <c r="C32" s="27" t="s">
        <v>36</v>
      </c>
      <c r="D32" s="27" t="s">
        <v>28</v>
      </c>
      <c r="E32" s="28" t="s">
        <v>33</v>
      </c>
      <c r="F32" s="28" t="s">
        <v>37</v>
      </c>
      <c r="G32" s="27" t="s">
        <v>38</v>
      </c>
      <c r="H32" s="27" t="s">
        <v>23</v>
      </c>
      <c r="I32" s="28" t="s">
        <v>33</v>
      </c>
      <c r="J32" s="27" t="s">
        <v>82</v>
      </c>
      <c r="K32" s="25">
        <v>84857</v>
      </c>
      <c r="L32" s="25">
        <v>46671</v>
      </c>
      <c r="M32" s="25">
        <v>41075</v>
      </c>
      <c r="N32" s="25">
        <v>5596</v>
      </c>
      <c r="O32" s="25">
        <v>5596</v>
      </c>
      <c r="P32" s="25">
        <v>41182</v>
      </c>
      <c r="Q32" s="25">
        <v>18944</v>
      </c>
      <c r="R32" s="25">
        <v>15168</v>
      </c>
      <c r="S32" s="25">
        <v>3776</v>
      </c>
      <c r="T32" s="25">
        <v>3776</v>
      </c>
      <c r="U32" s="31">
        <v>9372</v>
      </c>
    </row>
    <row r="33" spans="1:21" x14ac:dyDescent="0.25">
      <c r="A33" s="27" t="s">
        <v>26</v>
      </c>
      <c r="B33" s="27">
        <v>64733</v>
      </c>
      <c r="C33" s="27" t="s">
        <v>39</v>
      </c>
      <c r="D33" s="27" t="s">
        <v>28</v>
      </c>
      <c r="E33" s="28" t="s">
        <v>33</v>
      </c>
      <c r="F33" s="28" t="s">
        <v>40</v>
      </c>
      <c r="G33" s="27" t="s">
        <v>41</v>
      </c>
      <c r="H33" s="27" t="s">
        <v>23</v>
      </c>
      <c r="I33" s="28" t="s">
        <v>33</v>
      </c>
      <c r="J33" s="27" t="s">
        <v>82</v>
      </c>
      <c r="K33" s="25">
        <v>77488</v>
      </c>
      <c r="L33" s="25">
        <v>42618</v>
      </c>
      <c r="M33" s="25">
        <v>0</v>
      </c>
      <c r="N33" s="25">
        <v>42618</v>
      </c>
      <c r="O33" s="25">
        <v>42618</v>
      </c>
      <c r="P33" s="25">
        <v>24076</v>
      </c>
      <c r="Q33" s="25">
        <v>11075</v>
      </c>
      <c r="R33" s="25">
        <v>0</v>
      </c>
      <c r="S33" s="25">
        <v>11075</v>
      </c>
      <c r="T33" s="25">
        <v>11075</v>
      </c>
      <c r="U33" s="31">
        <v>53693</v>
      </c>
    </row>
    <row r="34" spans="1:21" x14ac:dyDescent="0.25">
      <c r="A34" s="27" t="s">
        <v>26</v>
      </c>
      <c r="B34" s="27">
        <v>64733</v>
      </c>
      <c r="C34" s="27" t="s">
        <v>42</v>
      </c>
      <c r="D34" s="27" t="s">
        <v>28</v>
      </c>
      <c r="E34" s="28" t="s">
        <v>33</v>
      </c>
      <c r="F34" s="28" t="s">
        <v>151</v>
      </c>
      <c r="G34" s="27" t="s">
        <v>43</v>
      </c>
      <c r="H34" s="27" t="s">
        <v>23</v>
      </c>
      <c r="I34" s="28" t="s">
        <v>33</v>
      </c>
      <c r="J34" s="27" t="s">
        <v>82</v>
      </c>
      <c r="K34" s="25">
        <v>1283490</v>
      </c>
      <c r="L34" s="25">
        <v>705920</v>
      </c>
      <c r="M34" s="25">
        <v>472666</v>
      </c>
      <c r="N34" s="25">
        <v>233254</v>
      </c>
      <c r="O34" s="25">
        <v>233254</v>
      </c>
      <c r="P34" s="25">
        <v>347450</v>
      </c>
      <c r="Q34" s="25">
        <v>159827</v>
      </c>
      <c r="R34" s="25">
        <v>97286</v>
      </c>
      <c r="S34" s="25">
        <v>62541</v>
      </c>
      <c r="T34" s="25">
        <v>62541</v>
      </c>
      <c r="U34" s="31">
        <v>295795</v>
      </c>
    </row>
    <row r="35" spans="1:21" ht="30" x14ac:dyDescent="0.25">
      <c r="A35" s="27" t="s">
        <v>26</v>
      </c>
      <c r="B35" s="27">
        <v>64733</v>
      </c>
      <c r="C35" s="27" t="s">
        <v>152</v>
      </c>
      <c r="D35" s="27" t="s">
        <v>28</v>
      </c>
      <c r="E35" s="28" t="s">
        <v>33</v>
      </c>
      <c r="F35" s="28" t="s">
        <v>292</v>
      </c>
      <c r="G35" s="27" t="s">
        <v>153</v>
      </c>
      <c r="H35" s="27" t="s">
        <v>23</v>
      </c>
      <c r="I35" s="28" t="s">
        <v>33</v>
      </c>
      <c r="J35" s="27" t="s">
        <v>82</v>
      </c>
      <c r="K35" s="25">
        <v>350572</v>
      </c>
      <c r="L35" s="25">
        <v>192815</v>
      </c>
      <c r="M35" s="25">
        <v>129032</v>
      </c>
      <c r="N35" s="25">
        <v>63783</v>
      </c>
      <c r="O35" s="25">
        <v>63783</v>
      </c>
      <c r="P35" s="25">
        <v>151898</v>
      </c>
      <c r="Q35" s="25">
        <v>69873</v>
      </c>
      <c r="R35" s="25">
        <v>42531</v>
      </c>
      <c r="S35" s="25">
        <v>27342</v>
      </c>
      <c r="T35" s="25">
        <v>27342</v>
      </c>
      <c r="U35" s="31">
        <v>91125</v>
      </c>
    </row>
    <row r="36" spans="1:21" x14ac:dyDescent="0.25">
      <c r="A36" s="27" t="s">
        <v>26</v>
      </c>
      <c r="B36" s="27">
        <v>64733</v>
      </c>
      <c r="C36" s="27" t="s">
        <v>293</v>
      </c>
      <c r="D36" s="27" t="s">
        <v>28</v>
      </c>
      <c r="E36" s="28" t="s">
        <v>33</v>
      </c>
      <c r="F36" s="28" t="s">
        <v>294</v>
      </c>
      <c r="G36" s="27" t="s">
        <v>295</v>
      </c>
      <c r="H36" s="27" t="s">
        <v>23</v>
      </c>
      <c r="I36" s="28" t="s">
        <v>33</v>
      </c>
      <c r="J36" s="27" t="s">
        <v>25</v>
      </c>
      <c r="K36" s="25">
        <v>956051</v>
      </c>
      <c r="L36" s="25">
        <v>525828</v>
      </c>
      <c r="M36" s="25">
        <v>371056</v>
      </c>
      <c r="N36" s="25">
        <v>154772</v>
      </c>
      <c r="O36" s="25">
        <v>154772</v>
      </c>
      <c r="P36" s="25">
        <v>357333</v>
      </c>
      <c r="Q36" s="25">
        <v>164373</v>
      </c>
      <c r="R36" s="25">
        <v>95796</v>
      </c>
      <c r="S36" s="25">
        <v>68577</v>
      </c>
      <c r="T36" s="25">
        <v>68577</v>
      </c>
      <c r="U36" s="31">
        <v>223349</v>
      </c>
    </row>
    <row r="37" spans="1:21" x14ac:dyDescent="0.25">
      <c r="A37" s="27" t="s">
        <v>26</v>
      </c>
      <c r="B37" s="27">
        <v>64733</v>
      </c>
      <c r="C37" s="27" t="s">
        <v>154</v>
      </c>
      <c r="D37" s="27" t="s">
        <v>28</v>
      </c>
      <c r="E37" s="28" t="s">
        <v>33</v>
      </c>
      <c r="F37" s="28" t="s">
        <v>155</v>
      </c>
      <c r="G37" s="27" t="s">
        <v>156</v>
      </c>
      <c r="H37" s="27" t="s">
        <v>23</v>
      </c>
      <c r="I37" s="28" t="s">
        <v>33</v>
      </c>
      <c r="J37" s="27" t="s">
        <v>82</v>
      </c>
      <c r="K37" s="25">
        <v>1037349</v>
      </c>
      <c r="L37" s="25">
        <v>570542</v>
      </c>
      <c r="M37" s="25">
        <v>371365</v>
      </c>
      <c r="N37" s="25">
        <v>199177</v>
      </c>
      <c r="O37" s="25">
        <v>199177</v>
      </c>
      <c r="P37" s="25">
        <v>464090</v>
      </c>
      <c r="Q37" s="25">
        <v>213481</v>
      </c>
      <c r="R37" s="25">
        <v>126397</v>
      </c>
      <c r="S37" s="25">
        <v>87084</v>
      </c>
      <c r="T37" s="25">
        <v>87084</v>
      </c>
      <c r="U37" s="31">
        <v>286261</v>
      </c>
    </row>
    <row r="38" spans="1:21" x14ac:dyDescent="0.25">
      <c r="A38" s="27" t="s">
        <v>26</v>
      </c>
      <c r="B38" s="27">
        <v>64733</v>
      </c>
      <c r="C38" s="27" t="s">
        <v>157</v>
      </c>
      <c r="D38" s="27" t="s">
        <v>28</v>
      </c>
      <c r="E38" s="28" t="s">
        <v>33</v>
      </c>
      <c r="F38" s="28" t="s">
        <v>158</v>
      </c>
      <c r="G38" s="27" t="s">
        <v>159</v>
      </c>
      <c r="H38" s="27" t="s">
        <v>66</v>
      </c>
      <c r="I38" s="28" t="s">
        <v>33</v>
      </c>
      <c r="J38" s="27" t="s">
        <v>82</v>
      </c>
      <c r="K38" s="25">
        <v>538383</v>
      </c>
      <c r="L38" s="25">
        <v>296111</v>
      </c>
      <c r="M38" s="25">
        <v>187204</v>
      </c>
      <c r="N38" s="25">
        <v>108907</v>
      </c>
      <c r="O38" s="25">
        <v>108907</v>
      </c>
      <c r="P38" s="25">
        <v>171064</v>
      </c>
      <c r="Q38" s="25">
        <v>78689</v>
      </c>
      <c r="R38" s="25">
        <v>45237</v>
      </c>
      <c r="S38" s="25">
        <v>33452</v>
      </c>
      <c r="T38" s="25">
        <v>33452</v>
      </c>
      <c r="U38" s="31">
        <v>142359</v>
      </c>
    </row>
    <row r="39" spans="1:21" x14ac:dyDescent="0.25">
      <c r="A39" s="27" t="s">
        <v>26</v>
      </c>
      <c r="B39" s="27">
        <v>64733</v>
      </c>
      <c r="C39" s="27" t="s">
        <v>296</v>
      </c>
      <c r="D39" s="27" t="s">
        <v>28</v>
      </c>
      <c r="E39" s="28" t="s">
        <v>33</v>
      </c>
      <c r="F39" s="28" t="s">
        <v>297</v>
      </c>
      <c r="G39" s="27" t="s">
        <v>298</v>
      </c>
      <c r="H39" s="27" t="s">
        <v>23</v>
      </c>
      <c r="I39" s="28" t="s">
        <v>33</v>
      </c>
      <c r="J39" s="27" t="s">
        <v>82</v>
      </c>
      <c r="K39" s="25">
        <v>515374</v>
      </c>
      <c r="L39" s="25">
        <v>283456</v>
      </c>
      <c r="M39" s="25">
        <v>189786</v>
      </c>
      <c r="N39" s="25">
        <v>93670</v>
      </c>
      <c r="O39" s="25">
        <v>93670</v>
      </c>
      <c r="P39" s="25">
        <v>152057</v>
      </c>
      <c r="Q39" s="25">
        <v>69946</v>
      </c>
      <c r="R39" s="25">
        <v>42576</v>
      </c>
      <c r="S39" s="25">
        <v>27370</v>
      </c>
      <c r="T39" s="25">
        <v>27370</v>
      </c>
      <c r="U39" s="31">
        <v>121040</v>
      </c>
    </row>
    <row r="40" spans="1:21" x14ac:dyDescent="0.25">
      <c r="A40" s="27" t="s">
        <v>26</v>
      </c>
      <c r="B40" s="27">
        <v>64733</v>
      </c>
      <c r="C40" s="27" t="s">
        <v>160</v>
      </c>
      <c r="D40" s="27" t="s">
        <v>28</v>
      </c>
      <c r="E40" s="28" t="s">
        <v>33</v>
      </c>
      <c r="F40" s="28" t="s">
        <v>161</v>
      </c>
      <c r="G40" s="27" t="s">
        <v>162</v>
      </c>
      <c r="H40" s="27" t="s">
        <v>23</v>
      </c>
      <c r="I40" s="28" t="s">
        <v>33</v>
      </c>
      <c r="J40" s="27" t="s">
        <v>82</v>
      </c>
      <c r="K40" s="25">
        <v>396403</v>
      </c>
      <c r="L40" s="25">
        <v>218022</v>
      </c>
      <c r="M40" s="25">
        <v>147714</v>
      </c>
      <c r="N40" s="25">
        <v>70308</v>
      </c>
      <c r="O40" s="25">
        <v>70308</v>
      </c>
      <c r="P40" s="25">
        <v>131466</v>
      </c>
      <c r="Q40" s="25">
        <v>60474</v>
      </c>
      <c r="R40" s="25">
        <v>37254</v>
      </c>
      <c r="S40" s="25">
        <v>23220</v>
      </c>
      <c r="T40" s="25">
        <v>23220</v>
      </c>
      <c r="U40" s="31">
        <v>93528</v>
      </c>
    </row>
    <row r="41" spans="1:21" x14ac:dyDescent="0.25">
      <c r="A41" s="27" t="s">
        <v>26</v>
      </c>
      <c r="B41" s="27">
        <v>64857</v>
      </c>
      <c r="C41" s="27" t="s">
        <v>163</v>
      </c>
      <c r="D41" s="27" t="s">
        <v>28</v>
      </c>
      <c r="E41" s="28" t="s">
        <v>164</v>
      </c>
      <c r="F41" s="28" t="s">
        <v>165</v>
      </c>
      <c r="G41" s="27" t="s">
        <v>166</v>
      </c>
      <c r="H41" s="27" t="s">
        <v>66</v>
      </c>
      <c r="I41" s="28" t="s">
        <v>164</v>
      </c>
      <c r="J41" s="27" t="s">
        <v>82</v>
      </c>
      <c r="K41" s="25">
        <v>3648439</v>
      </c>
      <c r="L41" s="25">
        <v>2006641</v>
      </c>
      <c r="M41" s="25">
        <v>1344590</v>
      </c>
      <c r="N41" s="25">
        <v>662051</v>
      </c>
      <c r="O41" s="25">
        <v>662051</v>
      </c>
      <c r="P41" s="25">
        <v>259905</v>
      </c>
      <c r="Q41" s="25">
        <v>119556</v>
      </c>
      <c r="R41" s="25">
        <v>72773</v>
      </c>
      <c r="S41" s="25">
        <v>46783</v>
      </c>
      <c r="T41" s="25">
        <v>46783</v>
      </c>
      <c r="U41" s="31">
        <v>708834</v>
      </c>
    </row>
    <row r="42" spans="1:21" x14ac:dyDescent="0.25">
      <c r="A42" s="27" t="s">
        <v>26</v>
      </c>
      <c r="B42" s="27">
        <v>64881</v>
      </c>
      <c r="C42" s="27" t="s">
        <v>167</v>
      </c>
      <c r="D42" s="27" t="s">
        <v>28</v>
      </c>
      <c r="E42" s="28" t="s">
        <v>117</v>
      </c>
      <c r="F42" s="28" t="s">
        <v>168</v>
      </c>
      <c r="G42" s="27" t="s">
        <v>169</v>
      </c>
      <c r="H42" s="27" t="s">
        <v>23</v>
      </c>
      <c r="I42" s="28" t="s">
        <v>117</v>
      </c>
      <c r="J42" s="27" t="s">
        <v>82</v>
      </c>
      <c r="K42" s="25">
        <v>86583</v>
      </c>
      <c r="L42" s="25">
        <v>47621</v>
      </c>
      <c r="M42" s="25">
        <v>37036</v>
      </c>
      <c r="N42" s="25">
        <v>10585</v>
      </c>
      <c r="O42" s="25">
        <v>10585</v>
      </c>
      <c r="P42" s="25">
        <v>114172</v>
      </c>
      <c r="Q42" s="25">
        <v>52519</v>
      </c>
      <c r="R42" s="25">
        <v>37283</v>
      </c>
      <c r="S42" s="25">
        <v>15236</v>
      </c>
      <c r="T42" s="25">
        <v>15236</v>
      </c>
      <c r="U42" s="31">
        <v>25821</v>
      </c>
    </row>
    <row r="43" spans="1:21" x14ac:dyDescent="0.25">
      <c r="A43" s="27" t="s">
        <v>26</v>
      </c>
      <c r="B43" s="27">
        <v>73437</v>
      </c>
      <c r="C43" s="27" t="s">
        <v>170</v>
      </c>
      <c r="D43" s="27" t="s">
        <v>28</v>
      </c>
      <c r="E43" s="28" t="s">
        <v>135</v>
      </c>
      <c r="F43" s="28" t="s">
        <v>171</v>
      </c>
      <c r="G43" s="27" t="s">
        <v>172</v>
      </c>
      <c r="H43" s="27" t="s">
        <v>23</v>
      </c>
      <c r="I43" s="28" t="s">
        <v>135</v>
      </c>
      <c r="J43" s="27" t="s">
        <v>82</v>
      </c>
      <c r="K43" s="25">
        <v>977593</v>
      </c>
      <c r="L43" s="25">
        <v>537676</v>
      </c>
      <c r="M43" s="25">
        <v>360178</v>
      </c>
      <c r="N43" s="25">
        <v>177498</v>
      </c>
      <c r="O43" s="25">
        <v>177498</v>
      </c>
      <c r="P43" s="25">
        <v>155277</v>
      </c>
      <c r="Q43" s="25">
        <v>71427</v>
      </c>
      <c r="R43" s="25">
        <v>43478</v>
      </c>
      <c r="S43" s="25">
        <v>27949</v>
      </c>
      <c r="T43" s="25">
        <v>27949</v>
      </c>
      <c r="U43" s="31">
        <v>205447</v>
      </c>
    </row>
    <row r="44" spans="1:21" x14ac:dyDescent="0.25">
      <c r="A44" s="27" t="s">
        <v>26</v>
      </c>
      <c r="B44" s="27">
        <v>73437</v>
      </c>
      <c r="C44" s="27" t="s">
        <v>173</v>
      </c>
      <c r="D44" s="27" t="s">
        <v>28</v>
      </c>
      <c r="E44" s="28" t="s">
        <v>135</v>
      </c>
      <c r="F44" s="28" t="s">
        <v>174</v>
      </c>
      <c r="G44" s="27" t="s">
        <v>175</v>
      </c>
      <c r="H44" s="27" t="s">
        <v>23</v>
      </c>
      <c r="I44" s="28" t="s">
        <v>135</v>
      </c>
      <c r="J44" s="27" t="s">
        <v>82</v>
      </c>
      <c r="K44" s="25">
        <v>610261</v>
      </c>
      <c r="L44" s="25">
        <v>335644</v>
      </c>
      <c r="M44" s="25">
        <v>252559</v>
      </c>
      <c r="N44" s="25">
        <v>83085</v>
      </c>
      <c r="O44" s="25">
        <v>83085</v>
      </c>
      <c r="P44" s="25">
        <v>73825</v>
      </c>
      <c r="Q44" s="25">
        <v>33960</v>
      </c>
      <c r="R44" s="25">
        <v>23217</v>
      </c>
      <c r="S44" s="25">
        <v>10743</v>
      </c>
      <c r="T44" s="25">
        <v>10743</v>
      </c>
      <c r="U44" s="31">
        <v>93828</v>
      </c>
    </row>
    <row r="45" spans="1:21" x14ac:dyDescent="0.25">
      <c r="A45" s="27" t="s">
        <v>26</v>
      </c>
      <c r="B45" s="27">
        <v>75309</v>
      </c>
      <c r="C45" s="27" t="s">
        <v>176</v>
      </c>
      <c r="D45" s="27" t="s">
        <v>28</v>
      </c>
      <c r="E45" s="28" t="s">
        <v>177</v>
      </c>
      <c r="F45" s="28" t="s">
        <v>178</v>
      </c>
      <c r="G45" s="27" t="s">
        <v>179</v>
      </c>
      <c r="H45" s="27" t="s">
        <v>23</v>
      </c>
      <c r="I45" s="28" t="s">
        <v>177</v>
      </c>
      <c r="J45" s="27" t="s">
        <v>82</v>
      </c>
      <c r="K45" s="25">
        <v>94069</v>
      </c>
      <c r="L45" s="25">
        <v>51738</v>
      </c>
      <c r="M45" s="25">
        <v>46156</v>
      </c>
      <c r="N45" s="25">
        <v>5582</v>
      </c>
      <c r="O45" s="25">
        <v>5582</v>
      </c>
      <c r="P45" s="25">
        <v>4309</v>
      </c>
      <c r="Q45" s="25">
        <v>1982</v>
      </c>
      <c r="R45" s="25">
        <v>1606</v>
      </c>
      <c r="S45" s="25">
        <v>376</v>
      </c>
      <c r="T45" s="25">
        <v>376</v>
      </c>
      <c r="U45" s="31">
        <v>5958</v>
      </c>
    </row>
    <row r="46" spans="1:21" x14ac:dyDescent="0.25">
      <c r="A46" s="27" t="s">
        <v>45</v>
      </c>
      <c r="B46" s="27">
        <v>10306</v>
      </c>
      <c r="C46" s="27" t="s">
        <v>181</v>
      </c>
      <c r="D46" s="27" t="s">
        <v>47</v>
      </c>
      <c r="E46" s="28" t="s">
        <v>180</v>
      </c>
      <c r="F46" s="28" t="s">
        <v>182</v>
      </c>
      <c r="G46" s="27" t="s">
        <v>183</v>
      </c>
      <c r="H46" s="27" t="s">
        <v>23</v>
      </c>
      <c r="I46" s="28" t="s">
        <v>184</v>
      </c>
      <c r="J46" s="27" t="s">
        <v>82</v>
      </c>
      <c r="K46" s="25">
        <v>735293</v>
      </c>
      <c r="L46" s="25">
        <v>404411</v>
      </c>
      <c r="M46" s="25">
        <v>275918</v>
      </c>
      <c r="N46" s="25">
        <v>128493</v>
      </c>
      <c r="O46" s="25">
        <v>128493</v>
      </c>
      <c r="P46" s="25">
        <v>211853</v>
      </c>
      <c r="Q46" s="25">
        <v>97452</v>
      </c>
      <c r="R46" s="25">
        <v>60448</v>
      </c>
      <c r="S46" s="25">
        <v>37004</v>
      </c>
      <c r="T46" s="25">
        <v>37004</v>
      </c>
      <c r="U46" s="31">
        <v>165497</v>
      </c>
    </row>
    <row r="47" spans="1:21" x14ac:dyDescent="0.25">
      <c r="A47" s="27" t="s">
        <v>45</v>
      </c>
      <c r="B47" s="27">
        <v>10306</v>
      </c>
      <c r="C47" s="27" t="s">
        <v>51</v>
      </c>
      <c r="D47" s="27" t="s">
        <v>47</v>
      </c>
      <c r="E47" s="28" t="s">
        <v>180</v>
      </c>
      <c r="F47" s="28" t="s">
        <v>299</v>
      </c>
      <c r="G47" s="27" t="s">
        <v>300</v>
      </c>
      <c r="H47" s="27" t="s">
        <v>23</v>
      </c>
      <c r="I47" s="28" t="s">
        <v>44</v>
      </c>
      <c r="J47" s="27" t="s">
        <v>25</v>
      </c>
      <c r="K47" s="25">
        <v>5076879</v>
      </c>
      <c r="L47" s="25">
        <v>2792283</v>
      </c>
      <c r="M47" s="25">
        <v>1860406</v>
      </c>
      <c r="N47" s="25">
        <v>931877</v>
      </c>
      <c r="O47" s="25">
        <v>931877</v>
      </c>
      <c r="P47" s="25">
        <v>58784</v>
      </c>
      <c r="Q47" s="25">
        <v>27040</v>
      </c>
      <c r="R47" s="25">
        <v>7005</v>
      </c>
      <c r="S47" s="25">
        <v>20035</v>
      </c>
      <c r="T47" s="25">
        <v>20035</v>
      </c>
      <c r="U47" s="31">
        <v>951912</v>
      </c>
    </row>
    <row r="48" spans="1:21" x14ac:dyDescent="0.25">
      <c r="A48" s="27" t="s">
        <v>45</v>
      </c>
      <c r="B48" s="27">
        <v>10306</v>
      </c>
      <c r="C48" s="27" t="s">
        <v>185</v>
      </c>
      <c r="D48" s="27" t="s">
        <v>47</v>
      </c>
      <c r="E48" s="28" t="s">
        <v>180</v>
      </c>
      <c r="F48" s="28" t="s">
        <v>186</v>
      </c>
      <c r="G48" s="27" t="s">
        <v>187</v>
      </c>
      <c r="H48" s="27" t="s">
        <v>23</v>
      </c>
      <c r="I48" s="28" t="s">
        <v>188</v>
      </c>
      <c r="J48" s="27" t="s">
        <v>82</v>
      </c>
      <c r="K48" s="25">
        <v>12722</v>
      </c>
      <c r="L48" s="25">
        <v>6997</v>
      </c>
      <c r="M48" s="25">
        <v>7100</v>
      </c>
      <c r="N48" s="25">
        <v>-103</v>
      </c>
      <c r="O48" s="25">
        <v>0</v>
      </c>
      <c r="P48" s="25">
        <v>71036</v>
      </c>
      <c r="Q48" s="25">
        <v>32677</v>
      </c>
      <c r="R48" s="25">
        <v>30741</v>
      </c>
      <c r="S48" s="25">
        <v>1936</v>
      </c>
      <c r="T48" s="25">
        <v>1936</v>
      </c>
      <c r="U48" s="31">
        <v>1936</v>
      </c>
    </row>
    <row r="49" spans="1:21" x14ac:dyDescent="0.25">
      <c r="A49" s="27" t="s">
        <v>45</v>
      </c>
      <c r="B49" s="27">
        <v>66464</v>
      </c>
      <c r="C49" s="27" t="s">
        <v>46</v>
      </c>
      <c r="D49" s="27" t="s">
        <v>47</v>
      </c>
      <c r="E49" s="28" t="s">
        <v>48</v>
      </c>
      <c r="F49" s="28" t="s">
        <v>49</v>
      </c>
      <c r="G49" s="27" t="s">
        <v>50</v>
      </c>
      <c r="H49" s="27" t="s">
        <v>23</v>
      </c>
      <c r="I49" s="28" t="s">
        <v>48</v>
      </c>
      <c r="J49" s="27" t="s">
        <v>82</v>
      </c>
      <c r="K49" s="25">
        <v>27251</v>
      </c>
      <c r="L49" s="25">
        <v>14988</v>
      </c>
      <c r="M49" s="25">
        <v>11653</v>
      </c>
      <c r="N49" s="25">
        <v>3335</v>
      </c>
      <c r="O49" s="25">
        <v>3335</v>
      </c>
      <c r="P49" s="25">
        <v>45736</v>
      </c>
      <c r="Q49" s="25">
        <v>21039</v>
      </c>
      <c r="R49" s="25">
        <v>14947</v>
      </c>
      <c r="S49" s="25">
        <v>6092</v>
      </c>
      <c r="T49" s="25">
        <v>6092</v>
      </c>
      <c r="U49" s="31">
        <v>9427</v>
      </c>
    </row>
    <row r="50" spans="1:21" x14ac:dyDescent="0.25">
      <c r="A50" s="27" t="s">
        <v>45</v>
      </c>
      <c r="B50" s="27">
        <v>66670</v>
      </c>
      <c r="C50" s="27" t="s">
        <v>301</v>
      </c>
      <c r="D50" s="27" t="s">
        <v>47</v>
      </c>
      <c r="E50" s="28" t="s">
        <v>184</v>
      </c>
      <c r="F50" s="28" t="s">
        <v>302</v>
      </c>
      <c r="G50" s="27" t="s">
        <v>303</v>
      </c>
      <c r="H50" s="27" t="s">
        <v>66</v>
      </c>
      <c r="I50" s="28" t="s">
        <v>184</v>
      </c>
      <c r="J50" s="27" t="s">
        <v>82</v>
      </c>
      <c r="K50" s="25">
        <v>172619</v>
      </c>
      <c r="L50" s="25">
        <v>94940</v>
      </c>
      <c r="M50" s="25">
        <v>56077</v>
      </c>
      <c r="N50" s="25">
        <v>38863</v>
      </c>
      <c r="O50" s="25">
        <v>38863</v>
      </c>
      <c r="P50" s="25">
        <v>60642</v>
      </c>
      <c r="Q50" s="25">
        <v>27895</v>
      </c>
      <c r="R50" s="25">
        <v>14982</v>
      </c>
      <c r="S50" s="25">
        <v>12913</v>
      </c>
      <c r="T50" s="25">
        <v>12913</v>
      </c>
      <c r="U50" s="31">
        <v>51776</v>
      </c>
    </row>
    <row r="51" spans="1:21" x14ac:dyDescent="0.25">
      <c r="A51" s="27" t="s">
        <v>304</v>
      </c>
      <c r="B51" s="27">
        <v>66928</v>
      </c>
      <c r="C51" s="27" t="s">
        <v>305</v>
      </c>
      <c r="D51" s="27" t="s">
        <v>306</v>
      </c>
      <c r="E51" s="28" t="s">
        <v>307</v>
      </c>
      <c r="F51" s="28" t="s">
        <v>308</v>
      </c>
      <c r="G51" s="27" t="s">
        <v>309</v>
      </c>
      <c r="H51" s="27" t="s">
        <v>23</v>
      </c>
      <c r="I51" s="28" t="s">
        <v>307</v>
      </c>
      <c r="J51" s="27" t="s">
        <v>25</v>
      </c>
      <c r="K51" s="25">
        <v>294751</v>
      </c>
      <c r="L51" s="25">
        <v>162113</v>
      </c>
      <c r="M51" s="25">
        <v>94071</v>
      </c>
      <c r="N51" s="25">
        <v>68042</v>
      </c>
      <c r="O51" s="25">
        <v>68042</v>
      </c>
      <c r="P51" s="25">
        <v>411350</v>
      </c>
      <c r="Q51" s="25">
        <v>189221</v>
      </c>
      <c r="R51" s="25">
        <v>105482</v>
      </c>
      <c r="S51" s="25">
        <v>83739</v>
      </c>
      <c r="T51" s="25">
        <v>83739</v>
      </c>
      <c r="U51" s="31">
        <v>151781</v>
      </c>
    </row>
    <row r="52" spans="1:21" x14ac:dyDescent="0.25">
      <c r="A52" s="27" t="s">
        <v>304</v>
      </c>
      <c r="B52" s="27">
        <v>66951</v>
      </c>
      <c r="C52" s="27" t="s">
        <v>310</v>
      </c>
      <c r="D52" s="27" t="s">
        <v>306</v>
      </c>
      <c r="E52" s="28" t="s">
        <v>311</v>
      </c>
      <c r="F52" s="28" t="s">
        <v>312</v>
      </c>
      <c r="G52" s="27" t="s">
        <v>313</v>
      </c>
      <c r="H52" s="27" t="s">
        <v>23</v>
      </c>
      <c r="I52" s="28" t="s">
        <v>311</v>
      </c>
      <c r="J52" s="27" t="s">
        <v>82</v>
      </c>
      <c r="K52" s="25">
        <v>80763</v>
      </c>
      <c r="L52" s="25">
        <v>44420</v>
      </c>
      <c r="M52" s="25">
        <v>31111</v>
      </c>
      <c r="N52" s="25">
        <v>13309</v>
      </c>
      <c r="O52" s="25">
        <v>13309</v>
      </c>
      <c r="P52" s="25">
        <v>77639</v>
      </c>
      <c r="Q52" s="25">
        <v>35714</v>
      </c>
      <c r="R52" s="25">
        <v>22797</v>
      </c>
      <c r="S52" s="25">
        <v>12917</v>
      </c>
      <c r="T52" s="25">
        <v>12917</v>
      </c>
      <c r="U52" s="31">
        <v>26226</v>
      </c>
    </row>
    <row r="53" spans="1:21" x14ac:dyDescent="0.25">
      <c r="A53" s="27" t="s">
        <v>314</v>
      </c>
      <c r="B53" s="27">
        <v>66993</v>
      </c>
      <c r="C53" s="27" t="s">
        <v>315</v>
      </c>
      <c r="D53" s="27" t="s">
        <v>316</v>
      </c>
      <c r="E53" s="28" t="s">
        <v>317</v>
      </c>
      <c r="F53" s="28" t="s">
        <v>318</v>
      </c>
      <c r="G53" s="27" t="s">
        <v>319</v>
      </c>
      <c r="H53" s="27" t="s">
        <v>23</v>
      </c>
      <c r="I53" s="28" t="s">
        <v>317</v>
      </c>
      <c r="J53" s="27" t="s">
        <v>82</v>
      </c>
      <c r="K53" s="25">
        <v>1555611</v>
      </c>
      <c r="L53" s="25">
        <v>855586</v>
      </c>
      <c r="M53" s="25">
        <v>573533</v>
      </c>
      <c r="N53" s="25">
        <v>282053</v>
      </c>
      <c r="O53" s="25">
        <v>282053</v>
      </c>
      <c r="P53" s="25">
        <v>232007</v>
      </c>
      <c r="Q53" s="25">
        <v>106723</v>
      </c>
      <c r="R53" s="25">
        <v>65007</v>
      </c>
      <c r="S53" s="25">
        <v>41716</v>
      </c>
      <c r="T53" s="25">
        <v>41716</v>
      </c>
      <c r="U53" s="31">
        <v>323769</v>
      </c>
    </row>
    <row r="54" spans="1:21" x14ac:dyDescent="0.25">
      <c r="A54" s="27" t="s">
        <v>52</v>
      </c>
      <c r="B54" s="27">
        <v>67421</v>
      </c>
      <c r="C54" s="27" t="s">
        <v>189</v>
      </c>
      <c r="D54" s="27" t="s">
        <v>53</v>
      </c>
      <c r="E54" s="28" t="s">
        <v>190</v>
      </c>
      <c r="F54" s="28" t="s">
        <v>191</v>
      </c>
      <c r="G54" s="27" t="s">
        <v>192</v>
      </c>
      <c r="H54" s="27" t="s">
        <v>23</v>
      </c>
      <c r="I54" s="28" t="s">
        <v>190</v>
      </c>
      <c r="J54" s="27" t="s">
        <v>82</v>
      </c>
      <c r="K54" s="25">
        <v>1056789</v>
      </c>
      <c r="L54" s="25">
        <v>581234</v>
      </c>
      <c r="M54" s="25">
        <v>403036</v>
      </c>
      <c r="N54" s="25">
        <v>178198</v>
      </c>
      <c r="O54" s="25">
        <v>178198</v>
      </c>
      <c r="P54" s="25">
        <v>303722</v>
      </c>
      <c r="Q54" s="25">
        <v>139712</v>
      </c>
      <c r="R54" s="25">
        <v>88083</v>
      </c>
      <c r="S54" s="25">
        <v>51629</v>
      </c>
      <c r="T54" s="25">
        <v>51629</v>
      </c>
      <c r="U54" s="31">
        <v>229827</v>
      </c>
    </row>
    <row r="55" spans="1:21" x14ac:dyDescent="0.25">
      <c r="A55" s="27" t="s">
        <v>52</v>
      </c>
      <c r="B55" s="27">
        <v>67439</v>
      </c>
      <c r="C55" s="27" t="s">
        <v>193</v>
      </c>
      <c r="D55" s="27" t="s">
        <v>53</v>
      </c>
      <c r="E55" s="28" t="s">
        <v>194</v>
      </c>
      <c r="F55" s="28" t="s">
        <v>195</v>
      </c>
      <c r="G55" s="27" t="s">
        <v>196</v>
      </c>
      <c r="H55" s="27" t="s">
        <v>23</v>
      </c>
      <c r="I55" s="28" t="s">
        <v>194</v>
      </c>
      <c r="J55" s="27" t="s">
        <v>82</v>
      </c>
      <c r="K55" s="25">
        <v>240995</v>
      </c>
      <c r="L55" s="25">
        <v>132547</v>
      </c>
      <c r="M55" s="25">
        <v>81456</v>
      </c>
      <c r="N55" s="25">
        <v>51091</v>
      </c>
      <c r="O55" s="25">
        <v>51091</v>
      </c>
      <c r="P55" s="25">
        <v>61584</v>
      </c>
      <c r="Q55" s="25">
        <v>28329</v>
      </c>
      <c r="R55" s="25">
        <v>15827</v>
      </c>
      <c r="S55" s="25">
        <v>12502</v>
      </c>
      <c r="T55" s="25">
        <v>12502</v>
      </c>
      <c r="U55" s="31">
        <v>63593</v>
      </c>
    </row>
    <row r="56" spans="1:21" x14ac:dyDescent="0.25">
      <c r="A56" s="27" t="s">
        <v>52</v>
      </c>
      <c r="B56" s="27">
        <v>67439</v>
      </c>
      <c r="C56" s="27" t="s">
        <v>197</v>
      </c>
      <c r="D56" s="27" t="s">
        <v>53</v>
      </c>
      <c r="E56" s="28" t="s">
        <v>194</v>
      </c>
      <c r="F56" s="28" t="s">
        <v>198</v>
      </c>
      <c r="G56" s="27" t="s">
        <v>199</v>
      </c>
      <c r="H56" s="27" t="s">
        <v>23</v>
      </c>
      <c r="I56" s="28" t="s">
        <v>194</v>
      </c>
      <c r="J56" s="27" t="s">
        <v>82</v>
      </c>
      <c r="K56" s="25">
        <v>186374</v>
      </c>
      <c r="L56" s="25">
        <v>102506</v>
      </c>
      <c r="M56" s="25">
        <v>68631</v>
      </c>
      <c r="N56" s="25">
        <v>33875</v>
      </c>
      <c r="O56" s="25">
        <v>33875</v>
      </c>
      <c r="P56" s="25">
        <v>56302</v>
      </c>
      <c r="Q56" s="25">
        <v>25899</v>
      </c>
      <c r="R56" s="25">
        <v>15765</v>
      </c>
      <c r="S56" s="25">
        <v>10134</v>
      </c>
      <c r="T56" s="25">
        <v>10134</v>
      </c>
      <c r="U56" s="31">
        <v>44009</v>
      </c>
    </row>
    <row r="57" spans="1:21" ht="30" x14ac:dyDescent="0.25">
      <c r="A57" s="27" t="s">
        <v>200</v>
      </c>
      <c r="B57" s="27">
        <v>10363</v>
      </c>
      <c r="C57" s="27" t="s">
        <v>201</v>
      </c>
      <c r="D57" s="27" t="s">
        <v>202</v>
      </c>
      <c r="E57" s="28" t="s">
        <v>203</v>
      </c>
      <c r="F57" s="28" t="s">
        <v>204</v>
      </c>
      <c r="G57" s="27" t="s">
        <v>205</v>
      </c>
      <c r="H57" s="27" t="s">
        <v>23</v>
      </c>
      <c r="I57" s="28" t="s">
        <v>44</v>
      </c>
      <c r="J57" s="27" t="s">
        <v>82</v>
      </c>
      <c r="K57" s="25">
        <v>831341</v>
      </c>
      <c r="L57" s="25">
        <v>457238</v>
      </c>
      <c r="M57" s="25">
        <v>319564</v>
      </c>
      <c r="N57" s="25">
        <v>137674</v>
      </c>
      <c r="O57" s="25">
        <v>137674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31">
        <v>137674</v>
      </c>
    </row>
    <row r="58" spans="1:21" ht="30" x14ac:dyDescent="0.25">
      <c r="A58" s="27" t="s">
        <v>200</v>
      </c>
      <c r="B58" s="27">
        <v>10363</v>
      </c>
      <c r="C58" s="27" t="s">
        <v>206</v>
      </c>
      <c r="D58" s="27" t="s">
        <v>202</v>
      </c>
      <c r="E58" s="28" t="s">
        <v>203</v>
      </c>
      <c r="F58" s="28" t="s">
        <v>207</v>
      </c>
      <c r="G58" s="27" t="s">
        <v>208</v>
      </c>
      <c r="H58" s="27" t="s">
        <v>23</v>
      </c>
      <c r="I58" s="28" t="s">
        <v>209</v>
      </c>
      <c r="J58" s="27" t="s">
        <v>82</v>
      </c>
      <c r="K58" s="25">
        <v>69022</v>
      </c>
      <c r="L58" s="25">
        <v>37962</v>
      </c>
      <c r="M58" s="25">
        <v>25413</v>
      </c>
      <c r="N58" s="25">
        <v>12549</v>
      </c>
      <c r="O58" s="25">
        <v>12549</v>
      </c>
      <c r="P58" s="25">
        <v>20927</v>
      </c>
      <c r="Q58" s="25">
        <v>9626</v>
      </c>
      <c r="R58" s="25">
        <v>5860</v>
      </c>
      <c r="S58" s="25">
        <v>3766</v>
      </c>
      <c r="T58" s="25">
        <v>3766</v>
      </c>
      <c r="U58" s="31">
        <v>16315</v>
      </c>
    </row>
    <row r="59" spans="1:21" ht="30" x14ac:dyDescent="0.25">
      <c r="A59" s="27" t="s">
        <v>200</v>
      </c>
      <c r="B59" s="27">
        <v>10363</v>
      </c>
      <c r="C59" s="27" t="s">
        <v>210</v>
      </c>
      <c r="D59" s="27" t="s">
        <v>202</v>
      </c>
      <c r="E59" s="28" t="s">
        <v>203</v>
      </c>
      <c r="F59" s="28" t="s">
        <v>211</v>
      </c>
      <c r="G59" s="27" t="s">
        <v>212</v>
      </c>
      <c r="H59" s="27" t="s">
        <v>23</v>
      </c>
      <c r="I59" s="28" t="s">
        <v>213</v>
      </c>
      <c r="J59" s="27" t="s">
        <v>82</v>
      </c>
      <c r="K59" s="25">
        <v>752507</v>
      </c>
      <c r="L59" s="25">
        <v>413879</v>
      </c>
      <c r="M59" s="25">
        <v>277366</v>
      </c>
      <c r="N59" s="25">
        <v>136513</v>
      </c>
      <c r="O59" s="25">
        <v>136513</v>
      </c>
      <c r="P59" s="25">
        <v>25835</v>
      </c>
      <c r="Q59" s="25">
        <v>11884</v>
      </c>
      <c r="R59" s="25">
        <v>7234</v>
      </c>
      <c r="S59" s="25">
        <v>4650</v>
      </c>
      <c r="T59" s="25">
        <v>4650</v>
      </c>
      <c r="U59" s="31">
        <v>141163</v>
      </c>
    </row>
    <row r="60" spans="1:21" x14ac:dyDescent="0.25">
      <c r="A60" s="27" t="s">
        <v>200</v>
      </c>
      <c r="B60" s="27">
        <v>67876</v>
      </c>
      <c r="C60" s="27" t="s">
        <v>215</v>
      </c>
      <c r="D60" s="27" t="s">
        <v>202</v>
      </c>
      <c r="E60" s="28" t="s">
        <v>214</v>
      </c>
      <c r="F60" s="28" t="s">
        <v>216</v>
      </c>
      <c r="G60" s="27" t="s">
        <v>217</v>
      </c>
      <c r="H60" s="27" t="s">
        <v>23</v>
      </c>
      <c r="I60" s="28" t="s">
        <v>214</v>
      </c>
      <c r="J60" s="27" t="s">
        <v>82</v>
      </c>
      <c r="K60" s="25">
        <v>168344</v>
      </c>
      <c r="L60" s="25">
        <v>92589</v>
      </c>
      <c r="M60" s="25">
        <v>62266</v>
      </c>
      <c r="N60" s="25">
        <v>30323</v>
      </c>
      <c r="O60" s="25">
        <v>30323</v>
      </c>
      <c r="P60" s="25">
        <v>8627</v>
      </c>
      <c r="Q60" s="25">
        <v>3968</v>
      </c>
      <c r="R60" s="25">
        <v>2424</v>
      </c>
      <c r="S60" s="25">
        <v>1544</v>
      </c>
      <c r="T60" s="25">
        <v>1544</v>
      </c>
      <c r="U60" s="31">
        <v>31867</v>
      </c>
    </row>
    <row r="61" spans="1:21" x14ac:dyDescent="0.25">
      <c r="A61" s="27" t="s">
        <v>200</v>
      </c>
      <c r="B61" s="27">
        <v>75051</v>
      </c>
      <c r="C61" s="27" t="s">
        <v>218</v>
      </c>
      <c r="D61" s="27" t="s">
        <v>202</v>
      </c>
      <c r="E61" s="28" t="s">
        <v>219</v>
      </c>
      <c r="F61" s="28" t="s">
        <v>320</v>
      </c>
      <c r="G61" s="27" t="s">
        <v>220</v>
      </c>
      <c r="H61" s="27" t="s">
        <v>23</v>
      </c>
      <c r="I61" s="28" t="s">
        <v>219</v>
      </c>
      <c r="J61" s="27" t="s">
        <v>82</v>
      </c>
      <c r="K61" s="25">
        <v>218297</v>
      </c>
      <c r="L61" s="25">
        <v>120063</v>
      </c>
      <c r="M61" s="25">
        <v>110239</v>
      </c>
      <c r="N61" s="25">
        <v>9824</v>
      </c>
      <c r="O61" s="25">
        <v>9824</v>
      </c>
      <c r="P61" s="25">
        <v>4420</v>
      </c>
      <c r="Q61" s="25">
        <v>2033</v>
      </c>
      <c r="R61" s="25">
        <v>1695</v>
      </c>
      <c r="S61" s="25">
        <v>338</v>
      </c>
      <c r="T61" s="25">
        <v>338</v>
      </c>
      <c r="U61" s="31">
        <v>10162</v>
      </c>
    </row>
    <row r="62" spans="1:21" x14ac:dyDescent="0.25">
      <c r="A62" s="27" t="s">
        <v>221</v>
      </c>
      <c r="B62" s="27">
        <v>67991</v>
      </c>
      <c r="C62" s="27" t="s">
        <v>224</v>
      </c>
      <c r="D62" s="27" t="s">
        <v>222</v>
      </c>
      <c r="E62" s="28" t="s">
        <v>223</v>
      </c>
      <c r="F62" s="28" t="s">
        <v>225</v>
      </c>
      <c r="G62" s="27" t="s">
        <v>226</v>
      </c>
      <c r="H62" s="27" t="s">
        <v>23</v>
      </c>
      <c r="I62" s="28" t="s">
        <v>223</v>
      </c>
      <c r="J62" s="27" t="s">
        <v>82</v>
      </c>
      <c r="K62" s="25">
        <v>256376</v>
      </c>
      <c r="L62" s="25">
        <v>141007</v>
      </c>
      <c r="M62" s="25">
        <v>94446</v>
      </c>
      <c r="N62" s="25">
        <v>46561</v>
      </c>
      <c r="O62" s="25">
        <v>46561</v>
      </c>
      <c r="P62" s="25">
        <v>46265</v>
      </c>
      <c r="Q62" s="25">
        <v>21282</v>
      </c>
      <c r="R62" s="25">
        <v>12954</v>
      </c>
      <c r="S62" s="25">
        <v>8328</v>
      </c>
      <c r="T62" s="25">
        <v>8328</v>
      </c>
      <c r="U62" s="31">
        <v>54889</v>
      </c>
    </row>
    <row r="63" spans="1:21" x14ac:dyDescent="0.25">
      <c r="A63" s="27" t="s">
        <v>221</v>
      </c>
      <c r="B63" s="27">
        <v>68338</v>
      </c>
      <c r="C63" s="27" t="s">
        <v>228</v>
      </c>
      <c r="D63" s="27" t="s">
        <v>222</v>
      </c>
      <c r="E63" s="28" t="s">
        <v>227</v>
      </c>
      <c r="F63" s="28" t="s">
        <v>229</v>
      </c>
      <c r="G63" s="27" t="s">
        <v>230</v>
      </c>
      <c r="H63" s="27" t="s">
        <v>23</v>
      </c>
      <c r="I63" s="28" t="s">
        <v>227</v>
      </c>
      <c r="J63" s="27" t="s">
        <v>82</v>
      </c>
      <c r="K63" s="25">
        <v>124351</v>
      </c>
      <c r="L63" s="25">
        <v>68393</v>
      </c>
      <c r="M63" s="25">
        <v>45923</v>
      </c>
      <c r="N63" s="25">
        <v>22470</v>
      </c>
      <c r="O63" s="25">
        <v>22470</v>
      </c>
      <c r="P63" s="25">
        <v>303351</v>
      </c>
      <c r="Q63" s="25">
        <v>139541</v>
      </c>
      <c r="R63" s="25">
        <v>85888</v>
      </c>
      <c r="S63" s="25">
        <v>53653</v>
      </c>
      <c r="T63" s="25">
        <v>53653</v>
      </c>
      <c r="U63" s="31">
        <v>76123</v>
      </c>
    </row>
    <row r="64" spans="1:21" x14ac:dyDescent="0.25">
      <c r="A64" s="27" t="s">
        <v>221</v>
      </c>
      <c r="B64" s="27">
        <v>76471</v>
      </c>
      <c r="C64" s="27" t="s">
        <v>233</v>
      </c>
      <c r="D64" s="27" t="s">
        <v>222</v>
      </c>
      <c r="E64" s="28" t="s">
        <v>89</v>
      </c>
      <c r="F64" s="28" t="s">
        <v>234</v>
      </c>
      <c r="G64" s="27" t="s">
        <v>231</v>
      </c>
      <c r="H64" s="27" t="s">
        <v>23</v>
      </c>
      <c r="I64" s="28" t="s">
        <v>232</v>
      </c>
      <c r="J64" s="27" t="s">
        <v>82</v>
      </c>
      <c r="K64" s="25">
        <v>702306</v>
      </c>
      <c r="L64" s="25">
        <v>386268</v>
      </c>
      <c r="M64" s="25">
        <v>260154</v>
      </c>
      <c r="N64" s="25">
        <v>126114</v>
      </c>
      <c r="O64" s="25">
        <v>126114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31">
        <v>126114</v>
      </c>
    </row>
    <row r="65" spans="1:21" x14ac:dyDescent="0.25">
      <c r="A65" s="27" t="s">
        <v>235</v>
      </c>
      <c r="B65" s="27">
        <v>76927</v>
      </c>
      <c r="C65" s="27" t="s">
        <v>236</v>
      </c>
      <c r="D65" s="27" t="s">
        <v>237</v>
      </c>
      <c r="E65" s="28" t="s">
        <v>89</v>
      </c>
      <c r="F65" s="28" t="s">
        <v>238</v>
      </c>
      <c r="G65" s="27" t="s">
        <v>239</v>
      </c>
      <c r="H65" s="27" t="s">
        <v>23</v>
      </c>
      <c r="I65" s="28" t="s">
        <v>44</v>
      </c>
      <c r="J65" s="27" t="s">
        <v>82</v>
      </c>
      <c r="K65" s="25">
        <v>478553</v>
      </c>
      <c r="L65" s="25">
        <v>263204</v>
      </c>
      <c r="M65" s="25">
        <v>181950</v>
      </c>
      <c r="N65" s="25">
        <v>81254</v>
      </c>
      <c r="O65" s="25">
        <v>81254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31">
        <v>81254</v>
      </c>
    </row>
    <row r="66" spans="1:21" x14ac:dyDescent="0.25">
      <c r="A66" s="27" t="s">
        <v>54</v>
      </c>
      <c r="B66" s="27">
        <v>68676</v>
      </c>
      <c r="C66" s="27" t="s">
        <v>56</v>
      </c>
      <c r="D66" s="27" t="s">
        <v>55</v>
      </c>
      <c r="E66" s="28" t="s">
        <v>57</v>
      </c>
      <c r="F66" s="28" t="s">
        <v>58</v>
      </c>
      <c r="G66" s="27" t="s">
        <v>59</v>
      </c>
      <c r="H66" s="27" t="s">
        <v>23</v>
      </c>
      <c r="I66" s="28" t="s">
        <v>57</v>
      </c>
      <c r="J66" s="27" t="s">
        <v>82</v>
      </c>
      <c r="K66" s="25">
        <v>418073</v>
      </c>
      <c r="L66" s="25">
        <v>229940</v>
      </c>
      <c r="M66" s="25">
        <v>154026</v>
      </c>
      <c r="N66" s="25">
        <v>75914</v>
      </c>
      <c r="O66" s="25">
        <v>75914</v>
      </c>
      <c r="P66" s="25">
        <v>57710</v>
      </c>
      <c r="Q66" s="25">
        <v>26547</v>
      </c>
      <c r="R66" s="25">
        <v>16159</v>
      </c>
      <c r="S66" s="25">
        <v>10388</v>
      </c>
      <c r="T66" s="25">
        <v>10388</v>
      </c>
      <c r="U66" s="31">
        <v>86302</v>
      </c>
    </row>
    <row r="67" spans="1:21" ht="30" x14ac:dyDescent="0.25">
      <c r="A67" s="27" t="s">
        <v>54</v>
      </c>
      <c r="B67" s="27">
        <v>68676</v>
      </c>
      <c r="C67" s="27" t="s">
        <v>60</v>
      </c>
      <c r="D67" s="27" t="s">
        <v>55</v>
      </c>
      <c r="E67" s="28" t="s">
        <v>57</v>
      </c>
      <c r="F67" s="28" t="s">
        <v>61</v>
      </c>
      <c r="G67" s="27" t="s">
        <v>62</v>
      </c>
      <c r="H67" s="27" t="s">
        <v>23</v>
      </c>
      <c r="I67" s="28" t="s">
        <v>57</v>
      </c>
      <c r="J67" s="27" t="s">
        <v>82</v>
      </c>
      <c r="K67" s="25">
        <v>112085</v>
      </c>
      <c r="L67" s="25">
        <v>61647</v>
      </c>
      <c r="M67" s="25">
        <v>41300</v>
      </c>
      <c r="N67" s="25">
        <v>20347</v>
      </c>
      <c r="O67" s="25">
        <v>20347</v>
      </c>
      <c r="P67" s="25">
        <v>14492</v>
      </c>
      <c r="Q67" s="25">
        <v>6666</v>
      </c>
      <c r="R67" s="25">
        <v>4058</v>
      </c>
      <c r="S67" s="25">
        <v>2608</v>
      </c>
      <c r="T67" s="25">
        <v>2608</v>
      </c>
      <c r="U67" s="31">
        <v>22955</v>
      </c>
    </row>
    <row r="68" spans="1:21" x14ac:dyDescent="0.25">
      <c r="A68" s="27" t="s">
        <v>54</v>
      </c>
      <c r="B68" s="27">
        <v>68676</v>
      </c>
      <c r="C68" s="27" t="s">
        <v>63</v>
      </c>
      <c r="D68" s="27" t="s">
        <v>55</v>
      </c>
      <c r="E68" s="28" t="s">
        <v>57</v>
      </c>
      <c r="F68" s="28" t="s">
        <v>64</v>
      </c>
      <c r="G68" s="27" t="s">
        <v>65</v>
      </c>
      <c r="H68" s="27" t="s">
        <v>23</v>
      </c>
      <c r="I68" s="28" t="s">
        <v>57</v>
      </c>
      <c r="J68" s="27" t="s">
        <v>82</v>
      </c>
      <c r="K68" s="25">
        <v>521850</v>
      </c>
      <c r="L68" s="25">
        <v>287018</v>
      </c>
      <c r="M68" s="25">
        <v>192281</v>
      </c>
      <c r="N68" s="25">
        <v>94737</v>
      </c>
      <c r="O68" s="25">
        <v>94737</v>
      </c>
      <c r="P68" s="25">
        <v>71853</v>
      </c>
      <c r="Q68" s="25">
        <v>33052</v>
      </c>
      <c r="R68" s="25">
        <v>20119</v>
      </c>
      <c r="S68" s="25">
        <v>12933</v>
      </c>
      <c r="T68" s="25">
        <v>12933</v>
      </c>
      <c r="U68" s="31">
        <v>107670</v>
      </c>
    </row>
    <row r="69" spans="1:21" x14ac:dyDescent="0.25">
      <c r="A69" s="27" t="s">
        <v>54</v>
      </c>
      <c r="B69" s="27">
        <v>68676</v>
      </c>
      <c r="C69" s="27" t="s">
        <v>240</v>
      </c>
      <c r="D69" s="27" t="s">
        <v>55</v>
      </c>
      <c r="E69" s="28" t="s">
        <v>57</v>
      </c>
      <c r="F69" s="28" t="s">
        <v>241</v>
      </c>
      <c r="G69" s="27" t="s">
        <v>242</v>
      </c>
      <c r="H69" s="27" t="s">
        <v>23</v>
      </c>
      <c r="I69" s="28" t="s">
        <v>57</v>
      </c>
      <c r="J69" s="27" t="s">
        <v>82</v>
      </c>
      <c r="K69" s="25">
        <v>485029</v>
      </c>
      <c r="L69" s="25">
        <v>266766</v>
      </c>
      <c r="M69" s="25">
        <v>178714</v>
      </c>
      <c r="N69" s="25">
        <v>88052</v>
      </c>
      <c r="O69" s="25">
        <v>88052</v>
      </c>
      <c r="P69" s="25">
        <v>66754</v>
      </c>
      <c r="Q69" s="25">
        <v>30707</v>
      </c>
      <c r="R69" s="25">
        <v>18691</v>
      </c>
      <c r="S69" s="25">
        <v>12016</v>
      </c>
      <c r="T69" s="25">
        <v>12016</v>
      </c>
      <c r="U69" s="31">
        <v>100068</v>
      </c>
    </row>
    <row r="70" spans="1:21" x14ac:dyDescent="0.25">
      <c r="A70" s="27" t="s">
        <v>54</v>
      </c>
      <c r="B70" s="27">
        <v>68676</v>
      </c>
      <c r="C70" s="27" t="s">
        <v>321</v>
      </c>
      <c r="D70" s="27" t="s">
        <v>55</v>
      </c>
      <c r="E70" s="28" t="s">
        <v>57</v>
      </c>
      <c r="F70" s="28" t="s">
        <v>322</v>
      </c>
      <c r="G70" s="27" t="s">
        <v>323</v>
      </c>
      <c r="H70" s="27" t="s">
        <v>23</v>
      </c>
      <c r="I70" s="28" t="s">
        <v>57</v>
      </c>
      <c r="J70" s="27" t="s">
        <v>25</v>
      </c>
      <c r="K70" s="25">
        <v>358901</v>
      </c>
      <c r="L70" s="25">
        <v>197396</v>
      </c>
      <c r="M70" s="25">
        <v>261362</v>
      </c>
      <c r="N70" s="25">
        <v>-63966</v>
      </c>
      <c r="O70" s="25">
        <v>0</v>
      </c>
      <c r="P70" s="25">
        <v>51443</v>
      </c>
      <c r="Q70" s="25">
        <v>23664</v>
      </c>
      <c r="R70" s="25">
        <v>27729</v>
      </c>
      <c r="S70" s="25">
        <v>-4065</v>
      </c>
      <c r="T70" s="25">
        <v>0</v>
      </c>
      <c r="U70" s="31">
        <v>0</v>
      </c>
    </row>
    <row r="71" spans="1:21" x14ac:dyDescent="0.25">
      <c r="A71" s="27" t="s">
        <v>54</v>
      </c>
      <c r="B71" s="27">
        <v>77388</v>
      </c>
      <c r="C71" s="27" t="s">
        <v>324</v>
      </c>
      <c r="D71" s="27" t="s">
        <v>55</v>
      </c>
      <c r="E71" s="28" t="s">
        <v>325</v>
      </c>
      <c r="F71" s="28" t="s">
        <v>326</v>
      </c>
      <c r="G71" s="27" t="s">
        <v>327</v>
      </c>
      <c r="H71" s="27" t="s">
        <v>23</v>
      </c>
      <c r="I71" s="28" t="s">
        <v>325</v>
      </c>
      <c r="J71" s="27" t="s">
        <v>25</v>
      </c>
      <c r="K71" s="25">
        <v>3426755</v>
      </c>
      <c r="L71" s="25">
        <v>1884715</v>
      </c>
      <c r="M71" s="25">
        <v>1472961</v>
      </c>
      <c r="N71" s="25">
        <v>411754</v>
      </c>
      <c r="O71" s="25">
        <v>411754</v>
      </c>
      <c r="P71" s="25">
        <v>543269</v>
      </c>
      <c r="Q71" s="25">
        <v>249904</v>
      </c>
      <c r="R71" s="25">
        <v>175506</v>
      </c>
      <c r="S71" s="25">
        <v>74398</v>
      </c>
      <c r="T71" s="25">
        <v>74398</v>
      </c>
      <c r="U71" s="31">
        <v>486152</v>
      </c>
    </row>
    <row r="72" spans="1:21" x14ac:dyDescent="0.25">
      <c r="A72" s="27" t="s">
        <v>54</v>
      </c>
      <c r="B72" s="27">
        <v>77388</v>
      </c>
      <c r="C72" s="27" t="s">
        <v>328</v>
      </c>
      <c r="D72" s="27" t="s">
        <v>55</v>
      </c>
      <c r="E72" s="28" t="s">
        <v>325</v>
      </c>
      <c r="F72" s="28" t="s">
        <v>329</v>
      </c>
      <c r="G72" s="27" t="s">
        <v>330</v>
      </c>
      <c r="H72" s="27" t="s">
        <v>23</v>
      </c>
      <c r="I72" s="28" t="s">
        <v>325</v>
      </c>
      <c r="J72" s="27" t="s">
        <v>25</v>
      </c>
      <c r="K72" s="25">
        <v>1150029</v>
      </c>
      <c r="L72" s="25">
        <v>632516</v>
      </c>
      <c r="M72" s="25">
        <v>512476</v>
      </c>
      <c r="N72" s="25">
        <v>120040</v>
      </c>
      <c r="O72" s="25">
        <v>120040</v>
      </c>
      <c r="P72" s="25">
        <v>154967</v>
      </c>
      <c r="Q72" s="25">
        <v>71285</v>
      </c>
      <c r="R72" s="25">
        <v>52727</v>
      </c>
      <c r="S72" s="25">
        <v>18558</v>
      </c>
      <c r="T72" s="25">
        <v>18558</v>
      </c>
      <c r="U72" s="31">
        <v>138598</v>
      </c>
    </row>
    <row r="73" spans="1:21" x14ac:dyDescent="0.25">
      <c r="A73" s="27" t="s">
        <v>67</v>
      </c>
      <c r="B73" s="27">
        <v>69062</v>
      </c>
      <c r="C73" s="27" t="s">
        <v>68</v>
      </c>
      <c r="D73" s="27" t="s">
        <v>69</v>
      </c>
      <c r="E73" s="28" t="s">
        <v>70</v>
      </c>
      <c r="F73" s="28" t="s">
        <v>71</v>
      </c>
      <c r="G73" s="27" t="s">
        <v>72</v>
      </c>
      <c r="H73" s="27" t="s">
        <v>23</v>
      </c>
      <c r="I73" s="28" t="s">
        <v>70</v>
      </c>
      <c r="J73" s="27" t="s">
        <v>82</v>
      </c>
      <c r="K73" s="25">
        <v>337434</v>
      </c>
      <c r="L73" s="25">
        <v>185589</v>
      </c>
      <c r="M73" s="25">
        <v>142749</v>
      </c>
      <c r="N73" s="25">
        <v>42840</v>
      </c>
      <c r="O73" s="25">
        <v>42840</v>
      </c>
      <c r="P73" s="25">
        <v>780284</v>
      </c>
      <c r="Q73" s="25">
        <v>358931</v>
      </c>
      <c r="R73" s="25">
        <v>249801</v>
      </c>
      <c r="S73" s="25">
        <v>109130</v>
      </c>
      <c r="T73" s="25">
        <v>109130</v>
      </c>
      <c r="U73" s="31">
        <v>151970</v>
      </c>
    </row>
    <row r="74" spans="1:21" ht="30" x14ac:dyDescent="0.25">
      <c r="A74" s="27" t="s">
        <v>243</v>
      </c>
      <c r="B74" s="27">
        <v>10439</v>
      </c>
      <c r="C74" s="27" t="s">
        <v>246</v>
      </c>
      <c r="D74" s="27" t="s">
        <v>244</v>
      </c>
      <c r="E74" s="28" t="s">
        <v>245</v>
      </c>
      <c r="F74" s="28" t="s">
        <v>247</v>
      </c>
      <c r="G74" s="27" t="s">
        <v>248</v>
      </c>
      <c r="H74" s="27" t="s">
        <v>23</v>
      </c>
      <c r="I74" s="28" t="s">
        <v>249</v>
      </c>
      <c r="J74" s="27" t="s">
        <v>82</v>
      </c>
      <c r="K74" s="25">
        <v>104586</v>
      </c>
      <c r="L74" s="25">
        <v>57522</v>
      </c>
      <c r="M74" s="25">
        <v>0</v>
      </c>
      <c r="N74" s="25">
        <v>57522</v>
      </c>
      <c r="O74" s="25">
        <v>57522</v>
      </c>
      <c r="P74" s="25">
        <v>81425</v>
      </c>
      <c r="Q74" s="25">
        <v>37456</v>
      </c>
      <c r="R74" s="25">
        <v>0</v>
      </c>
      <c r="S74" s="25">
        <v>37456</v>
      </c>
      <c r="T74" s="25">
        <v>37456</v>
      </c>
      <c r="U74" s="31">
        <v>94978</v>
      </c>
    </row>
    <row r="75" spans="1:21" ht="30" x14ac:dyDescent="0.25">
      <c r="A75" s="27" t="s">
        <v>243</v>
      </c>
      <c r="B75" s="27">
        <v>10439</v>
      </c>
      <c r="C75" s="27" t="s">
        <v>250</v>
      </c>
      <c r="D75" s="27" t="s">
        <v>244</v>
      </c>
      <c r="E75" s="28" t="s">
        <v>245</v>
      </c>
      <c r="F75" s="28" t="s">
        <v>251</v>
      </c>
      <c r="G75" s="27" t="s">
        <v>252</v>
      </c>
      <c r="H75" s="27" t="s">
        <v>23</v>
      </c>
      <c r="I75" s="28" t="s">
        <v>253</v>
      </c>
      <c r="J75" s="27" t="s">
        <v>82</v>
      </c>
      <c r="K75" s="25">
        <v>129234</v>
      </c>
      <c r="L75" s="25">
        <v>71079</v>
      </c>
      <c r="M75" s="25">
        <v>0</v>
      </c>
      <c r="N75" s="25">
        <v>71079</v>
      </c>
      <c r="O75" s="25">
        <v>71079</v>
      </c>
      <c r="P75" s="25">
        <v>46673</v>
      </c>
      <c r="Q75" s="25">
        <v>21470</v>
      </c>
      <c r="R75" s="25">
        <v>0</v>
      </c>
      <c r="S75" s="25">
        <v>21470</v>
      </c>
      <c r="T75" s="25">
        <v>21470</v>
      </c>
      <c r="U75" s="31">
        <v>92549</v>
      </c>
    </row>
    <row r="76" spans="1:21" x14ac:dyDescent="0.25">
      <c r="A76" s="27" t="s">
        <v>254</v>
      </c>
      <c r="B76" s="27">
        <v>69948</v>
      </c>
      <c r="C76" s="27" t="s">
        <v>331</v>
      </c>
      <c r="D76" s="27" t="s">
        <v>255</v>
      </c>
      <c r="E76" s="28" t="s">
        <v>332</v>
      </c>
      <c r="F76" s="28" t="s">
        <v>333</v>
      </c>
      <c r="G76" s="27" t="s">
        <v>334</v>
      </c>
      <c r="H76" s="27" t="s">
        <v>23</v>
      </c>
      <c r="I76" s="28" t="s">
        <v>332</v>
      </c>
      <c r="J76" s="27" t="s">
        <v>82</v>
      </c>
      <c r="K76" s="25">
        <v>314971</v>
      </c>
      <c r="L76" s="25">
        <v>173234</v>
      </c>
      <c r="M76" s="25">
        <v>141189</v>
      </c>
      <c r="N76" s="25">
        <v>32045</v>
      </c>
      <c r="O76" s="25">
        <v>32045</v>
      </c>
      <c r="P76" s="25">
        <v>52523</v>
      </c>
      <c r="Q76" s="25">
        <v>24161</v>
      </c>
      <c r="R76" s="25">
        <v>17894</v>
      </c>
      <c r="S76" s="25">
        <v>6267</v>
      </c>
      <c r="T76" s="25">
        <v>6267</v>
      </c>
      <c r="U76" s="31">
        <v>38312</v>
      </c>
    </row>
    <row r="77" spans="1:21" x14ac:dyDescent="0.25">
      <c r="A77" s="27" t="s">
        <v>254</v>
      </c>
      <c r="B77" s="27">
        <v>69948</v>
      </c>
      <c r="C77" s="27" t="s">
        <v>335</v>
      </c>
      <c r="D77" s="27" t="s">
        <v>255</v>
      </c>
      <c r="E77" s="28" t="s">
        <v>332</v>
      </c>
      <c r="F77" s="28" t="s">
        <v>336</v>
      </c>
      <c r="G77" s="27" t="s">
        <v>337</v>
      </c>
      <c r="H77" s="27" t="s">
        <v>23</v>
      </c>
      <c r="I77" s="28" t="s">
        <v>332</v>
      </c>
      <c r="J77" s="27" t="s">
        <v>25</v>
      </c>
      <c r="K77" s="25">
        <v>2526229</v>
      </c>
      <c r="L77" s="25">
        <v>1389426</v>
      </c>
      <c r="M77" s="25">
        <v>1052952</v>
      </c>
      <c r="N77" s="25">
        <v>336474</v>
      </c>
      <c r="O77" s="25">
        <v>336474</v>
      </c>
      <c r="P77" s="25">
        <v>443984</v>
      </c>
      <c r="Q77" s="25">
        <v>204233</v>
      </c>
      <c r="R77" s="25">
        <v>145228</v>
      </c>
      <c r="S77" s="25">
        <v>59005</v>
      </c>
      <c r="T77" s="25">
        <v>59005</v>
      </c>
      <c r="U77" s="31">
        <v>395479</v>
      </c>
    </row>
    <row r="78" spans="1:21" x14ac:dyDescent="0.25">
      <c r="A78" s="27" t="s">
        <v>73</v>
      </c>
      <c r="B78" s="27">
        <v>10488</v>
      </c>
      <c r="C78" s="27" t="s">
        <v>256</v>
      </c>
      <c r="D78" s="27" t="s">
        <v>75</v>
      </c>
      <c r="E78" s="28" t="s">
        <v>257</v>
      </c>
      <c r="F78" s="28" t="s">
        <v>258</v>
      </c>
      <c r="G78" s="27" t="s">
        <v>259</v>
      </c>
      <c r="H78" s="27" t="s">
        <v>23</v>
      </c>
      <c r="I78" s="28" t="s">
        <v>76</v>
      </c>
      <c r="J78" s="27" t="s">
        <v>82</v>
      </c>
      <c r="K78" s="25">
        <v>90960</v>
      </c>
      <c r="L78" s="25">
        <v>50028</v>
      </c>
      <c r="M78" s="25">
        <v>36618</v>
      </c>
      <c r="N78" s="25">
        <v>13410</v>
      </c>
      <c r="O78" s="25">
        <v>13410</v>
      </c>
      <c r="P78" s="25">
        <v>20943</v>
      </c>
      <c r="Q78" s="25">
        <v>9634</v>
      </c>
      <c r="R78" s="25">
        <v>6409</v>
      </c>
      <c r="S78" s="25">
        <v>3225</v>
      </c>
      <c r="T78" s="25">
        <v>3225</v>
      </c>
      <c r="U78" s="31">
        <v>16635</v>
      </c>
    </row>
    <row r="79" spans="1:21" x14ac:dyDescent="0.25">
      <c r="A79" s="27" t="s">
        <v>73</v>
      </c>
      <c r="B79" s="27">
        <v>70581</v>
      </c>
      <c r="C79" s="27" t="s">
        <v>74</v>
      </c>
      <c r="D79" s="27" t="s">
        <v>75</v>
      </c>
      <c r="E79" s="28" t="s">
        <v>76</v>
      </c>
      <c r="F79" s="28" t="s">
        <v>77</v>
      </c>
      <c r="G79" s="27" t="s">
        <v>78</v>
      </c>
      <c r="H79" s="27" t="s">
        <v>23</v>
      </c>
      <c r="I79" s="28" t="s">
        <v>76</v>
      </c>
      <c r="J79" s="27" t="s">
        <v>82</v>
      </c>
      <c r="K79" s="25">
        <v>458596</v>
      </c>
      <c r="L79" s="25">
        <v>252228</v>
      </c>
      <c r="M79" s="25">
        <v>260403</v>
      </c>
      <c r="N79" s="25">
        <v>-8175</v>
      </c>
      <c r="O79" s="25">
        <v>0</v>
      </c>
      <c r="P79" s="25">
        <v>112480</v>
      </c>
      <c r="Q79" s="25">
        <v>51741</v>
      </c>
      <c r="R79" s="25">
        <v>48556</v>
      </c>
      <c r="S79" s="25">
        <v>3185</v>
      </c>
      <c r="T79" s="25">
        <v>3185</v>
      </c>
      <c r="U79" s="31">
        <v>3185</v>
      </c>
    </row>
    <row r="80" spans="1:21" x14ac:dyDescent="0.25">
      <c r="A80" s="27" t="s">
        <v>260</v>
      </c>
      <c r="B80" s="27">
        <v>10546</v>
      </c>
      <c r="C80" s="27" t="s">
        <v>261</v>
      </c>
      <c r="D80" s="27" t="s">
        <v>262</v>
      </c>
      <c r="E80" s="28" t="s">
        <v>263</v>
      </c>
      <c r="F80" s="28" t="s">
        <v>264</v>
      </c>
      <c r="G80" s="27" t="s">
        <v>265</v>
      </c>
      <c r="H80" s="27" t="s">
        <v>23</v>
      </c>
      <c r="I80" s="28" t="s">
        <v>266</v>
      </c>
      <c r="J80" s="27" t="s">
        <v>82</v>
      </c>
      <c r="K80" s="25">
        <v>269111</v>
      </c>
      <c r="L80" s="25">
        <v>148011</v>
      </c>
      <c r="M80" s="25">
        <v>126608</v>
      </c>
      <c r="N80" s="25">
        <v>21403</v>
      </c>
      <c r="O80" s="25">
        <v>21403</v>
      </c>
      <c r="P80" s="25">
        <v>49970</v>
      </c>
      <c r="Q80" s="25">
        <v>22986</v>
      </c>
      <c r="R80" s="25">
        <v>17870</v>
      </c>
      <c r="S80" s="25">
        <v>5116</v>
      </c>
      <c r="T80" s="25">
        <v>5116</v>
      </c>
      <c r="U80" s="31">
        <v>26519</v>
      </c>
    </row>
    <row r="81" spans="1:21" ht="15.6" x14ac:dyDescent="0.3">
      <c r="A81" s="33" t="s">
        <v>340</v>
      </c>
      <c r="B81" s="34"/>
      <c r="C81" s="34"/>
      <c r="D81" s="35"/>
      <c r="E81" s="36"/>
      <c r="F81" s="37"/>
      <c r="G81" s="34"/>
      <c r="H81" s="34"/>
      <c r="I81" s="33"/>
      <c r="J81" s="38"/>
      <c r="K81" s="39">
        <f>SUBTOTAL(109,Table1[(A)
Estimated Total 2022–23 Charter School LCFF State Aid])</f>
        <v>46153146</v>
      </c>
      <c r="L81" s="39">
        <f>SUBTOTAL(109,Table1[(B)
Estimated Charter School LCFF State Aid
= (A) x .55])</f>
        <v>25384232</v>
      </c>
      <c r="M81" s="39">
        <f>SUBTOTAL(109,Table1[(C)
Prior Payments
(September 2022)])</f>
        <v>18244920</v>
      </c>
      <c r="N81" s="39">
        <f>SUBTOTAL(109,Table1[(D)
Estimated Charter School LCFF State Aid Net of Prior Payments
= (B) - (C)])</f>
        <v>7139312</v>
      </c>
      <c r="O81" s="39">
        <f>SUBTOTAL(109,Table1[(E)
Adjusted Charter School LCFF State Aid
= Greater of (D) or 0])</f>
        <v>7399103</v>
      </c>
      <c r="P81" s="39">
        <f>SUBTOTAL(109,Table1[(F)
Estimated 2022–23 In-lieu of Property Taxes])</f>
        <v>10271396</v>
      </c>
      <c r="Q81" s="39">
        <f>SUBTOTAL(109,Table1[(G)
Estimated In-lieu of Property Taxes
= (F) x .46])</f>
        <v>4724843</v>
      </c>
      <c r="R81" s="39">
        <f>SUBTOTAL(109,Table1[(H)
Prior Payment of In-lieu of Property Taxes
(September 2022)])</f>
        <v>2995616</v>
      </c>
      <c r="S81" s="39">
        <f>SUBTOTAL(109,Table1[(I)
Estimated In-lieu of Property Taxes Net of Prior Payments
= (G) - (H)])</f>
        <v>1729227</v>
      </c>
      <c r="T81" s="39">
        <f>SUBTOTAL(109,Table1[(J)
Adjusted In-lieu of Property Taxes
= Greater of (I) or 0])</f>
        <v>1736179</v>
      </c>
      <c r="U81" s="40">
        <f>SUBTOTAL(109,Table1[(K)
Apportionment Total
= (E) + (J)])</f>
        <v>9135282</v>
      </c>
    </row>
    <row r="82" spans="1:21" ht="15.6" x14ac:dyDescent="0.3">
      <c r="A82" s="17" t="s">
        <v>9</v>
      </c>
    </row>
    <row r="83" spans="1:21" x14ac:dyDescent="0.25">
      <c r="A83" s="18" t="s">
        <v>0</v>
      </c>
    </row>
    <row r="84" spans="1:21" x14ac:dyDescent="0.25">
      <c r="A84" s="18" t="s">
        <v>10</v>
      </c>
    </row>
    <row r="85" spans="1:21" x14ac:dyDescent="0.25">
      <c r="A85" s="19" t="s">
        <v>338</v>
      </c>
    </row>
  </sheetData>
  <printOptions horizontalCentered="1"/>
  <pageMargins left="0.25" right="0.25" top="0.75" bottom="0.75" header="0.3" footer="0.3"/>
  <pageSetup paperSize="5" scale="37" fitToHeight="0" orientation="landscape" r:id="rId1"/>
  <headerFooter>
    <oddFooter>&amp;C&amp;"Arial,Regular"&amp;12Page &amp;P of &amp;N</oddFooter>
  </headerFooter>
  <ignoredErrors>
    <ignoredError sqref="G6 A7:A80 C7:C80 G7:G80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22-23 CS Adv</vt:lpstr>
      <vt:lpstr>'Summary 22-23 CS Adv'!Print_Titles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CS Special Advance Apportionment Summary - Principal Apportionment (CA Dept of Education)</dc:title>
  <dc:subject>Summary of the Fiscal Year (FY) 2022–23 Second Special Advance Apportionment for Charter Schools (CS Adv).</dc:subject>
  <dc:creator/>
  <cp:lastModifiedBy/>
  <dcterms:created xsi:type="dcterms:W3CDTF">2024-05-22T17:26:05Z</dcterms:created>
  <dcterms:modified xsi:type="dcterms:W3CDTF">2024-06-14T15:49:07Z</dcterms:modified>
</cp:coreProperties>
</file>