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4A5F7224-7781-4D8C-AF68-1D8DE5DD5CC1}" xr6:coauthVersionLast="47" xr6:coauthVersionMax="47" xr10:uidLastSave="{00000000-0000-0000-0000-000000000000}"/>
  <bookViews>
    <workbookView xWindow="28690" yWindow="1750" windowWidth="29020" windowHeight="15820" xr2:uid="{00000000-000D-0000-FFFF-FFFF00000000}"/>
  </bookViews>
  <sheets>
    <sheet name="Summary 24-25 CS Adv" sheetId="2" r:id="rId1"/>
  </sheets>
  <definedNames>
    <definedName name="_xlnm._FilterDatabase" localSheetId="0" hidden="1">'Summary 24-25 CS Adv'!$A$6:$P$50</definedName>
    <definedName name="_xlnm.Print_Titles" localSheetId="0">'Summary 24-25 CS Adv'!$1:$6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2" l="1"/>
  <c r="N50" i="2"/>
  <c r="M50" i="2"/>
  <c r="L50" i="2"/>
  <c r="K50" i="2"/>
</calcChain>
</file>

<file path=xl/sharedStrings.xml><?xml version="1.0" encoding="utf-8"?>
<sst xmlns="http://schemas.openxmlformats.org/spreadsheetml/2006/main" count="412" uniqueCount="230">
  <si>
    <t>California Department of Education</t>
  </si>
  <si>
    <t xml:space="preserve">County Code </t>
  </si>
  <si>
    <t>District Code</t>
  </si>
  <si>
    <t>School Code</t>
  </si>
  <si>
    <t>County Name</t>
  </si>
  <si>
    <t>Charter Name</t>
  </si>
  <si>
    <t>Charter Number</t>
  </si>
  <si>
    <t>Fund Type</t>
  </si>
  <si>
    <t>Prepared by:</t>
  </si>
  <si>
    <t>School Fiscal Services Division</t>
  </si>
  <si>
    <t>Charter School Special Advance Apportionment Summary</t>
  </si>
  <si>
    <t>(B)
Estimated
Charter School LCFF State Aid
= (A) x .37</t>
  </si>
  <si>
    <t>(E)
Estimated
Total
= (B) + (D)</t>
  </si>
  <si>
    <t>Charter School Apportionment Category</t>
  </si>
  <si>
    <t>(D)
Estimated
In-lieu of 
Property Taxes
= (C) x .28</t>
  </si>
  <si>
    <t>10</t>
  </si>
  <si>
    <t>0140186</t>
  </si>
  <si>
    <t>Fresno</t>
  </si>
  <si>
    <t>Clovis Global Academy</t>
  </si>
  <si>
    <t>2101</t>
  </si>
  <si>
    <t>D</t>
  </si>
  <si>
    <t>Clovis Unified</t>
  </si>
  <si>
    <t>Newly Operational</t>
  </si>
  <si>
    <t>19</t>
  </si>
  <si>
    <t>Los Angeles</t>
  </si>
  <si>
    <t>Los Angeles Unified</t>
  </si>
  <si>
    <t>0139832</t>
  </si>
  <si>
    <t>2082</t>
  </si>
  <si>
    <t>0140004</t>
  </si>
  <si>
    <t>El Rio Community</t>
  </si>
  <si>
    <t>2080</t>
  </si>
  <si>
    <t>30</t>
  </si>
  <si>
    <t>Orange</t>
  </si>
  <si>
    <t>Capistrano Unified</t>
  </si>
  <si>
    <t>34</t>
  </si>
  <si>
    <t>Sacramento</t>
  </si>
  <si>
    <t>39</t>
  </si>
  <si>
    <t>0139865</t>
  </si>
  <si>
    <t>San Joaquin</t>
  </si>
  <si>
    <t>Stockton Unified</t>
  </si>
  <si>
    <t>Aspire Stockton 6-12 Secondary Academy</t>
  </si>
  <si>
    <t>2064</t>
  </si>
  <si>
    <t>0139907</t>
  </si>
  <si>
    <t>Voices College Bound Language Academy at Stockton</t>
  </si>
  <si>
    <t>2077</t>
  </si>
  <si>
    <t>0139923</t>
  </si>
  <si>
    <t>2063</t>
  </si>
  <si>
    <t>L</t>
  </si>
  <si>
    <t>48</t>
  </si>
  <si>
    <t>Solano</t>
  </si>
  <si>
    <t>*</t>
  </si>
  <si>
    <t>01</t>
  </si>
  <si>
    <t>Alameda</t>
  </si>
  <si>
    <t>Grade Level Expansion</t>
  </si>
  <si>
    <t>0140764</t>
  </si>
  <si>
    <t>Fresno Unified</t>
  </si>
  <si>
    <t>Golden Charter Academy</t>
  </si>
  <si>
    <t>2113</t>
  </si>
  <si>
    <t>0140806</t>
  </si>
  <si>
    <t>Aspen Ridge Public</t>
  </si>
  <si>
    <t>2115</t>
  </si>
  <si>
    <t>0140681</t>
  </si>
  <si>
    <t>Environmental Charter High - Gardena</t>
  </si>
  <si>
    <t>2098</t>
  </si>
  <si>
    <t>Compton Unified</t>
  </si>
  <si>
    <t>0136994</t>
  </si>
  <si>
    <t>Rise Kohyang Elementary School</t>
  </si>
  <si>
    <t>1927</t>
  </si>
  <si>
    <t>0140749</t>
  </si>
  <si>
    <t>2081</t>
  </si>
  <si>
    <t>0137893</t>
  </si>
  <si>
    <t>KIPP Compton Community School</t>
  </si>
  <si>
    <t>1996</t>
  </si>
  <si>
    <t>0138297</t>
  </si>
  <si>
    <t>Acton-Agua Dulce Unified</t>
  </si>
  <si>
    <t>iLead Agua Dulce</t>
  </si>
  <si>
    <t>2003</t>
  </si>
  <si>
    <t>0140822</t>
  </si>
  <si>
    <t>Irvine International Academy</t>
  </si>
  <si>
    <t>2116</t>
  </si>
  <si>
    <t>Irvine Unified</t>
  </si>
  <si>
    <t>36</t>
  </si>
  <si>
    <t>San Bernardino</t>
  </si>
  <si>
    <t>37</t>
  </si>
  <si>
    <t>San Diego</t>
  </si>
  <si>
    <t>Cajon Valley Union</t>
  </si>
  <si>
    <t>0140616</t>
  </si>
  <si>
    <t>2109</t>
  </si>
  <si>
    <t>45</t>
  </si>
  <si>
    <t>Shasta</t>
  </si>
  <si>
    <t>Chartering Authority</t>
  </si>
  <si>
    <t>0140962</t>
  </si>
  <si>
    <t>0141358</t>
  </si>
  <si>
    <t>Banta Unified</t>
  </si>
  <si>
    <t>0141242</t>
  </si>
  <si>
    <t>0134122</t>
  </si>
  <si>
    <t>Columbia Elementary</t>
  </si>
  <si>
    <t>The SEED School of Los Angeles County</t>
  </si>
  <si>
    <t>2108</t>
  </si>
  <si>
    <t>Citizens of the World Charter School West Valley</t>
  </si>
  <si>
    <t>Citizens of the World Charter School East Valley</t>
  </si>
  <si>
    <t>2124</t>
  </si>
  <si>
    <t>River Islands High</t>
  </si>
  <si>
    <t>2122</t>
  </si>
  <si>
    <t>Redding School of the Arts</t>
  </si>
  <si>
    <t>1793</t>
  </si>
  <si>
    <t>TOTAL</t>
  </si>
  <si>
    <r>
      <t xml:space="preserve">LEGEND: LCFF = Local Control Funding Formula; PENSEC = calculation of LCFF funding based on the estimated average daily attendance pursuant to </t>
    </r>
    <r>
      <rPr>
        <i/>
        <sz val="12"/>
        <color rgb="FF000000"/>
        <rFont val="Arial"/>
        <family val="2"/>
      </rPr>
      <t>Education Code</t>
    </r>
    <r>
      <rPr>
        <sz val="12"/>
        <color indexed="8"/>
        <rFont val="Arial"/>
        <family val="2"/>
      </rPr>
      <t xml:space="preserve"> (</t>
    </r>
    <r>
      <rPr>
        <i/>
        <sz val="12"/>
        <color rgb="FF000000"/>
        <rFont val="Arial"/>
        <family val="2"/>
      </rPr>
      <t>EC</t>
    </r>
    <r>
      <rPr>
        <sz val="12"/>
        <color indexed="8"/>
        <rFont val="Arial"/>
        <family val="2"/>
      </rPr>
      <t xml:space="preserve">) 47652; In-lieu of Property Taxes = funds due from sponsoring school district(s) to charter schools pursuant to </t>
    </r>
    <r>
      <rPr>
        <i/>
        <sz val="12"/>
        <color rgb="FF000000"/>
        <rFont val="Arial"/>
        <family val="2"/>
      </rPr>
      <t>EC</t>
    </r>
    <r>
      <rPr>
        <sz val="12"/>
        <color indexed="8"/>
        <rFont val="Arial"/>
        <family val="2"/>
      </rPr>
      <t xml:space="preserve"> 47632 and 47635.</t>
    </r>
  </si>
  <si>
    <r>
      <t xml:space="preserve">"Newly Operational" = LCFF State Aid provided pursuant to </t>
    </r>
    <r>
      <rPr>
        <i/>
        <sz val="12"/>
        <color rgb="FF000000"/>
        <rFont val="Arial"/>
        <family val="2"/>
      </rPr>
      <t>EC</t>
    </r>
    <r>
      <rPr>
        <sz val="12"/>
        <color indexed="8"/>
        <rFont val="Arial"/>
        <family val="2"/>
      </rPr>
      <t xml:space="preserve"> 47652(a); "Grade Level Expansion" = LCFF State Aid provided pursuant to </t>
    </r>
    <r>
      <rPr>
        <i/>
        <sz val="12"/>
        <color rgb="FF000000"/>
        <rFont val="Arial"/>
        <family val="2"/>
      </rPr>
      <t>EC</t>
    </r>
    <r>
      <rPr>
        <sz val="12"/>
        <color indexed="8"/>
        <rFont val="Arial"/>
        <family val="2"/>
      </rPr>
      <t xml:space="preserve"> 47652(b); D = Direct Funded; L = Local Funded</t>
    </r>
  </si>
  <si>
    <t xml:space="preserve">* = See In-lieu of Taxes for Countywide, County Program, and State Board of Education Approved Charter Schools Excel file for information about In-lieu of Property Taxes by district of residence. </t>
  </si>
  <si>
    <t>0138883</t>
  </si>
  <si>
    <t>Equitas Academy 6</t>
  </si>
  <si>
    <t>2030</t>
  </si>
  <si>
    <t>28</t>
  </si>
  <si>
    <t>Napa</t>
  </si>
  <si>
    <t>0141978</t>
  </si>
  <si>
    <t>Vista Meridian Global Academy</t>
  </si>
  <si>
    <t>2132</t>
  </si>
  <si>
    <t>0142000</t>
  </si>
  <si>
    <t>Explore Academy</t>
  </si>
  <si>
    <t>2129</t>
  </si>
  <si>
    <t>0142224</t>
  </si>
  <si>
    <t>California Republic Leadership Academy Capistrano</t>
  </si>
  <si>
    <t>2138</t>
  </si>
  <si>
    <t>0142232</t>
  </si>
  <si>
    <t>Irvine Chinese Immersion Academy</t>
  </si>
  <si>
    <t>2140</t>
  </si>
  <si>
    <t>0142091</t>
  </si>
  <si>
    <t>Capital College and Career Academy</t>
  </si>
  <si>
    <t>2133</t>
  </si>
  <si>
    <t>0139394</t>
  </si>
  <si>
    <t>Kidinnu Academy</t>
  </si>
  <si>
    <t>2054</t>
  </si>
  <si>
    <t>Aspire Arts &amp; Sciences Academy</t>
  </si>
  <si>
    <t>KIPP Stockton</t>
  </si>
  <si>
    <t>KIPP University Park</t>
  </si>
  <si>
    <t>2024–25 First Special Advance Apportionment for Charter Schools</t>
  </si>
  <si>
    <t>September 2024</t>
  </si>
  <si>
    <t>0138867</t>
  </si>
  <si>
    <t>State Board of Education</t>
  </si>
  <si>
    <t>Hayward Collegiate Charter</t>
  </si>
  <si>
    <t>2027</t>
  </si>
  <si>
    <t>Hayward Unified</t>
  </si>
  <si>
    <t>04</t>
  </si>
  <si>
    <t>0110338</t>
  </si>
  <si>
    <t>Butte</t>
  </si>
  <si>
    <t>Achieve Charter School of Paradise Inc.</t>
  </si>
  <si>
    <t>0751</t>
  </si>
  <si>
    <t>Paradise Unified</t>
  </si>
  <si>
    <t>12</t>
  </si>
  <si>
    <t>6008221</t>
  </si>
  <si>
    <t>Humboldt</t>
  </si>
  <si>
    <t>Agnes J Johnson Charter</t>
  </si>
  <si>
    <t>2103</t>
  </si>
  <si>
    <t>Southern Humboldt Joint Unified</t>
  </si>
  <si>
    <t>15</t>
  </si>
  <si>
    <t>0142505</t>
  </si>
  <si>
    <t>Kern</t>
  </si>
  <si>
    <t>Central Academy of Arts and Technology</t>
  </si>
  <si>
    <t>2142</t>
  </si>
  <si>
    <t>Bakersfield City</t>
  </si>
  <si>
    <t>0156364</t>
  </si>
  <si>
    <t>Grow Public Schools</t>
  </si>
  <si>
    <t>2149</t>
  </si>
  <si>
    <t>0135582</t>
  </si>
  <si>
    <t>Russell Westbrook Why Not? High</t>
  </si>
  <si>
    <t>1817</t>
  </si>
  <si>
    <t>0164780</t>
  </si>
  <si>
    <t>Ednovate College Prep 6</t>
  </si>
  <si>
    <t>2086</t>
  </si>
  <si>
    <t>0148361</t>
  </si>
  <si>
    <t>Mayacamas Countywide Middle</t>
  </si>
  <si>
    <t>2150</t>
  </si>
  <si>
    <t>0139964</t>
  </si>
  <si>
    <t>Orange County Classical Academy</t>
  </si>
  <si>
    <t>2127</t>
  </si>
  <si>
    <t>0142570</t>
  </si>
  <si>
    <t>California Republic Leadership Academy Yorba Linda</t>
  </si>
  <si>
    <t>2147</t>
  </si>
  <si>
    <t>Placentia-Yorba Linda Unified</t>
  </si>
  <si>
    <t>33</t>
  </si>
  <si>
    <t>0139428</t>
  </si>
  <si>
    <t>Riverside</t>
  </si>
  <si>
    <t>Garvey/Allen Visual &amp; Performing Arts Academy for STEM</t>
  </si>
  <si>
    <t>2058</t>
  </si>
  <si>
    <t>Moreno Valley Unified</t>
  </si>
  <si>
    <t>0142547</t>
  </si>
  <si>
    <t>Inland Empire Springs Charter School</t>
  </si>
  <si>
    <t>2146</t>
  </si>
  <si>
    <t>43</t>
  </si>
  <si>
    <t>0123760</t>
  </si>
  <si>
    <t>Santa Clara</t>
  </si>
  <si>
    <t>Gilroy Prep (a Navigator School)</t>
  </si>
  <si>
    <t>1278</t>
  </si>
  <si>
    <t>Gilroy Unified</t>
  </si>
  <si>
    <t>44</t>
  </si>
  <si>
    <t>0138909</t>
  </si>
  <si>
    <t>Santa Cruz</t>
  </si>
  <si>
    <t>Watsonville Prep</t>
  </si>
  <si>
    <t>2032</t>
  </si>
  <si>
    <t>0129494</t>
  </si>
  <si>
    <t>Kairos Public</t>
  </si>
  <si>
    <t>1635</t>
  </si>
  <si>
    <t>Vacaville Unified</t>
  </si>
  <si>
    <t>49</t>
  </si>
  <si>
    <t>0142554</t>
  </si>
  <si>
    <t>Sonoma</t>
  </si>
  <si>
    <t>Dual Language Immersion Academy Charter School</t>
  </si>
  <si>
    <t>2136</t>
  </si>
  <si>
    <t>Petaluma Joint Union High</t>
  </si>
  <si>
    <t>58</t>
  </si>
  <si>
    <t>0117242</t>
  </si>
  <si>
    <t>Yuba</t>
  </si>
  <si>
    <t>Yuba Environmental Science Charter Academy</t>
  </si>
  <si>
    <t>0990</t>
  </si>
  <si>
    <t>Marysville Joint Unified</t>
  </si>
  <si>
    <t>(A)
Estimated
Total 2024–25
Charter School LCFF State Aid</t>
  </si>
  <si>
    <t>(C)
Estimated
Total 2024–25
In-lieu of Property Taxes</t>
  </si>
  <si>
    <t>Alameda Co. Office of Education</t>
  </si>
  <si>
    <t>Fresno Co. Office of Education</t>
  </si>
  <si>
    <t>Humboldt Co. Office of Education</t>
  </si>
  <si>
    <t>Kern Co. Office of Education</t>
  </si>
  <si>
    <t>Los Angeles Co. Office of Education</t>
  </si>
  <si>
    <t>Napa Co. Office of Education</t>
  </si>
  <si>
    <t>Orange Co. Office of Education</t>
  </si>
  <si>
    <t>Riverside Co. Office of Education</t>
  </si>
  <si>
    <t>Sacramento Co. Office of Education</t>
  </si>
  <si>
    <t>San Bernardino Co. Office of Education</t>
  </si>
  <si>
    <t>Yuba Co. Office of Education</t>
  </si>
  <si>
    <t>Sponsoring School District
[EC 47632(i)]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</si>
</sst>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2"/>
      <color rgb="FF00000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">
    <xf numFmtId="0" fontId="0" fillId="0" borderId="0" applyNumberFormat="0" applyFont="0" applyFill="0" applyBorder="0" applyAlignment="0" applyProtection="0"/>
    <xf numFmtId="0" fontId="2" fillId="0" borderId="0" applyNumberFormat="0" applyFill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2" borderId="1" applyNumberFormat="0" applyProtection="0">
      <alignment horizontal="center" wrapText="1"/>
    </xf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2" applyNumberFormat="0" applyFill="0" applyAlignment="0" applyProtection="0"/>
  </cellStyleXfs>
  <cellXfs count="44">
    <xf numFmtId="0" fontId="0" fillId="0" borderId="0" xfId="0"/>
    <xf numFmtId="0" fontId="3" fillId="0" borderId="0" xfId="0" applyFont="1" applyFill="1" applyBorder="1" applyAlignment="1">
      <alignment vertical="center"/>
    </xf>
    <xf numFmtId="0" fontId="4" fillId="0" borderId="0" xfId="0" applyFont="1"/>
    <xf numFmtId="0" fontId="3" fillId="0" borderId="0" xfId="0" applyFont="1" applyFill="1" applyBorder="1" applyAlignment="1"/>
    <xf numFmtId="0" fontId="4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4" fillId="0" borderId="0" xfId="0" applyFont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Border="1" applyAlignment="1">
      <alignment horizontal="center" wrapText="1"/>
    </xf>
    <xf numFmtId="42" fontId="4" fillId="0" borderId="0" xfId="0" applyNumberFormat="1" applyFont="1" applyBorder="1" applyAlignment="1">
      <alignment horizontal="center"/>
    </xf>
    <xf numFmtId="41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 wrapText="1"/>
    </xf>
    <xf numFmtId="0" fontId="4" fillId="0" borderId="0" xfId="0" quotePrefix="1" applyFont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/>
    </xf>
    <xf numFmtId="0" fontId="5" fillId="0" borderId="0" xfId="0" applyFont="1" applyBorder="1" applyAlignment="1"/>
    <xf numFmtId="0" fontId="8" fillId="0" borderId="0" xfId="1" applyFont="1" applyFill="1" applyAlignment="1"/>
    <xf numFmtId="0" fontId="6" fillId="2" borderId="1" xfId="8">
      <alignment horizontal="center" wrapText="1"/>
    </xf>
    <xf numFmtId="0" fontId="6" fillId="2" borderId="1" xfId="8" applyNumberFormat="1">
      <alignment horizontal="center" wrapText="1"/>
    </xf>
    <xf numFmtId="3" fontId="6" fillId="2" borderId="1" xfId="8" applyNumberFormat="1">
      <alignment horizontal="center" wrapText="1"/>
    </xf>
    <xf numFmtId="0" fontId="2" fillId="0" borderId="2" xfId="11" applyNumberFormat="1" applyFill="1" applyAlignment="1">
      <alignment horizontal="left" wrapText="1"/>
    </xf>
    <xf numFmtId="0" fontId="2" fillId="0" borderId="2" xfId="11" applyNumberFormat="1" applyAlignment="1">
      <alignment horizontal="center"/>
    </xf>
    <xf numFmtId="0" fontId="2" fillId="0" borderId="2" xfId="11" applyNumberFormat="1"/>
    <xf numFmtId="0" fontId="2" fillId="0" borderId="2" xfId="11" applyNumberFormat="1" applyAlignment="1">
      <alignment horizontal="left" wrapText="1"/>
    </xf>
    <xf numFmtId="0" fontId="2" fillId="0" borderId="2" xfId="11" applyAlignment="1">
      <alignment wrapText="1"/>
    </xf>
    <xf numFmtId="0" fontId="2" fillId="0" borderId="2" xfId="11" applyNumberFormat="1" applyAlignment="1">
      <alignment horizontal="right" wrapText="1"/>
    </xf>
    <xf numFmtId="0" fontId="2" fillId="0" borderId="2" xfId="11" applyNumberFormat="1" applyAlignment="1">
      <alignment horizontal="right"/>
    </xf>
    <xf numFmtId="164" fontId="2" fillId="0" borderId="2" xfId="11" applyNumberFormat="1" applyAlignment="1">
      <alignment horizontal="center"/>
    </xf>
    <xf numFmtId="164" fontId="2" fillId="0" borderId="2" xfId="11" applyNumberFormat="1"/>
  </cellXfs>
  <cellStyles count="12">
    <cellStyle name="Comma 2" xfId="3" xr:uid="{FF41A29C-55BF-4586-8282-03DDD7201396}"/>
    <cellStyle name="Currency 2" xfId="4" xr:uid="{CE6DB0A1-E8CB-462B-B595-AE2FF14271BD}"/>
    <cellStyle name="Heading 1" xfId="1" builtinId="16" customBuiltin="1"/>
    <cellStyle name="Heading 2" xfId="2" builtinId="17" customBuiltin="1"/>
    <cellStyle name="Normal" xfId="0" builtinId="0" customBuiltin="1"/>
    <cellStyle name="Normal 2" xfId="5" xr:uid="{7F50B4CB-BBA6-464B-B7A0-E84B3D8AA63C}"/>
    <cellStyle name="Normal 3" xfId="6" xr:uid="{6689F2B0-FDE2-4C53-B946-EDE4353A8EEF}"/>
    <cellStyle name="Normal 4" xfId="7" xr:uid="{CE906007-4770-4C69-9F8F-97042B542930}"/>
    <cellStyle name="PAS Table Header" xfId="8" xr:uid="{68C658B9-7CF3-4284-A29D-81B195ECD743}"/>
    <cellStyle name="PAS Totals" xfId="9" xr:uid="{E5F7F632-3C63-486D-94FE-8D5CE99D7147}"/>
    <cellStyle name="Percent 2" xfId="10" xr:uid="{75CB9A23-89F1-40A0-8611-16E0701EAF2C}"/>
    <cellStyle name="Total" xfId="11" builtinId="25" customBuiltin="1"/>
  </cellStyles>
  <dxfs count="36"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  <alignment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  <alignment horizontal="center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3" formatCode="#,##0"/>
      <alignment textRotation="0" wrapText="0" indent="0" justifyLastLine="0" shrinkToFit="0" readingOrder="0"/>
    </dxf>
    <dxf>
      <numFmt numFmtId="3" formatCode="#,##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35"/>
      <tableStyleElement type="headerRow" dxfId="34"/>
      <tableStyleElement type="totalRow" dxfId="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" displayName="Table1" ref="A6:O50" totalsRowCount="1" headerRowDxfId="32" dataDxfId="31" totalsRowDxfId="30" headerRowCellStyle="PAS Table Header" dataCellStyle="Normal" totalsRowCellStyle="Total">
  <tableColumns count="15">
    <tableColumn id="1" xr3:uid="{00000000-0010-0000-0000-000001000000}" name="County Code " totalsRowLabel="TOTAL" dataDxfId="29" totalsRowDxfId="28" dataCellStyle="Normal" totalsRowCellStyle="Total"/>
    <tableColumn id="2" xr3:uid="{00000000-0010-0000-0000-000002000000}" name="District Code" dataDxfId="27" totalsRowDxfId="26" dataCellStyle="Normal" totalsRowCellStyle="Total"/>
    <tableColumn id="3" xr3:uid="{00000000-0010-0000-0000-000003000000}" name="School Code" dataDxfId="25" totalsRowDxfId="24" dataCellStyle="Normal" totalsRowCellStyle="Total"/>
    <tableColumn id="4" xr3:uid="{00000000-0010-0000-0000-000004000000}" name="County Name" dataDxfId="23" totalsRowDxfId="22" dataCellStyle="Normal" totalsRowCellStyle="Total"/>
    <tableColumn id="5" xr3:uid="{00000000-0010-0000-0000-000005000000}" name="Chartering Authority" dataDxfId="21" totalsRowDxfId="20" dataCellStyle="Normal" totalsRowCellStyle="Total"/>
    <tableColumn id="6" xr3:uid="{00000000-0010-0000-0000-000006000000}" name="Charter Name" dataDxfId="19" totalsRowDxfId="18" dataCellStyle="Normal" totalsRowCellStyle="Total"/>
    <tableColumn id="7" xr3:uid="{00000000-0010-0000-0000-000007000000}" name="Charter Number" dataDxfId="17" totalsRowDxfId="16" dataCellStyle="Normal" totalsRowCellStyle="Total"/>
    <tableColumn id="8" xr3:uid="{00000000-0010-0000-0000-000008000000}" name="Fund Type" dataDxfId="15" totalsRowDxfId="14" dataCellStyle="Normal" totalsRowCellStyle="Total"/>
    <tableColumn id="22" xr3:uid="{00000000-0010-0000-0000-000016000000}" name="Sponsoring School District_x000a_[EC 47632(i)]" dataDxfId="13" totalsRowDxfId="12" dataCellStyle="Normal" totalsRowCellStyle="Total"/>
    <tableColumn id="9" xr3:uid="{00000000-0010-0000-0000-000009000000}" name="Charter School Apportionment Category" dataDxfId="11" totalsRowDxfId="10" dataCellStyle="Normal" totalsRowCellStyle="Total"/>
    <tableColumn id="11" xr3:uid="{00000000-0010-0000-0000-00000B000000}" name="(A)_x000a_Estimated_x000a_Total 2024–25_x000a_Charter School LCFF State Aid" totalsRowFunction="sum" dataDxfId="9" totalsRowDxfId="8" dataCellStyle="Normal" totalsRowCellStyle="Total"/>
    <tableColumn id="12" xr3:uid="{00000000-0010-0000-0000-00000C000000}" name="(B)_x000a_Estimated_x000a_Charter School LCFF State Aid_x000a_= (A) x .37" totalsRowFunction="sum" dataDxfId="7" totalsRowDxfId="6" dataCellStyle="Normal" totalsRowCellStyle="Total"/>
    <tableColumn id="13" xr3:uid="{00000000-0010-0000-0000-00000D000000}" name="(C)_x000a_Estimated_x000a_Total 2024–25_x000a_In-lieu of Property Taxes" totalsRowFunction="sum" dataDxfId="5" totalsRowDxfId="4" dataCellStyle="Normal" totalsRowCellStyle="Total"/>
    <tableColumn id="14" xr3:uid="{00000000-0010-0000-0000-00000E000000}" name="(D)_x000a_Estimated_x000a_In-lieu of _x000a_Property Taxes_x000a_= (C) x .28" totalsRowFunction="sum" dataDxfId="3" totalsRowDxfId="2" dataCellStyle="Normal" totalsRowCellStyle="Total"/>
    <tableColumn id="15" xr3:uid="{00000000-0010-0000-0000-00000F000000}" name="(E)_x000a_Estimated_x000a_Total_x000a_= (B) + (D)" totalsRowFunction="sum" dataDxfId="1" totalsRowDxfId="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Charter Special Advance Apportionment Summary, 2024–25 First Special Advance Apportionment for Charter School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4"/>
  <sheetViews>
    <sheetView tabSelected="1" zoomScaleNormal="100" zoomScaleSheetLayoutView="100" workbookViewId="0"/>
  </sheetViews>
  <sheetFormatPr defaultColWidth="9.1796875" defaultRowHeight="15.5" x14ac:dyDescent="0.35"/>
  <cols>
    <col min="1" max="1" width="10.54296875" style="6" customWidth="1"/>
    <col min="2" max="3" width="10.54296875" style="16" customWidth="1"/>
    <col min="4" max="4" width="17" style="6" bestFit="1" customWidth="1"/>
    <col min="5" max="5" width="38" style="4" customWidth="1"/>
    <col min="6" max="6" width="41.54296875" style="5" customWidth="1"/>
    <col min="7" max="7" width="10.54296875" style="16" customWidth="1"/>
    <col min="8" max="8" width="7.81640625" style="16" customWidth="1"/>
    <col min="9" max="9" width="39.1796875" style="23" customWidth="1"/>
    <col min="10" max="10" width="24.81640625" style="16" bestFit="1" customWidth="1"/>
    <col min="11" max="14" width="18.54296875" style="16" customWidth="1"/>
    <col min="15" max="15" width="18.54296875" style="6" customWidth="1"/>
    <col min="16" max="16384" width="9.1796875" style="2"/>
  </cols>
  <sheetData>
    <row r="1" spans="1:16" ht="18" x14ac:dyDescent="0.4">
      <c r="A1" s="31" t="s">
        <v>10</v>
      </c>
      <c r="B1" s="1"/>
      <c r="C1" s="1"/>
      <c r="D1" s="1"/>
      <c r="E1" s="21"/>
      <c r="F1" s="21"/>
      <c r="G1" s="1"/>
      <c r="H1" s="1"/>
      <c r="I1" s="21"/>
      <c r="J1" s="1"/>
      <c r="K1" s="1"/>
      <c r="L1" s="1"/>
      <c r="M1" s="1"/>
      <c r="N1" s="1"/>
      <c r="O1" s="1"/>
    </row>
    <row r="2" spans="1:16" x14ac:dyDescent="0.35">
      <c r="A2" s="3" t="s">
        <v>136</v>
      </c>
      <c r="B2" s="3"/>
      <c r="C2" s="3"/>
      <c r="D2" s="3"/>
      <c r="E2" s="22"/>
      <c r="F2"/>
      <c r="G2" s="3"/>
      <c r="H2" s="3"/>
      <c r="I2" s="22"/>
      <c r="J2" s="3"/>
      <c r="K2" s="3"/>
      <c r="L2" s="3"/>
      <c r="M2" s="3"/>
      <c r="N2" s="3"/>
      <c r="O2" s="3"/>
    </row>
    <row r="3" spans="1:16" s="15" customFormat="1" ht="22" customHeight="1" x14ac:dyDescent="0.35">
      <c r="A3" s="30" t="s">
        <v>107</v>
      </c>
      <c r="B3" s="7"/>
      <c r="C3" s="7"/>
      <c r="D3" s="7"/>
      <c r="E3" s="8"/>
      <c r="F3" s="9"/>
      <c r="G3" s="10"/>
      <c r="H3" s="11"/>
      <c r="I3" s="9"/>
      <c r="J3" s="11"/>
      <c r="K3" s="12"/>
      <c r="L3" s="12"/>
      <c r="M3" s="12"/>
      <c r="N3" s="13"/>
      <c r="O3" s="13"/>
      <c r="P3" s="14"/>
    </row>
    <row r="4" spans="1:16" s="15" customFormat="1" x14ac:dyDescent="0.35">
      <c r="A4" s="30" t="s">
        <v>108</v>
      </c>
      <c r="B4" s="7"/>
      <c r="C4" s="7"/>
      <c r="D4" s="7"/>
      <c r="E4" s="8"/>
      <c r="F4" s="9"/>
      <c r="G4" s="10"/>
      <c r="H4" s="11"/>
      <c r="I4" s="9"/>
      <c r="J4" s="11"/>
      <c r="K4" s="12"/>
      <c r="L4" s="12"/>
      <c r="M4" s="12"/>
      <c r="N4" s="13"/>
      <c r="O4" s="13"/>
      <c r="P4" s="14"/>
    </row>
    <row r="5" spans="1:16" s="15" customFormat="1" x14ac:dyDescent="0.35">
      <c r="A5" s="30" t="s">
        <v>109</v>
      </c>
      <c r="B5" s="7"/>
      <c r="C5" s="7"/>
      <c r="D5" s="7"/>
      <c r="E5" s="8"/>
      <c r="F5" s="9"/>
      <c r="G5" s="10"/>
      <c r="H5" s="11"/>
      <c r="I5" s="9"/>
      <c r="J5" s="11"/>
      <c r="K5" s="12"/>
      <c r="L5" s="28"/>
      <c r="M5" s="12"/>
      <c r="N5" s="29"/>
      <c r="O5" s="29"/>
      <c r="P5" s="14"/>
    </row>
    <row r="6" spans="1:16" s="20" customFormat="1" ht="77.5" x14ac:dyDescent="0.35">
      <c r="A6" s="32" t="s">
        <v>1</v>
      </c>
      <c r="B6" s="32" t="s">
        <v>2</v>
      </c>
      <c r="C6" s="32" t="s">
        <v>3</v>
      </c>
      <c r="D6" s="32" t="s">
        <v>4</v>
      </c>
      <c r="E6" s="33" t="s">
        <v>90</v>
      </c>
      <c r="F6" s="32" t="s">
        <v>5</v>
      </c>
      <c r="G6" s="32" t="s">
        <v>6</v>
      </c>
      <c r="H6" s="32" t="s">
        <v>7</v>
      </c>
      <c r="I6" s="32" t="s">
        <v>229</v>
      </c>
      <c r="J6" s="32" t="s">
        <v>13</v>
      </c>
      <c r="K6" s="32" t="s">
        <v>216</v>
      </c>
      <c r="L6" s="32" t="s">
        <v>11</v>
      </c>
      <c r="M6" s="32" t="s">
        <v>217</v>
      </c>
      <c r="N6" s="32" t="s">
        <v>14</v>
      </c>
      <c r="O6" s="34" t="s">
        <v>12</v>
      </c>
    </row>
    <row r="7" spans="1:16" x14ac:dyDescent="0.35">
      <c r="A7" s="26" t="s">
        <v>51</v>
      </c>
      <c r="B7" s="26">
        <v>10017</v>
      </c>
      <c r="C7" s="26" t="s">
        <v>138</v>
      </c>
      <c r="D7" s="26" t="s">
        <v>52</v>
      </c>
      <c r="E7" s="27" t="s">
        <v>218</v>
      </c>
      <c r="F7" s="27" t="s">
        <v>140</v>
      </c>
      <c r="G7" s="26" t="s">
        <v>141</v>
      </c>
      <c r="H7" s="26" t="s">
        <v>20</v>
      </c>
      <c r="I7" s="27" t="s">
        <v>142</v>
      </c>
      <c r="J7" s="26" t="s">
        <v>53</v>
      </c>
      <c r="K7" s="24">
        <v>181109</v>
      </c>
      <c r="L7" s="24">
        <v>67010</v>
      </c>
      <c r="M7" s="24">
        <v>97947</v>
      </c>
      <c r="N7" s="24">
        <v>27425</v>
      </c>
      <c r="O7" s="24">
        <v>94435</v>
      </c>
    </row>
    <row r="8" spans="1:16" x14ac:dyDescent="0.35">
      <c r="A8" s="26" t="s">
        <v>143</v>
      </c>
      <c r="B8" s="26">
        <v>61531</v>
      </c>
      <c r="C8" s="26" t="s">
        <v>144</v>
      </c>
      <c r="D8" s="26" t="s">
        <v>145</v>
      </c>
      <c r="E8" s="27" t="s">
        <v>148</v>
      </c>
      <c r="F8" s="27" t="s">
        <v>146</v>
      </c>
      <c r="G8" s="26" t="s">
        <v>147</v>
      </c>
      <c r="H8" s="26" t="s">
        <v>20</v>
      </c>
      <c r="I8" s="27" t="s">
        <v>148</v>
      </c>
      <c r="J8" s="26" t="s">
        <v>53</v>
      </c>
      <c r="K8" s="25">
        <v>67655</v>
      </c>
      <c r="L8" s="25">
        <v>25032</v>
      </c>
      <c r="M8" s="25">
        <v>36949</v>
      </c>
      <c r="N8" s="25">
        <v>10346</v>
      </c>
      <c r="O8" s="25">
        <v>35378</v>
      </c>
    </row>
    <row r="9" spans="1:16" x14ac:dyDescent="0.35">
      <c r="A9" s="26" t="s">
        <v>15</v>
      </c>
      <c r="B9" s="26">
        <v>10108</v>
      </c>
      <c r="C9" s="26" t="s">
        <v>16</v>
      </c>
      <c r="D9" s="26" t="s">
        <v>17</v>
      </c>
      <c r="E9" s="27" t="s">
        <v>219</v>
      </c>
      <c r="F9" s="27" t="s">
        <v>18</v>
      </c>
      <c r="G9" s="26" t="s">
        <v>19</v>
      </c>
      <c r="H9" s="26" t="s">
        <v>20</v>
      </c>
      <c r="I9" s="27" t="s">
        <v>21</v>
      </c>
      <c r="J9" s="26" t="s">
        <v>53</v>
      </c>
      <c r="K9" s="25">
        <v>169067</v>
      </c>
      <c r="L9" s="25">
        <v>62555</v>
      </c>
      <c r="M9" s="25">
        <v>51034</v>
      </c>
      <c r="N9" s="25">
        <v>14290</v>
      </c>
      <c r="O9" s="25">
        <v>76845</v>
      </c>
    </row>
    <row r="10" spans="1:16" x14ac:dyDescent="0.35">
      <c r="A10" s="26" t="s">
        <v>15</v>
      </c>
      <c r="B10" s="26">
        <v>62166</v>
      </c>
      <c r="C10" s="26" t="s">
        <v>54</v>
      </c>
      <c r="D10" s="26" t="s">
        <v>17</v>
      </c>
      <c r="E10" s="27" t="s">
        <v>55</v>
      </c>
      <c r="F10" s="27" t="s">
        <v>56</v>
      </c>
      <c r="G10" s="26" t="s">
        <v>57</v>
      </c>
      <c r="H10" s="26" t="s">
        <v>20</v>
      </c>
      <c r="I10" s="27" t="s">
        <v>55</v>
      </c>
      <c r="J10" s="26" t="s">
        <v>53</v>
      </c>
      <c r="K10" s="25">
        <v>565104</v>
      </c>
      <c r="L10" s="25">
        <v>209088</v>
      </c>
      <c r="M10" s="25">
        <v>50474</v>
      </c>
      <c r="N10" s="25">
        <v>14133</v>
      </c>
      <c r="O10" s="25">
        <v>223221</v>
      </c>
    </row>
    <row r="11" spans="1:16" x14ac:dyDescent="0.35">
      <c r="A11" s="26" t="s">
        <v>15</v>
      </c>
      <c r="B11" s="26">
        <v>62166</v>
      </c>
      <c r="C11" s="26" t="s">
        <v>58</v>
      </c>
      <c r="D11" s="26" t="s">
        <v>17</v>
      </c>
      <c r="E11" s="27" t="s">
        <v>55</v>
      </c>
      <c r="F11" s="27" t="s">
        <v>59</v>
      </c>
      <c r="G11" s="26" t="s">
        <v>60</v>
      </c>
      <c r="H11" s="26" t="s">
        <v>20</v>
      </c>
      <c r="I11" s="27" t="s">
        <v>55</v>
      </c>
      <c r="J11" s="26" t="s">
        <v>53</v>
      </c>
      <c r="K11" s="25">
        <v>142353</v>
      </c>
      <c r="L11" s="25">
        <v>52671</v>
      </c>
      <c r="M11" s="25">
        <v>10489</v>
      </c>
      <c r="N11" s="25">
        <v>2937</v>
      </c>
      <c r="O11" s="25">
        <v>55608</v>
      </c>
    </row>
    <row r="12" spans="1:16" x14ac:dyDescent="0.35">
      <c r="A12" s="26" t="s">
        <v>149</v>
      </c>
      <c r="B12" s="26">
        <v>10124</v>
      </c>
      <c r="C12" s="26" t="s">
        <v>150</v>
      </c>
      <c r="D12" s="26" t="s">
        <v>151</v>
      </c>
      <c r="E12" s="27" t="s">
        <v>220</v>
      </c>
      <c r="F12" s="27" t="s">
        <v>152</v>
      </c>
      <c r="G12" s="26" t="s">
        <v>153</v>
      </c>
      <c r="H12" s="26" t="s">
        <v>20</v>
      </c>
      <c r="I12" s="27" t="s">
        <v>154</v>
      </c>
      <c r="J12" s="26" t="s">
        <v>53</v>
      </c>
      <c r="K12" s="25">
        <v>14069</v>
      </c>
      <c r="L12" s="25">
        <v>5206</v>
      </c>
      <c r="M12" s="25">
        <v>15471</v>
      </c>
      <c r="N12" s="25">
        <v>4332</v>
      </c>
      <c r="O12" s="25">
        <v>9538</v>
      </c>
    </row>
    <row r="13" spans="1:16" ht="31" x14ac:dyDescent="0.35">
      <c r="A13" s="26" t="s">
        <v>155</v>
      </c>
      <c r="B13" s="26">
        <v>10157</v>
      </c>
      <c r="C13" s="26" t="s">
        <v>156</v>
      </c>
      <c r="D13" s="26" t="s">
        <v>157</v>
      </c>
      <c r="E13" s="27" t="s">
        <v>221</v>
      </c>
      <c r="F13" s="27" t="s">
        <v>158</v>
      </c>
      <c r="G13" s="26" t="s">
        <v>159</v>
      </c>
      <c r="H13" s="26" t="s">
        <v>20</v>
      </c>
      <c r="I13" s="27" t="s">
        <v>160</v>
      </c>
      <c r="J13" s="26" t="s">
        <v>22</v>
      </c>
      <c r="K13" s="25">
        <v>4389617</v>
      </c>
      <c r="L13" s="25">
        <v>1624158</v>
      </c>
      <c r="M13" s="25">
        <v>314186</v>
      </c>
      <c r="N13" s="25">
        <v>87972</v>
      </c>
      <c r="O13" s="25">
        <v>1712130</v>
      </c>
    </row>
    <row r="14" spans="1:16" x14ac:dyDescent="0.35">
      <c r="A14" s="26" t="s">
        <v>155</v>
      </c>
      <c r="B14" s="26">
        <v>10157</v>
      </c>
      <c r="C14" s="26" t="s">
        <v>161</v>
      </c>
      <c r="D14" s="26" t="s">
        <v>157</v>
      </c>
      <c r="E14" s="27" t="s">
        <v>221</v>
      </c>
      <c r="F14" s="27" t="s">
        <v>162</v>
      </c>
      <c r="G14" s="26" t="s">
        <v>163</v>
      </c>
      <c r="H14" s="26" t="s">
        <v>20</v>
      </c>
      <c r="I14" s="27" t="s">
        <v>50</v>
      </c>
      <c r="J14" s="26" t="s">
        <v>22</v>
      </c>
      <c r="K14" s="25">
        <v>20458001</v>
      </c>
      <c r="L14" s="25">
        <v>7569460</v>
      </c>
      <c r="M14" s="25">
        <v>0</v>
      </c>
      <c r="N14" s="25">
        <v>0</v>
      </c>
      <c r="O14" s="25">
        <v>7569460</v>
      </c>
    </row>
    <row r="15" spans="1:16" x14ac:dyDescent="0.35">
      <c r="A15" s="26" t="s">
        <v>23</v>
      </c>
      <c r="B15" s="26">
        <v>10199</v>
      </c>
      <c r="C15" s="26" t="s">
        <v>164</v>
      </c>
      <c r="D15" s="26" t="s">
        <v>24</v>
      </c>
      <c r="E15" s="27" t="s">
        <v>222</v>
      </c>
      <c r="F15" s="27" t="s">
        <v>165</v>
      </c>
      <c r="G15" s="26" t="s">
        <v>166</v>
      </c>
      <c r="H15" s="26" t="s">
        <v>20</v>
      </c>
      <c r="I15" s="27" t="s">
        <v>25</v>
      </c>
      <c r="J15" s="26" t="s">
        <v>53</v>
      </c>
      <c r="K15" s="25">
        <v>1128313</v>
      </c>
      <c r="L15" s="25">
        <v>417476</v>
      </c>
      <c r="M15" s="25">
        <v>409187</v>
      </c>
      <c r="N15" s="25">
        <v>114572</v>
      </c>
      <c r="O15" s="25">
        <v>532048</v>
      </c>
    </row>
    <row r="16" spans="1:16" x14ac:dyDescent="0.35">
      <c r="A16" s="26" t="s">
        <v>23</v>
      </c>
      <c r="B16" s="26">
        <v>10199</v>
      </c>
      <c r="C16" s="26" t="s">
        <v>61</v>
      </c>
      <c r="D16" s="26" t="s">
        <v>24</v>
      </c>
      <c r="E16" s="27" t="s">
        <v>222</v>
      </c>
      <c r="F16" s="27" t="s">
        <v>62</v>
      </c>
      <c r="G16" s="26" t="s">
        <v>63</v>
      </c>
      <c r="H16" s="26" t="s">
        <v>20</v>
      </c>
      <c r="I16" s="27" t="s">
        <v>25</v>
      </c>
      <c r="J16" s="26" t="s">
        <v>53</v>
      </c>
      <c r="K16" s="25">
        <v>1358210</v>
      </c>
      <c r="L16" s="25">
        <v>502538</v>
      </c>
      <c r="M16" s="25">
        <v>389921</v>
      </c>
      <c r="N16" s="25">
        <v>109178</v>
      </c>
      <c r="O16" s="25">
        <v>611716</v>
      </c>
    </row>
    <row r="17" spans="1:15" ht="31" x14ac:dyDescent="0.35">
      <c r="A17" s="26" t="s">
        <v>23</v>
      </c>
      <c r="B17" s="26">
        <v>10199</v>
      </c>
      <c r="C17" s="26" t="s">
        <v>91</v>
      </c>
      <c r="D17" s="26" t="s">
        <v>24</v>
      </c>
      <c r="E17" s="27" t="s">
        <v>222</v>
      </c>
      <c r="F17" s="27" t="s">
        <v>97</v>
      </c>
      <c r="G17" s="26" t="s">
        <v>98</v>
      </c>
      <c r="H17" s="26" t="s">
        <v>20</v>
      </c>
      <c r="I17" s="27" t="s">
        <v>50</v>
      </c>
      <c r="J17" s="26" t="s">
        <v>53</v>
      </c>
      <c r="K17" s="25">
        <v>988174</v>
      </c>
      <c r="L17" s="25">
        <v>365624</v>
      </c>
      <c r="M17" s="25">
        <v>0</v>
      </c>
      <c r="N17" s="25">
        <v>0</v>
      </c>
      <c r="O17" s="25">
        <v>365624</v>
      </c>
    </row>
    <row r="18" spans="1:15" x14ac:dyDescent="0.35">
      <c r="A18" s="26" t="s">
        <v>23</v>
      </c>
      <c r="B18" s="26">
        <v>64733</v>
      </c>
      <c r="C18" s="26" t="s">
        <v>65</v>
      </c>
      <c r="D18" s="26" t="s">
        <v>24</v>
      </c>
      <c r="E18" s="27" t="s">
        <v>25</v>
      </c>
      <c r="F18" s="27" t="s">
        <v>66</v>
      </c>
      <c r="G18" s="26" t="s">
        <v>67</v>
      </c>
      <c r="H18" s="26" t="s">
        <v>20</v>
      </c>
      <c r="I18" s="27" t="s">
        <v>25</v>
      </c>
      <c r="J18" s="26" t="s">
        <v>53</v>
      </c>
      <c r="K18" s="25">
        <v>434526</v>
      </c>
      <c r="L18" s="25">
        <v>160775</v>
      </c>
      <c r="M18" s="25">
        <v>160938</v>
      </c>
      <c r="N18" s="25">
        <v>45063</v>
      </c>
      <c r="O18" s="25">
        <v>205838</v>
      </c>
    </row>
    <row r="19" spans="1:15" x14ac:dyDescent="0.35">
      <c r="A19" s="26" t="s">
        <v>23</v>
      </c>
      <c r="B19" s="26">
        <v>64733</v>
      </c>
      <c r="C19" s="26" t="s">
        <v>110</v>
      </c>
      <c r="D19" s="26" t="s">
        <v>24</v>
      </c>
      <c r="E19" s="27" t="s">
        <v>25</v>
      </c>
      <c r="F19" s="27" t="s">
        <v>111</v>
      </c>
      <c r="G19" s="26" t="s">
        <v>112</v>
      </c>
      <c r="H19" s="26" t="s">
        <v>20</v>
      </c>
      <c r="I19" s="27" t="s">
        <v>25</v>
      </c>
      <c r="J19" s="26" t="s">
        <v>53</v>
      </c>
      <c r="K19" s="25">
        <v>256332</v>
      </c>
      <c r="L19" s="25">
        <v>94843</v>
      </c>
      <c r="M19" s="25">
        <v>95798</v>
      </c>
      <c r="N19" s="25">
        <v>26823</v>
      </c>
      <c r="O19" s="25">
        <v>121666</v>
      </c>
    </row>
    <row r="20" spans="1:15" ht="31" x14ac:dyDescent="0.35">
      <c r="A20" s="26" t="s">
        <v>23</v>
      </c>
      <c r="B20" s="26">
        <v>64733</v>
      </c>
      <c r="C20" s="26" t="s">
        <v>26</v>
      </c>
      <c r="D20" s="26" t="s">
        <v>24</v>
      </c>
      <c r="E20" s="27" t="s">
        <v>25</v>
      </c>
      <c r="F20" s="27" t="s">
        <v>99</v>
      </c>
      <c r="G20" s="26" t="s">
        <v>27</v>
      </c>
      <c r="H20" s="26" t="s">
        <v>20</v>
      </c>
      <c r="I20" s="27" t="s">
        <v>25</v>
      </c>
      <c r="J20" s="26" t="s">
        <v>53</v>
      </c>
      <c r="K20" s="25">
        <v>169433</v>
      </c>
      <c r="L20" s="25">
        <v>62690</v>
      </c>
      <c r="M20" s="25">
        <v>91746</v>
      </c>
      <c r="N20" s="25">
        <v>25689</v>
      </c>
      <c r="O20" s="25">
        <v>88379</v>
      </c>
    </row>
    <row r="21" spans="1:15" x14ac:dyDescent="0.35">
      <c r="A21" s="26" t="s">
        <v>23</v>
      </c>
      <c r="B21" s="26">
        <v>64733</v>
      </c>
      <c r="C21" s="26" t="s">
        <v>28</v>
      </c>
      <c r="D21" s="26" t="s">
        <v>24</v>
      </c>
      <c r="E21" s="27" t="s">
        <v>25</v>
      </c>
      <c r="F21" s="27" t="s">
        <v>29</v>
      </c>
      <c r="G21" s="26" t="s">
        <v>30</v>
      </c>
      <c r="H21" s="26" t="s">
        <v>20</v>
      </c>
      <c r="I21" s="27" t="s">
        <v>25</v>
      </c>
      <c r="J21" s="26" t="s">
        <v>53</v>
      </c>
      <c r="K21" s="25">
        <v>38325</v>
      </c>
      <c r="L21" s="25">
        <v>14180</v>
      </c>
      <c r="M21" s="25">
        <v>20643</v>
      </c>
      <c r="N21" s="25">
        <v>5780</v>
      </c>
      <c r="O21" s="25">
        <v>19960</v>
      </c>
    </row>
    <row r="22" spans="1:15" ht="31" x14ac:dyDescent="0.35">
      <c r="A22" s="26" t="s">
        <v>23</v>
      </c>
      <c r="B22" s="26">
        <v>64733</v>
      </c>
      <c r="C22" s="26" t="s">
        <v>68</v>
      </c>
      <c r="D22" s="26" t="s">
        <v>24</v>
      </c>
      <c r="E22" s="27" t="s">
        <v>25</v>
      </c>
      <c r="F22" s="27" t="s">
        <v>100</v>
      </c>
      <c r="G22" s="26" t="s">
        <v>69</v>
      </c>
      <c r="H22" s="26" t="s">
        <v>20</v>
      </c>
      <c r="I22" s="27" t="s">
        <v>25</v>
      </c>
      <c r="J22" s="26" t="s">
        <v>53</v>
      </c>
      <c r="K22" s="25">
        <v>321871</v>
      </c>
      <c r="L22" s="25">
        <v>119092</v>
      </c>
      <c r="M22" s="25">
        <v>180357</v>
      </c>
      <c r="N22" s="25">
        <v>50500</v>
      </c>
      <c r="O22" s="25">
        <v>169592</v>
      </c>
    </row>
    <row r="23" spans="1:15" x14ac:dyDescent="0.35">
      <c r="A23" s="26" t="s">
        <v>23</v>
      </c>
      <c r="B23" s="26">
        <v>64733</v>
      </c>
      <c r="C23" s="26" t="s">
        <v>167</v>
      </c>
      <c r="D23" s="26" t="s">
        <v>24</v>
      </c>
      <c r="E23" s="27" t="s">
        <v>25</v>
      </c>
      <c r="F23" s="27" t="s">
        <v>168</v>
      </c>
      <c r="G23" s="26" t="s">
        <v>169</v>
      </c>
      <c r="H23" s="26" t="s">
        <v>20</v>
      </c>
      <c r="I23" s="27" t="s">
        <v>25</v>
      </c>
      <c r="J23" s="26" t="s">
        <v>22</v>
      </c>
      <c r="K23" s="25">
        <v>600885</v>
      </c>
      <c r="L23" s="25">
        <v>222327</v>
      </c>
      <c r="M23" s="25">
        <v>175847</v>
      </c>
      <c r="N23" s="25">
        <v>49237</v>
      </c>
      <c r="O23" s="25">
        <v>271564</v>
      </c>
    </row>
    <row r="24" spans="1:15" x14ac:dyDescent="0.35">
      <c r="A24" s="26" t="s">
        <v>23</v>
      </c>
      <c r="B24" s="26">
        <v>73437</v>
      </c>
      <c r="C24" s="26" t="s">
        <v>70</v>
      </c>
      <c r="D24" s="26" t="s">
        <v>24</v>
      </c>
      <c r="E24" s="27" t="s">
        <v>64</v>
      </c>
      <c r="F24" s="27" t="s">
        <v>71</v>
      </c>
      <c r="G24" s="26" t="s">
        <v>72</v>
      </c>
      <c r="H24" s="26" t="s">
        <v>20</v>
      </c>
      <c r="I24" s="27" t="s">
        <v>64</v>
      </c>
      <c r="J24" s="26" t="s">
        <v>53</v>
      </c>
      <c r="K24" s="25">
        <v>908778</v>
      </c>
      <c r="L24" s="25">
        <v>336248</v>
      </c>
      <c r="M24" s="25">
        <v>157825</v>
      </c>
      <c r="N24" s="25">
        <v>44191</v>
      </c>
      <c r="O24" s="25">
        <v>380439</v>
      </c>
    </row>
    <row r="25" spans="1:15" x14ac:dyDescent="0.35">
      <c r="A25" s="26" t="s">
        <v>23</v>
      </c>
      <c r="B25" s="26">
        <v>75309</v>
      </c>
      <c r="C25" s="26" t="s">
        <v>73</v>
      </c>
      <c r="D25" s="26" t="s">
        <v>24</v>
      </c>
      <c r="E25" s="27" t="s">
        <v>74</v>
      </c>
      <c r="F25" s="27" t="s">
        <v>75</v>
      </c>
      <c r="G25" s="26" t="s">
        <v>76</v>
      </c>
      <c r="H25" s="26" t="s">
        <v>20</v>
      </c>
      <c r="I25" s="27" t="s">
        <v>74</v>
      </c>
      <c r="J25" s="26" t="s">
        <v>53</v>
      </c>
      <c r="K25" s="25">
        <v>57757</v>
      </c>
      <c r="L25" s="25">
        <v>21370</v>
      </c>
      <c r="M25" s="25">
        <v>2096</v>
      </c>
      <c r="N25" s="25">
        <v>587</v>
      </c>
      <c r="O25" s="25">
        <v>21957</v>
      </c>
    </row>
    <row r="26" spans="1:15" x14ac:dyDescent="0.35">
      <c r="A26" s="26" t="s">
        <v>113</v>
      </c>
      <c r="B26" s="26">
        <v>10280</v>
      </c>
      <c r="C26" s="26" t="s">
        <v>170</v>
      </c>
      <c r="D26" s="26" t="s">
        <v>114</v>
      </c>
      <c r="E26" s="27" t="s">
        <v>223</v>
      </c>
      <c r="F26" s="27" t="s">
        <v>171</v>
      </c>
      <c r="G26" s="26" t="s">
        <v>172</v>
      </c>
      <c r="H26" s="26" t="s">
        <v>20</v>
      </c>
      <c r="I26" s="27" t="s">
        <v>50</v>
      </c>
      <c r="J26" s="26" t="s">
        <v>22</v>
      </c>
      <c r="K26" s="25">
        <v>1258951</v>
      </c>
      <c r="L26" s="25">
        <v>465812</v>
      </c>
      <c r="M26" s="25">
        <v>0</v>
      </c>
      <c r="N26" s="25">
        <v>0</v>
      </c>
      <c r="O26" s="25">
        <v>465812</v>
      </c>
    </row>
    <row r="27" spans="1:15" x14ac:dyDescent="0.35">
      <c r="A27" s="26" t="s">
        <v>31</v>
      </c>
      <c r="B27" s="26">
        <v>10306</v>
      </c>
      <c r="C27" s="26" t="s">
        <v>173</v>
      </c>
      <c r="D27" s="26" t="s">
        <v>32</v>
      </c>
      <c r="E27" s="27" t="s">
        <v>224</v>
      </c>
      <c r="F27" s="27" t="s">
        <v>174</v>
      </c>
      <c r="G27" s="26" t="s">
        <v>175</v>
      </c>
      <c r="H27" s="26" t="s">
        <v>20</v>
      </c>
      <c r="I27" s="27" t="s">
        <v>50</v>
      </c>
      <c r="J27" s="26" t="s">
        <v>53</v>
      </c>
      <c r="K27" s="25">
        <v>622586</v>
      </c>
      <c r="L27" s="25">
        <v>230357</v>
      </c>
      <c r="M27" s="25">
        <v>0</v>
      </c>
      <c r="N27" s="25">
        <v>0</v>
      </c>
      <c r="O27" s="25">
        <v>230357</v>
      </c>
    </row>
    <row r="28" spans="1:15" x14ac:dyDescent="0.35">
      <c r="A28" s="26" t="s">
        <v>31</v>
      </c>
      <c r="B28" s="26">
        <v>10306</v>
      </c>
      <c r="C28" s="26" t="s">
        <v>77</v>
      </c>
      <c r="D28" s="26" t="s">
        <v>32</v>
      </c>
      <c r="E28" s="27" t="s">
        <v>224</v>
      </c>
      <c r="F28" s="27" t="s">
        <v>78</v>
      </c>
      <c r="G28" s="26" t="s">
        <v>79</v>
      </c>
      <c r="H28" s="26" t="s">
        <v>20</v>
      </c>
      <c r="I28" s="27" t="s">
        <v>80</v>
      </c>
      <c r="J28" s="26" t="s">
        <v>53</v>
      </c>
      <c r="K28" s="25">
        <v>19955</v>
      </c>
      <c r="L28" s="25">
        <v>7383</v>
      </c>
      <c r="M28" s="25">
        <v>91915</v>
      </c>
      <c r="N28" s="25">
        <v>25736</v>
      </c>
      <c r="O28" s="25">
        <v>33119</v>
      </c>
    </row>
    <row r="29" spans="1:15" x14ac:dyDescent="0.35">
      <c r="A29" s="26" t="s">
        <v>31</v>
      </c>
      <c r="B29" s="26">
        <v>10306</v>
      </c>
      <c r="C29" s="26" t="s">
        <v>115</v>
      </c>
      <c r="D29" s="26" t="s">
        <v>32</v>
      </c>
      <c r="E29" s="27" t="s">
        <v>224</v>
      </c>
      <c r="F29" s="27" t="s">
        <v>116</v>
      </c>
      <c r="G29" s="26" t="s">
        <v>117</v>
      </c>
      <c r="H29" s="26" t="s">
        <v>20</v>
      </c>
      <c r="I29" s="27" t="s">
        <v>50</v>
      </c>
      <c r="J29" s="26" t="s">
        <v>53</v>
      </c>
      <c r="K29" s="25">
        <v>979972</v>
      </c>
      <c r="L29" s="25">
        <v>362590</v>
      </c>
      <c r="M29" s="25">
        <v>0</v>
      </c>
      <c r="N29" s="25">
        <v>0</v>
      </c>
      <c r="O29" s="25">
        <v>362590</v>
      </c>
    </row>
    <row r="30" spans="1:15" x14ac:dyDescent="0.35">
      <c r="A30" s="26" t="s">
        <v>31</v>
      </c>
      <c r="B30" s="26">
        <v>10306</v>
      </c>
      <c r="C30" s="26" t="s">
        <v>118</v>
      </c>
      <c r="D30" s="26" t="s">
        <v>32</v>
      </c>
      <c r="E30" s="27" t="s">
        <v>224</v>
      </c>
      <c r="F30" s="27" t="s">
        <v>119</v>
      </c>
      <c r="G30" s="26" t="s">
        <v>120</v>
      </c>
      <c r="H30" s="26" t="s">
        <v>20</v>
      </c>
      <c r="I30" s="27" t="s">
        <v>50</v>
      </c>
      <c r="J30" s="26" t="s">
        <v>22</v>
      </c>
      <c r="K30" s="25">
        <v>1835289</v>
      </c>
      <c r="L30" s="25">
        <v>679057</v>
      </c>
      <c r="M30" s="25">
        <v>0</v>
      </c>
      <c r="N30" s="25">
        <v>0</v>
      </c>
      <c r="O30" s="25">
        <v>679057</v>
      </c>
    </row>
    <row r="31" spans="1:15" ht="31" x14ac:dyDescent="0.35">
      <c r="A31" s="26" t="s">
        <v>31</v>
      </c>
      <c r="B31" s="26">
        <v>10306</v>
      </c>
      <c r="C31" s="26" t="s">
        <v>121</v>
      </c>
      <c r="D31" s="26" t="s">
        <v>32</v>
      </c>
      <c r="E31" s="27" t="s">
        <v>224</v>
      </c>
      <c r="F31" s="27" t="s">
        <v>122</v>
      </c>
      <c r="G31" s="26" t="s">
        <v>123</v>
      </c>
      <c r="H31" s="26" t="s">
        <v>20</v>
      </c>
      <c r="I31" s="27" t="s">
        <v>33</v>
      </c>
      <c r="J31" s="26" t="s">
        <v>53</v>
      </c>
      <c r="K31" s="25">
        <v>42306</v>
      </c>
      <c r="L31" s="25">
        <v>15653</v>
      </c>
      <c r="M31" s="25">
        <v>242679</v>
      </c>
      <c r="N31" s="25">
        <v>67950</v>
      </c>
      <c r="O31" s="25">
        <v>83603</v>
      </c>
    </row>
    <row r="32" spans="1:15" ht="31" x14ac:dyDescent="0.35">
      <c r="A32" s="26" t="s">
        <v>31</v>
      </c>
      <c r="B32" s="26">
        <v>10306</v>
      </c>
      <c r="C32" s="26" t="s">
        <v>176</v>
      </c>
      <c r="D32" s="26" t="s">
        <v>32</v>
      </c>
      <c r="E32" s="27" t="s">
        <v>224</v>
      </c>
      <c r="F32" s="27" t="s">
        <v>177</v>
      </c>
      <c r="G32" s="26" t="s">
        <v>178</v>
      </c>
      <c r="H32" s="26" t="s">
        <v>20</v>
      </c>
      <c r="I32" s="27" t="s">
        <v>179</v>
      </c>
      <c r="J32" s="26" t="s">
        <v>22</v>
      </c>
      <c r="K32" s="25">
        <v>469556</v>
      </c>
      <c r="L32" s="25">
        <v>173736</v>
      </c>
      <c r="M32" s="25">
        <v>482168</v>
      </c>
      <c r="N32" s="25">
        <v>135007</v>
      </c>
      <c r="O32" s="25">
        <v>308743</v>
      </c>
    </row>
    <row r="33" spans="1:15" x14ac:dyDescent="0.35">
      <c r="A33" s="26" t="s">
        <v>31</v>
      </c>
      <c r="B33" s="26">
        <v>73650</v>
      </c>
      <c r="C33" s="26" t="s">
        <v>124</v>
      </c>
      <c r="D33" s="26" t="s">
        <v>32</v>
      </c>
      <c r="E33" s="27" t="s">
        <v>80</v>
      </c>
      <c r="F33" s="27" t="s">
        <v>125</v>
      </c>
      <c r="G33" s="26" t="s">
        <v>126</v>
      </c>
      <c r="H33" s="26" t="s">
        <v>20</v>
      </c>
      <c r="I33" s="27" t="s">
        <v>80</v>
      </c>
      <c r="J33" s="26" t="s">
        <v>53</v>
      </c>
      <c r="K33" s="25">
        <v>39015</v>
      </c>
      <c r="L33" s="25">
        <v>14436</v>
      </c>
      <c r="M33" s="25">
        <v>218540</v>
      </c>
      <c r="N33" s="25">
        <v>61191</v>
      </c>
      <c r="O33" s="25">
        <v>75627</v>
      </c>
    </row>
    <row r="34" spans="1:15" ht="31" x14ac:dyDescent="0.35">
      <c r="A34" s="26" t="s">
        <v>180</v>
      </c>
      <c r="B34" s="26">
        <v>10330</v>
      </c>
      <c r="C34" s="26" t="s">
        <v>181</v>
      </c>
      <c r="D34" s="26" t="s">
        <v>182</v>
      </c>
      <c r="E34" s="27" t="s">
        <v>225</v>
      </c>
      <c r="F34" s="27" t="s">
        <v>183</v>
      </c>
      <c r="G34" s="26" t="s">
        <v>184</v>
      </c>
      <c r="H34" s="26" t="s">
        <v>20</v>
      </c>
      <c r="I34" s="27" t="s">
        <v>185</v>
      </c>
      <c r="J34" s="26" t="s">
        <v>53</v>
      </c>
      <c r="K34" s="25">
        <v>632023</v>
      </c>
      <c r="L34" s="25">
        <v>233849</v>
      </c>
      <c r="M34" s="25">
        <v>68285</v>
      </c>
      <c r="N34" s="25">
        <v>19120</v>
      </c>
      <c r="O34" s="25">
        <v>252969</v>
      </c>
    </row>
    <row r="35" spans="1:15" x14ac:dyDescent="0.35">
      <c r="A35" s="26" t="s">
        <v>34</v>
      </c>
      <c r="B35" s="26">
        <v>10348</v>
      </c>
      <c r="C35" s="26" t="s">
        <v>127</v>
      </c>
      <c r="D35" s="26" t="s">
        <v>35</v>
      </c>
      <c r="E35" s="27" t="s">
        <v>226</v>
      </c>
      <c r="F35" s="27" t="s">
        <v>128</v>
      </c>
      <c r="G35" s="26" t="s">
        <v>129</v>
      </c>
      <c r="H35" s="26" t="s">
        <v>20</v>
      </c>
      <c r="I35" s="27" t="s">
        <v>50</v>
      </c>
      <c r="J35" s="26" t="s">
        <v>53</v>
      </c>
      <c r="K35" s="25">
        <v>662025</v>
      </c>
      <c r="L35" s="25">
        <v>244949</v>
      </c>
      <c r="M35" s="25">
        <v>0</v>
      </c>
      <c r="N35" s="25">
        <v>0</v>
      </c>
      <c r="O35" s="25">
        <v>244949</v>
      </c>
    </row>
    <row r="36" spans="1:15" ht="31" x14ac:dyDescent="0.35">
      <c r="A36" s="26" t="s">
        <v>81</v>
      </c>
      <c r="B36" s="26">
        <v>10363</v>
      </c>
      <c r="C36" s="26" t="s">
        <v>186</v>
      </c>
      <c r="D36" s="26" t="s">
        <v>82</v>
      </c>
      <c r="E36" s="27" t="s">
        <v>227</v>
      </c>
      <c r="F36" s="27" t="s">
        <v>187</v>
      </c>
      <c r="G36" s="26" t="s">
        <v>188</v>
      </c>
      <c r="H36" s="26" t="s">
        <v>20</v>
      </c>
      <c r="I36" s="27" t="s">
        <v>50</v>
      </c>
      <c r="J36" s="26" t="s">
        <v>22</v>
      </c>
      <c r="K36" s="25">
        <v>3586914</v>
      </c>
      <c r="L36" s="25">
        <v>1327158</v>
      </c>
      <c r="M36" s="25">
        <v>233308</v>
      </c>
      <c r="N36" s="25">
        <v>65326</v>
      </c>
      <c r="O36" s="25">
        <v>1392484</v>
      </c>
    </row>
    <row r="37" spans="1:15" x14ac:dyDescent="0.35">
      <c r="A37" s="26" t="s">
        <v>83</v>
      </c>
      <c r="B37" s="26">
        <v>67991</v>
      </c>
      <c r="C37" s="26" t="s">
        <v>130</v>
      </c>
      <c r="D37" s="26" t="s">
        <v>84</v>
      </c>
      <c r="E37" s="27" t="s">
        <v>85</v>
      </c>
      <c r="F37" s="27" t="s">
        <v>131</v>
      </c>
      <c r="G37" s="26" t="s">
        <v>132</v>
      </c>
      <c r="H37" s="26" t="s">
        <v>20</v>
      </c>
      <c r="I37" s="27" t="s">
        <v>85</v>
      </c>
      <c r="J37" s="26" t="s">
        <v>53</v>
      </c>
      <c r="K37" s="25">
        <v>189332</v>
      </c>
      <c r="L37" s="25">
        <v>70053</v>
      </c>
      <c r="M37" s="25">
        <v>42802</v>
      </c>
      <c r="N37" s="25">
        <v>11985</v>
      </c>
      <c r="O37" s="25">
        <v>82038</v>
      </c>
    </row>
    <row r="38" spans="1:15" ht="31" x14ac:dyDescent="0.35">
      <c r="A38" s="26" t="s">
        <v>36</v>
      </c>
      <c r="B38" s="26">
        <v>68676</v>
      </c>
      <c r="C38" s="26" t="s">
        <v>37</v>
      </c>
      <c r="D38" s="26" t="s">
        <v>38</v>
      </c>
      <c r="E38" s="27" t="s">
        <v>39</v>
      </c>
      <c r="F38" s="27" t="s">
        <v>40</v>
      </c>
      <c r="G38" s="26" t="s">
        <v>41</v>
      </c>
      <c r="H38" s="26" t="s">
        <v>20</v>
      </c>
      <c r="I38" s="27" t="s">
        <v>39</v>
      </c>
      <c r="J38" s="26" t="s">
        <v>53</v>
      </c>
      <c r="K38" s="25">
        <v>761514</v>
      </c>
      <c r="L38" s="25">
        <v>281760</v>
      </c>
      <c r="M38" s="25">
        <v>99071</v>
      </c>
      <c r="N38" s="25">
        <v>27740</v>
      </c>
      <c r="O38" s="25">
        <v>309500</v>
      </c>
    </row>
    <row r="39" spans="1:15" ht="31" x14ac:dyDescent="0.35">
      <c r="A39" s="26" t="s">
        <v>36</v>
      </c>
      <c r="B39" s="26">
        <v>68676</v>
      </c>
      <c r="C39" s="26" t="s">
        <v>42</v>
      </c>
      <c r="D39" s="26" t="s">
        <v>38</v>
      </c>
      <c r="E39" s="27" t="s">
        <v>39</v>
      </c>
      <c r="F39" s="27" t="s">
        <v>43</v>
      </c>
      <c r="G39" s="26" t="s">
        <v>44</v>
      </c>
      <c r="H39" s="26" t="s">
        <v>20</v>
      </c>
      <c r="I39" s="27" t="s">
        <v>39</v>
      </c>
      <c r="J39" s="26" t="s">
        <v>53</v>
      </c>
      <c r="K39" s="25">
        <v>130792</v>
      </c>
      <c r="L39" s="25">
        <v>48393</v>
      </c>
      <c r="M39" s="25">
        <v>21860</v>
      </c>
      <c r="N39" s="25">
        <v>6121</v>
      </c>
      <c r="O39" s="25">
        <v>54514</v>
      </c>
    </row>
    <row r="40" spans="1:15" x14ac:dyDescent="0.35">
      <c r="A40" s="26" t="s">
        <v>36</v>
      </c>
      <c r="B40" s="26">
        <v>68676</v>
      </c>
      <c r="C40" s="26" t="s">
        <v>45</v>
      </c>
      <c r="D40" s="26" t="s">
        <v>38</v>
      </c>
      <c r="E40" s="27" t="s">
        <v>39</v>
      </c>
      <c r="F40" s="27" t="s">
        <v>133</v>
      </c>
      <c r="G40" s="26" t="s">
        <v>46</v>
      </c>
      <c r="H40" s="26" t="s">
        <v>20</v>
      </c>
      <c r="I40" s="27" t="s">
        <v>39</v>
      </c>
      <c r="J40" s="26" t="s">
        <v>53</v>
      </c>
      <c r="K40" s="25">
        <v>700969</v>
      </c>
      <c r="L40" s="25">
        <v>259359</v>
      </c>
      <c r="M40" s="25">
        <v>124885</v>
      </c>
      <c r="N40" s="25">
        <v>34968</v>
      </c>
      <c r="O40" s="25">
        <v>294327</v>
      </c>
    </row>
    <row r="41" spans="1:15" x14ac:dyDescent="0.35">
      <c r="A41" s="26" t="s">
        <v>36</v>
      </c>
      <c r="B41" s="26">
        <v>68676</v>
      </c>
      <c r="C41" s="26" t="s">
        <v>86</v>
      </c>
      <c r="D41" s="26" t="s">
        <v>38</v>
      </c>
      <c r="E41" s="27" t="s">
        <v>39</v>
      </c>
      <c r="F41" s="27" t="s">
        <v>134</v>
      </c>
      <c r="G41" s="26" t="s">
        <v>87</v>
      </c>
      <c r="H41" s="26" t="s">
        <v>20</v>
      </c>
      <c r="I41" s="27" t="s">
        <v>39</v>
      </c>
      <c r="J41" s="26" t="s">
        <v>53</v>
      </c>
      <c r="K41" s="25">
        <v>1874706</v>
      </c>
      <c r="L41" s="25">
        <v>693641</v>
      </c>
      <c r="M41" s="25">
        <v>272761</v>
      </c>
      <c r="N41" s="25">
        <v>76373</v>
      </c>
      <c r="O41" s="25">
        <v>770014</v>
      </c>
    </row>
    <row r="42" spans="1:15" x14ac:dyDescent="0.35">
      <c r="A42" s="26" t="s">
        <v>36</v>
      </c>
      <c r="B42" s="26">
        <v>68676</v>
      </c>
      <c r="C42" s="26" t="s">
        <v>92</v>
      </c>
      <c r="D42" s="26" t="s">
        <v>38</v>
      </c>
      <c r="E42" s="27" t="s">
        <v>39</v>
      </c>
      <c r="F42" s="27" t="s">
        <v>135</v>
      </c>
      <c r="G42" s="26" t="s">
        <v>101</v>
      </c>
      <c r="H42" s="26" t="s">
        <v>20</v>
      </c>
      <c r="I42" s="27" t="s">
        <v>39</v>
      </c>
      <c r="J42" s="26" t="s">
        <v>53</v>
      </c>
      <c r="K42" s="25">
        <v>334731</v>
      </c>
      <c r="L42" s="25">
        <v>123850</v>
      </c>
      <c r="M42" s="25">
        <v>50656</v>
      </c>
      <c r="N42" s="25">
        <v>14184</v>
      </c>
      <c r="O42" s="25">
        <v>138034</v>
      </c>
    </row>
    <row r="43" spans="1:15" x14ac:dyDescent="0.35">
      <c r="A43" s="26" t="s">
        <v>36</v>
      </c>
      <c r="B43" s="26">
        <v>77388</v>
      </c>
      <c r="C43" s="26" t="s">
        <v>94</v>
      </c>
      <c r="D43" s="26" t="s">
        <v>38</v>
      </c>
      <c r="E43" s="27" t="s">
        <v>93</v>
      </c>
      <c r="F43" s="27" t="s">
        <v>102</v>
      </c>
      <c r="G43" s="26" t="s">
        <v>103</v>
      </c>
      <c r="H43" s="26" t="s">
        <v>20</v>
      </c>
      <c r="I43" s="27" t="s">
        <v>93</v>
      </c>
      <c r="J43" s="26" t="s">
        <v>53</v>
      </c>
      <c r="K43" s="25">
        <v>1229043</v>
      </c>
      <c r="L43" s="25">
        <v>454746</v>
      </c>
      <c r="M43" s="25">
        <v>305366</v>
      </c>
      <c r="N43" s="25">
        <v>85502</v>
      </c>
      <c r="O43" s="25">
        <v>540248</v>
      </c>
    </row>
    <row r="44" spans="1:15" x14ac:dyDescent="0.35">
      <c r="A44" s="26" t="s">
        <v>189</v>
      </c>
      <c r="B44" s="26">
        <v>69484</v>
      </c>
      <c r="C44" s="26" t="s">
        <v>190</v>
      </c>
      <c r="D44" s="26" t="s">
        <v>191</v>
      </c>
      <c r="E44" s="27" t="s">
        <v>194</v>
      </c>
      <c r="F44" s="27" t="s">
        <v>192</v>
      </c>
      <c r="G44" s="26" t="s">
        <v>193</v>
      </c>
      <c r="H44" s="26" t="s">
        <v>20</v>
      </c>
      <c r="I44" s="27" t="s">
        <v>194</v>
      </c>
      <c r="J44" s="26" t="s">
        <v>53</v>
      </c>
      <c r="K44" s="25">
        <v>298340</v>
      </c>
      <c r="L44" s="25">
        <v>110386</v>
      </c>
      <c r="M44" s="25">
        <v>258194</v>
      </c>
      <c r="N44" s="25">
        <v>72294</v>
      </c>
      <c r="O44" s="25">
        <v>182680</v>
      </c>
    </row>
    <row r="45" spans="1:15" x14ac:dyDescent="0.35">
      <c r="A45" s="26" t="s">
        <v>195</v>
      </c>
      <c r="B45" s="26">
        <v>77248</v>
      </c>
      <c r="C45" s="26" t="s">
        <v>196</v>
      </c>
      <c r="D45" s="26" t="s">
        <v>197</v>
      </c>
      <c r="E45" s="27" t="s">
        <v>139</v>
      </c>
      <c r="F45" s="27" t="s">
        <v>198</v>
      </c>
      <c r="G45" s="26" t="s">
        <v>199</v>
      </c>
      <c r="H45" s="26" t="s">
        <v>20</v>
      </c>
      <c r="I45" s="27" t="s">
        <v>50</v>
      </c>
      <c r="J45" s="26" t="s">
        <v>53</v>
      </c>
      <c r="K45" s="25">
        <v>753444</v>
      </c>
      <c r="L45" s="25">
        <v>278774</v>
      </c>
      <c r="M45" s="25">
        <v>0</v>
      </c>
      <c r="N45" s="25">
        <v>0</v>
      </c>
      <c r="O45" s="25">
        <v>278774</v>
      </c>
    </row>
    <row r="46" spans="1:15" x14ac:dyDescent="0.35">
      <c r="A46" s="26" t="s">
        <v>88</v>
      </c>
      <c r="B46" s="26">
        <v>69948</v>
      </c>
      <c r="C46" s="26" t="s">
        <v>95</v>
      </c>
      <c r="D46" s="26" t="s">
        <v>89</v>
      </c>
      <c r="E46" s="27" t="s">
        <v>96</v>
      </c>
      <c r="F46" s="27" t="s">
        <v>104</v>
      </c>
      <c r="G46" s="26" t="s">
        <v>105</v>
      </c>
      <c r="H46" s="26" t="s">
        <v>20</v>
      </c>
      <c r="I46" s="27" t="s">
        <v>96</v>
      </c>
      <c r="J46" s="26" t="s">
        <v>53</v>
      </c>
      <c r="K46" s="25">
        <v>109416</v>
      </c>
      <c r="L46" s="25">
        <v>40484</v>
      </c>
      <c r="M46" s="25">
        <v>15327</v>
      </c>
      <c r="N46" s="25">
        <v>4292</v>
      </c>
      <c r="O46" s="25">
        <v>44776</v>
      </c>
    </row>
    <row r="47" spans="1:15" x14ac:dyDescent="0.35">
      <c r="A47" s="26" t="s">
        <v>48</v>
      </c>
      <c r="B47" s="26">
        <v>70573</v>
      </c>
      <c r="C47" s="26" t="s">
        <v>200</v>
      </c>
      <c r="D47" s="26" t="s">
        <v>49</v>
      </c>
      <c r="E47" s="27" t="s">
        <v>203</v>
      </c>
      <c r="F47" s="27" t="s">
        <v>201</v>
      </c>
      <c r="G47" s="26" t="s">
        <v>202</v>
      </c>
      <c r="H47" s="26" t="s">
        <v>20</v>
      </c>
      <c r="I47" s="27" t="s">
        <v>203</v>
      </c>
      <c r="J47" s="26" t="s">
        <v>53</v>
      </c>
      <c r="K47" s="25">
        <v>542702</v>
      </c>
      <c r="L47" s="25">
        <v>200800</v>
      </c>
      <c r="M47" s="25">
        <v>137146</v>
      </c>
      <c r="N47" s="25">
        <v>38401</v>
      </c>
      <c r="O47" s="25">
        <v>239201</v>
      </c>
    </row>
    <row r="48" spans="1:15" ht="31" x14ac:dyDescent="0.35">
      <c r="A48" s="26" t="s">
        <v>204</v>
      </c>
      <c r="B48" s="26">
        <v>70862</v>
      </c>
      <c r="C48" s="26" t="s">
        <v>205</v>
      </c>
      <c r="D48" s="26" t="s">
        <v>206</v>
      </c>
      <c r="E48" s="27" t="s">
        <v>209</v>
      </c>
      <c r="F48" s="27" t="s">
        <v>207</v>
      </c>
      <c r="G48" s="26" t="s">
        <v>208</v>
      </c>
      <c r="H48" s="26" t="s">
        <v>47</v>
      </c>
      <c r="I48" s="27" t="s">
        <v>209</v>
      </c>
      <c r="J48" s="26" t="s">
        <v>22</v>
      </c>
      <c r="K48" s="25">
        <v>177206</v>
      </c>
      <c r="L48" s="25">
        <v>65566</v>
      </c>
      <c r="M48" s="25">
        <v>190988</v>
      </c>
      <c r="N48" s="25">
        <v>53477</v>
      </c>
      <c r="O48" s="25">
        <v>119043</v>
      </c>
    </row>
    <row r="49" spans="1:15" ht="31" x14ac:dyDescent="0.35">
      <c r="A49" s="26" t="s">
        <v>210</v>
      </c>
      <c r="B49" s="26">
        <v>10587</v>
      </c>
      <c r="C49" s="26" t="s">
        <v>211</v>
      </c>
      <c r="D49" s="26" t="s">
        <v>212</v>
      </c>
      <c r="E49" s="27" t="s">
        <v>228</v>
      </c>
      <c r="F49" s="27" t="s">
        <v>213</v>
      </c>
      <c r="G49" s="26" t="s">
        <v>214</v>
      </c>
      <c r="H49" s="26" t="s">
        <v>20</v>
      </c>
      <c r="I49" s="27" t="s">
        <v>215</v>
      </c>
      <c r="J49" s="26" t="s">
        <v>53</v>
      </c>
      <c r="K49" s="25">
        <v>186769</v>
      </c>
      <c r="L49" s="25">
        <v>69105</v>
      </c>
      <c r="M49" s="25">
        <v>36107</v>
      </c>
      <c r="N49" s="25">
        <v>10110</v>
      </c>
      <c r="O49" s="25">
        <v>79215</v>
      </c>
    </row>
    <row r="50" spans="1:15" ht="16" thickBot="1" x14ac:dyDescent="0.4">
      <c r="A50" s="35" t="s">
        <v>106</v>
      </c>
      <c r="B50" s="36"/>
      <c r="C50" s="36"/>
      <c r="D50" s="37"/>
      <c r="E50" s="38"/>
      <c r="F50" s="39"/>
      <c r="G50" s="36"/>
      <c r="H50" s="36"/>
      <c r="I50" s="40"/>
      <c r="J50" s="41"/>
      <c r="K50" s="42">
        <f>SUBTOTAL(109,Table1[(A)
Estimated
Total 2024–25
Charter School LCFF State Aid])</f>
        <v>49687135</v>
      </c>
      <c r="L50" s="42">
        <f>SUBTOTAL(109,Table1[(B)
Estimated
Charter School LCFF State Aid
= (A) x .37])</f>
        <v>18384240</v>
      </c>
      <c r="M50" s="42">
        <f>SUBTOTAL(109,Table1[(C)
Estimated
Total 2024–25
In-lieu of Property Taxes])</f>
        <v>5152966</v>
      </c>
      <c r="N50" s="42">
        <f>SUBTOTAL(109,Table1[(D)
Estimated
In-lieu of 
Property Taxes
= (C) x .28])</f>
        <v>1442832</v>
      </c>
      <c r="O50" s="43">
        <f>SUBTOTAL(109,Table1[(E)
Estimated
Total
= (B) + (D)])</f>
        <v>19827072</v>
      </c>
    </row>
    <row r="51" spans="1:15" ht="21" customHeight="1" thickTop="1" x14ac:dyDescent="0.35">
      <c r="A51" s="17" t="s">
        <v>8</v>
      </c>
    </row>
    <row r="52" spans="1:15" x14ac:dyDescent="0.35">
      <c r="A52" s="18" t="s">
        <v>0</v>
      </c>
    </row>
    <row r="53" spans="1:15" x14ac:dyDescent="0.35">
      <c r="A53" s="18" t="s">
        <v>9</v>
      </c>
    </row>
    <row r="54" spans="1:15" x14ac:dyDescent="0.35">
      <c r="A54" s="19" t="s">
        <v>137</v>
      </c>
    </row>
  </sheetData>
  <printOptions horizontalCentered="1"/>
  <pageMargins left="0.25" right="0.25" top="0.75" bottom="0.75" header="0.3" footer="0.3"/>
  <pageSetup paperSize="5" scale="56" fitToHeight="0" orientation="landscape" r:id="rId1"/>
  <headerFooter>
    <oddFooter>&amp;C&amp;"Arial,Regular"&amp;12Page &amp;P of &amp;N</oddFooter>
  </headerFooter>
  <ignoredErrors>
    <ignoredError sqref="G6 A7:O25 A27:O49 A26:G26 I26:O26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24-25 CS Adv</vt:lpstr>
      <vt:lpstr>'Summary 24-25 CS Adv'!Print_Titles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 Special Adv Summary - Principal Apportionment (CA Dept of Education)</dc:title>
  <dc:subject>Summary of the 2024–25 First Special Advance Apportionment for Charter Schools (CS Adv).</dc:subject>
  <dc:creator/>
  <cp:lastModifiedBy/>
  <dcterms:created xsi:type="dcterms:W3CDTF">2024-09-09T22:52:10Z</dcterms:created>
  <dcterms:modified xsi:type="dcterms:W3CDTF">2024-09-09T23:01:42Z</dcterms:modified>
</cp:coreProperties>
</file>