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cavagnaro\AppData\Local\Adobe\Contribute 6.5\en_US\Sites\Site2\fg\aa\pa\documents\"/>
    </mc:Choice>
  </mc:AlternateContent>
  <xr:revisionPtr revIDLastSave="0" documentId="13_ncr:1_{C11EE277-794C-4039-A7B1-AE683ABC4A81}" xr6:coauthVersionLast="47" xr6:coauthVersionMax="47" xr10:uidLastSave="{00000000-0000-0000-0000-000000000000}"/>
  <bookViews>
    <workbookView xWindow="-12000" yWindow="-21720" windowWidth="51840" windowHeight="21240" xr2:uid="{00000000-000D-0000-FFFF-FFFF00000000}"/>
  </bookViews>
  <sheets>
    <sheet name="2017-18 P-1" sheetId="2" r:id="rId1"/>
    <sheet name="2016-17 AN" sheetId="3" r:id="rId2"/>
    <sheet name="2015-16 AN R-2" sheetId="4" r:id="rId3"/>
  </sheets>
  <definedNames>
    <definedName name="_xlnm._FilterDatabase" localSheetId="1" hidden="1">'2016-17 AN'!$A$5:$N$5</definedName>
    <definedName name="_xlnm.Print_Titles" localSheetId="2">'2015-16 AN R-2'!$5:$5</definedName>
    <definedName name="_xlnm.Print_Titles" localSheetId="1">'2016-17 AN'!$5:$5</definedName>
    <definedName name="_xlnm.Print_Titles" localSheetId="0">'2017-18 P-1'!$5:$5</definedName>
    <definedName name="Z_399D2AEE_63C3_4E2E_8B97_E45281082497_.wvu.FilterData" localSheetId="0" hidden="1">'2017-18 P-1'!$A$5:$N$5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M23" i="4"/>
  <c r="L23" i="4"/>
  <c r="K23" i="4"/>
  <c r="J23" i="4"/>
  <c r="I23" i="4"/>
  <c r="N24" i="3"/>
  <c r="M24" i="3"/>
  <c r="L24" i="3"/>
  <c r="K24" i="3"/>
  <c r="J24" i="3"/>
  <c r="I24" i="3"/>
  <c r="N27" i="2"/>
  <c r="M27" i="2"/>
  <c r="K27" i="2"/>
  <c r="J27" i="2"/>
  <c r="L27" i="2"/>
  <c r="I27" i="2" l="1"/>
</calcChain>
</file>

<file path=xl/sharedStrings.xml><?xml version="1.0" encoding="utf-8"?>
<sst xmlns="http://schemas.openxmlformats.org/spreadsheetml/2006/main" count="487" uniqueCount="150">
  <si>
    <t>2017–18 First Principal Apportionment (P-1)</t>
  </si>
  <si>
    <t>Report of Attendance and CALPADS Enrollment/Unduplicated Pupil Count Transfers for County Program Charter School Students</t>
  </si>
  <si>
    <t>Receiving COE County Code</t>
  </si>
  <si>
    <t>Receiving COE District Code</t>
  </si>
  <si>
    <t>Receiving COE Name</t>
  </si>
  <si>
    <t>Transferring Charter County Code</t>
  </si>
  <si>
    <t>Transferring Charter District Code</t>
  </si>
  <si>
    <t>Transferring Charter School Code</t>
  </si>
  <si>
    <t>Transferring Charter School Name</t>
  </si>
  <si>
    <t>Transferring Charter Number</t>
  </si>
  <si>
    <t>COE-Funded 
Charter School 
Non-Juvenile Court 
Enrollment</t>
  </si>
  <si>
    <t>COE-Funded 
Charter School 
Non-Juvenile Court Unduplicated 
FRPM/EL/Foster Count</t>
  </si>
  <si>
    <t>COE-Funded 
Charter School 
Juvenile Court 
Enrollment</t>
  </si>
  <si>
    <t>COE-Funded 
Charter School 
Juvenile Court 
Unduplicated 
FRPM/EL/Foster 
Count</t>
  </si>
  <si>
    <t>01</t>
  </si>
  <si>
    <t>10017</t>
  </si>
  <si>
    <t>Alameda County Office of Education</t>
  </si>
  <si>
    <t>0136226</t>
  </si>
  <si>
    <t>Opportunity Charter</t>
  </si>
  <si>
    <t>1888</t>
  </si>
  <si>
    <t>05</t>
  </si>
  <si>
    <t>10058</t>
  </si>
  <si>
    <t>Calaveras County Office of Education</t>
  </si>
  <si>
    <t>0530154</t>
  </si>
  <si>
    <t>Mountain Oaks</t>
  </si>
  <si>
    <t>0527</t>
  </si>
  <si>
    <t>07</t>
  </si>
  <si>
    <t>10074</t>
  </si>
  <si>
    <t>Contra Costa County Office of Education</t>
  </si>
  <si>
    <t>0730614</t>
  </si>
  <si>
    <t>Golden Gate Community Charter</t>
  </si>
  <si>
    <t>1887</t>
  </si>
  <si>
    <t>09</t>
  </si>
  <si>
    <t>10090</t>
  </si>
  <si>
    <t>El Dorado County Office of Education</t>
  </si>
  <si>
    <t>0930123</t>
  </si>
  <si>
    <t>Charter Community School Home Study Academy</t>
  </si>
  <si>
    <t>0005</t>
  </si>
  <si>
    <t>0930131</t>
  </si>
  <si>
    <t>Rite of Passage</t>
  </si>
  <si>
    <t>0053</t>
  </si>
  <si>
    <t>0123521</t>
  </si>
  <si>
    <t>Charter Alternative Program (CAP)</t>
  </si>
  <si>
    <t>0360</t>
  </si>
  <si>
    <t>19</t>
  </si>
  <si>
    <t>10199</t>
  </si>
  <si>
    <t>Los Angeles County Office of Education</t>
  </si>
  <si>
    <t>1996008</t>
  </si>
  <si>
    <t>Soledad Enrichment Action Charter High</t>
  </si>
  <si>
    <t>0124</t>
  </si>
  <si>
    <t>20</t>
  </si>
  <si>
    <t>10207</t>
  </si>
  <si>
    <t>Madera County Superintendent of Schools</t>
  </si>
  <si>
    <t>0117184</t>
  </si>
  <si>
    <t>Madera County Independent Academy</t>
  </si>
  <si>
    <t>1001</t>
  </si>
  <si>
    <t>2030229</t>
  </si>
  <si>
    <t>Pioneer Technical Center</t>
  </si>
  <si>
    <t>0460</t>
  </si>
  <si>
    <t>21</t>
  </si>
  <si>
    <t>10215</t>
  </si>
  <si>
    <t>Marin County Office of Education</t>
  </si>
  <si>
    <t>2130102</t>
  </si>
  <si>
    <t>Phoenix Academy</t>
  </si>
  <si>
    <t>0087</t>
  </si>
  <si>
    <t>27</t>
  </si>
  <si>
    <t>10272</t>
  </si>
  <si>
    <t>Monterey County Office of Education</t>
  </si>
  <si>
    <t>2730232</t>
  </si>
  <si>
    <t>Monterey County Home Charter</t>
  </si>
  <si>
    <t>0327</t>
  </si>
  <si>
    <t>31</t>
  </si>
  <si>
    <t>10314</t>
  </si>
  <si>
    <t>Placer County Office of Education</t>
  </si>
  <si>
    <t>0126904</t>
  </si>
  <si>
    <t>Placer County Pathways Charter</t>
  </si>
  <si>
    <t>1432</t>
  </si>
  <si>
    <t>33</t>
  </si>
  <si>
    <t>10330</t>
  </si>
  <si>
    <t>Riverside County Office of Education</t>
  </si>
  <si>
    <t>0128397</t>
  </si>
  <si>
    <t>Come Back Kids</t>
  </si>
  <si>
    <t>1568</t>
  </si>
  <si>
    <t>0125237</t>
  </si>
  <si>
    <t>Riverside County Education Academy</t>
  </si>
  <si>
    <t>1366</t>
  </si>
  <si>
    <t>0134320</t>
  </si>
  <si>
    <t>Riverside County Education Academy - Indio</t>
  </si>
  <si>
    <t>1825</t>
  </si>
  <si>
    <t>39</t>
  </si>
  <si>
    <t>10397</t>
  </si>
  <si>
    <t>San Joaquin County Office of Education</t>
  </si>
  <si>
    <t>0121723</t>
  </si>
  <si>
    <t>San Joaquin Building Futures Academy</t>
  </si>
  <si>
    <t>1198</t>
  </si>
  <si>
    <t>0120717</t>
  </si>
  <si>
    <t>one.Charter</t>
  </si>
  <si>
    <t>1146</t>
  </si>
  <si>
    <t>43</t>
  </si>
  <si>
    <t>10439</t>
  </si>
  <si>
    <t>Santa Clara County Office of Education</t>
  </si>
  <si>
    <t>0135087</t>
  </si>
  <si>
    <t>Opportunity Youth Academy</t>
  </si>
  <si>
    <t>1840</t>
  </si>
  <si>
    <t>44</t>
  </si>
  <si>
    <t>10447</t>
  </si>
  <si>
    <t>Santa Cruz County Office of Education</t>
  </si>
  <si>
    <t>0136572</t>
  </si>
  <si>
    <t>Santa Cruz County Career Advancement Charter</t>
  </si>
  <si>
    <t>1904</t>
  </si>
  <si>
    <t>45</t>
  </si>
  <si>
    <t>10454</t>
  </si>
  <si>
    <t>Shasta County Office of Education</t>
  </si>
  <si>
    <t>0132647</t>
  </si>
  <si>
    <t>Shasta County Independent Study Charter</t>
  </si>
  <si>
    <t>1757</t>
  </si>
  <si>
    <t>50</t>
  </si>
  <si>
    <t>10504</t>
  </si>
  <si>
    <t>Stanislaus County Office of Education</t>
  </si>
  <si>
    <t>0129023</t>
  </si>
  <si>
    <t>Stanislaus Alternative Charter</t>
  </si>
  <si>
    <t>1607</t>
  </si>
  <si>
    <t>Prepared by:</t>
  </si>
  <si>
    <t>California Department of Education</t>
  </si>
  <si>
    <t>School Fiscal Services Division</t>
  </si>
  <si>
    <t>February 2018</t>
  </si>
  <si>
    <t>Enrollment and Unduplicated Pupil Count data reflects data submitted by charter schools as part of the 2016–17 Fall 1 CALPADS submission through the amendment window (January 27, 2017). The enrollment and Unduplicated Pupil Counts are transferred to the COE and included in the COE’s Unduplicated Pupil Percentage.</t>
  </si>
  <si>
    <t>Madera County Office of Education</t>
  </si>
  <si>
    <t>2015–16 Second Annual Recertification (AN R-2)</t>
  </si>
  <si>
    <t>Enrollment and Unduplicated Pupil Count data reflects data submitted by charter schools as part of the 2015–16 Fall 1 CALPADS submission through the amendment window (March 18, 2016). The enrollment and Unduplicated Pupil Counts are transferred to the COE and included in the COE’s Unduplicated Pupil Percentage.</t>
  </si>
  <si>
    <t>10116</t>
  </si>
  <si>
    <t>Glenn County Office of Education</t>
  </si>
  <si>
    <t>11</t>
  </si>
  <si>
    <t>1130103</t>
  </si>
  <si>
    <t>William Finch</t>
  </si>
  <si>
    <t>0634</t>
  </si>
  <si>
    <t>5030234</t>
  </si>
  <si>
    <t>Valley Charter High</t>
  </si>
  <si>
    <t>0172</t>
  </si>
  <si>
    <t>Enrollment and Unduplicated Pupil Count data reflects data submitted by charter schools as part of the 2017–18 Fall 1 CALPADS submission through the certification deadline (December 22, 2017). The enrollment and Unduplicated Pupil Counts are transferred to the COE and included in the COE’s Unduplicated Pupil Percentage.</t>
  </si>
  <si>
    <r>
      <t xml:space="preserve">Probation Referred, On Probation or Parole, Expelled pursuant to 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48915(a) or (c)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2574(c)(4)(A)] ADA</t>
    </r>
  </si>
  <si>
    <r>
      <t>Juvenile Halls, Homes and Camps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14057(b) and 14058] ADA</t>
    </r>
  </si>
  <si>
    <r>
      <t xml:space="preserve">Legend: ADA = Average Daily Attendance; CALPADS = California Longitudinal Pupil Achievement Data System; COE = County Office of Education;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= </t>
    </r>
    <r>
      <rPr>
        <i/>
        <sz val="12"/>
        <color theme="1"/>
        <rFont val="Arial"/>
        <family val="2"/>
      </rPr>
      <t>Education Code</t>
    </r>
  </si>
  <si>
    <t>TOTAL</t>
  </si>
  <si>
    <r>
      <t>Probation Referred, On Probation or Parole, Expelled pursuant to EC 48915(a) or (c)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2574(c)(4)(A)] ADA</t>
    </r>
  </si>
  <si>
    <t>COE-Funded Charter School Non-Juvenile Court Enrollment</t>
  </si>
  <si>
    <t>COE-Funded Charter School Non-Juvenile Court Unduplicated FRPM/EL/Foster Count</t>
  </si>
  <si>
    <t>COE-Funded Charter School Juvenile Court Enrollment</t>
  </si>
  <si>
    <t>COE-Funded Charter School Juvenile Court Unduplicated FRPM/EL/Foster Count</t>
  </si>
  <si>
    <t>2016–17 Annual (AN) Principal Apportionment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</si>
</sst>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43" formatCode="_(* #,##0.00_);_(* \(#,##0.00\);_(* &quot;-&quot;??_);_(@_)"/>
  </numFmts>
  <fonts count="1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/>
    <xf numFmtId="0" fontId="7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5" fillId="0" borderId="0"/>
    <xf numFmtId="0" fontId="3" fillId="0" borderId="0" applyNumberFormat="0" applyFill="0" applyAlignment="0" applyProtection="0"/>
    <xf numFmtId="0" fontId="13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 applyNumberFormat="0" applyFill="0" applyBorder="0" applyProtection="0"/>
    <xf numFmtId="0" fontId="1" fillId="0" borderId="0" applyNumberFormat="0" applyBorder="0" applyAlignment="0" applyProtection="0"/>
    <xf numFmtId="0" fontId="2" fillId="2" borderId="1" applyNumberFormat="0" applyProtection="0">
      <alignment horizontal="center" wrapText="1"/>
    </xf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2" applyFont="1"/>
    <xf numFmtId="0" fontId="0" fillId="0" borderId="0" xfId="0" applyAlignment="1">
      <alignment horizontal="left"/>
    </xf>
    <xf numFmtId="49" fontId="6" fillId="0" borderId="0" xfId="2" applyNumberFormat="1" applyFont="1" applyAlignment="1">
      <alignment horizontal="left"/>
    </xf>
    <xf numFmtId="49" fontId="4" fillId="0" borderId="0" xfId="1" applyNumberFormat="1" applyAlignment="1">
      <alignment horizontal="left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1" fillId="0" borderId="0" xfId="2" applyFont="1"/>
    <xf numFmtId="0" fontId="3" fillId="0" borderId="0" xfId="5"/>
    <xf numFmtId="49" fontId="6" fillId="0" borderId="0" xfId="2" applyNumberFormat="1" applyFont="1"/>
    <xf numFmtId="49" fontId="0" fillId="0" borderId="0" xfId="2" quotePrefix="1" applyNumberFormat="1" applyFont="1" applyAlignment="1">
      <alignment horizontal="left"/>
    </xf>
    <xf numFmtId="0" fontId="9" fillId="0" borderId="0" xfId="2" applyFont="1"/>
    <xf numFmtId="4" fontId="9" fillId="0" borderId="0" xfId="2" applyNumberFormat="1" applyFont="1"/>
    <xf numFmtId="49" fontId="1" fillId="0" borderId="0" xfId="2" applyNumberFormat="1" applyFont="1"/>
    <xf numFmtId="49" fontId="3" fillId="0" borderId="0" xfId="2" applyNumberFormat="1" applyFont="1" applyAlignment="1">
      <alignment horizontal="right"/>
    </xf>
    <xf numFmtId="4" fontId="3" fillId="0" borderId="0" xfId="2" applyNumberFormat="1" applyFont="1"/>
    <xf numFmtId="3" fontId="3" fillId="0" borderId="0" xfId="2" applyNumberFormat="1" applyFont="1"/>
    <xf numFmtId="0" fontId="13" fillId="0" borderId="0" xfId="8" applyAlignment="1">
      <alignment horizontal="left"/>
    </xf>
    <xf numFmtId="49" fontId="0" fillId="0" borderId="0" xfId="0" quotePrefix="1" applyNumberFormat="1" applyAlignment="1">
      <alignment horizontal="left"/>
    </xf>
    <xf numFmtId="0" fontId="3" fillId="0" borderId="0" xfId="0" applyFont="1"/>
    <xf numFmtId="0" fontId="0" fillId="0" borderId="0" xfId="0" applyNumberFormat="1" applyFill="1"/>
    <xf numFmtId="49" fontId="0" fillId="0" borderId="0" xfId="0" applyNumberFormat="1"/>
    <xf numFmtId="0" fontId="0" fillId="0" borderId="0" xfId="0" applyFill="1" applyAlignment="1">
      <alignment horizontal="left"/>
    </xf>
    <xf numFmtId="49" fontId="2" fillId="2" borderId="1" xfId="14" applyNumberFormat="1" applyProtection="1">
      <alignment horizontal="center" wrapText="1"/>
    </xf>
    <xf numFmtId="49" fontId="2" fillId="2" borderId="1" xfId="14" applyNumberFormat="1">
      <alignment horizontal="center" wrapText="1"/>
    </xf>
    <xf numFmtId="3" fontId="2" fillId="2" borderId="1" xfId="14" applyNumberFormat="1">
      <alignment horizontal="center" wrapText="1"/>
    </xf>
    <xf numFmtId="0" fontId="10" fillId="0" borderId="0" xfId="15" applyNumberFormat="1" applyFill="1" applyAlignment="1" applyProtection="1"/>
    <xf numFmtId="0" fontId="10" fillId="0" borderId="0" xfId="15" applyNumberFormat="1" applyFill="1" applyAlignment="1" applyProtection="1">
      <alignment horizontal="right"/>
    </xf>
    <xf numFmtId="49" fontId="1" fillId="0" borderId="0" xfId="2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2" applyFont="1" applyAlignment="1">
      <alignment horizontal="left"/>
    </xf>
    <xf numFmtId="49" fontId="10" fillId="0" borderId="0" xfId="15" applyNumberFormat="1" applyFill="1" applyAlignment="1" applyProtection="1"/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/>
    </xf>
    <xf numFmtId="43" fontId="0" fillId="0" borderId="0" xfId="0" applyNumberFormat="1"/>
    <xf numFmtId="43" fontId="10" fillId="0" borderId="0" xfId="15" applyNumberFormat="1" applyFill="1" applyAlignment="1" applyProtection="1"/>
    <xf numFmtId="41" fontId="0" fillId="0" borderId="0" xfId="0" applyNumberFormat="1"/>
    <xf numFmtId="41" fontId="10" fillId="0" borderId="0" xfId="15" applyNumberFormat="1" applyFill="1" applyAlignment="1" applyProtection="1"/>
    <xf numFmtId="0" fontId="7" fillId="0" borderId="0" xfId="9" applyAlignment="1">
      <alignment horizontal="left"/>
    </xf>
    <xf numFmtId="0" fontId="0" fillId="0" borderId="0" xfId="0" applyNumberFormat="1"/>
    <xf numFmtId="0" fontId="0" fillId="0" borderId="0" xfId="0" applyNumberFormat="1" applyFill="1" applyAlignment="1">
      <alignment horizontal="left"/>
    </xf>
    <xf numFmtId="43" fontId="0" fillId="0" borderId="0" xfId="0" applyNumberFormat="1" applyFill="1"/>
    <xf numFmtId="41" fontId="0" fillId="0" borderId="0" xfId="0" applyNumberFormat="1" applyFill="1"/>
  </cellXfs>
  <cellStyles count="16">
    <cellStyle name="Heading 1" xfId="8" builtinId="16" customBuiltin="1"/>
    <cellStyle name="Heading 1 2" xfId="1" xr:uid="{00000000-0005-0000-0000-000001000000}"/>
    <cellStyle name="Heading 2" xfId="9" builtinId="17" customBuiltin="1"/>
    <cellStyle name="Heading 2 2" xfId="3" xr:uid="{00000000-0005-0000-0000-000003000000}"/>
    <cellStyle name="Heading 3" xfId="10" builtinId="18" customBuiltin="1"/>
    <cellStyle name="Heading 4 2" xfId="4" xr:uid="{00000000-0005-0000-0000-000005000000}"/>
    <cellStyle name="Normal" xfId="0" builtinId="0" customBuiltin="1"/>
    <cellStyle name="Normal 2" xfId="2" xr:uid="{00000000-0005-0000-0000-000007000000}"/>
    <cellStyle name="Normal 3" xfId="6" xr:uid="{00000000-0005-0000-0000-000008000000}"/>
    <cellStyle name="Normal 4" xfId="12" xr:uid="{00000000-0005-0000-0000-000009000000}"/>
    <cellStyle name="Normal 5" xfId="13" xr:uid="{00000000-0005-0000-0000-00000A000000}"/>
    <cellStyle name="PAS Table Header" xfId="14" xr:uid="{00000000-0005-0000-0000-00000B000000}"/>
    <cellStyle name="PAS Totals" xfId="15" xr:uid="{00000000-0005-0000-0000-00000C000000}"/>
    <cellStyle name="Table Header" xfId="11" xr:uid="{00000000-0005-0000-0000-00000D000000}"/>
    <cellStyle name="Total" xfId="7" builtinId="25" customBuiltin="1"/>
    <cellStyle name="Total 2" xfId="5" xr:uid="{00000000-0005-0000-0000-00000F000000}"/>
  </cellStyles>
  <dxfs count="83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bottom style="thin">
          <color auto="1"/>
        </bottom>
      </border>
    </dxf>
    <dxf>
      <numFmt numFmtId="3" formatCode="#,##0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5" formatCode="_(* #,##0.00_);_(* \(#,##0.00\);_(* &quot;-&quot;??_);_(@_)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5" formatCode="_(* #,##0.00_);_(* \(#,##0.00\);_(* &quot;-&quot;??_);_(@_)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82"/>
      <tableStyleElement type="headerRow" dxfId="81"/>
      <tableStyleElement type="totalRow" dxfId="80"/>
    </tableStyle>
  </tableStyles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N27" totalsRowCount="1" headerRowDxfId="79" headerRowCellStyle="PAS Table Header" dataCellStyle="Normal" totalsRowCellStyle="PAS Totals">
  <tableColumns count="14">
    <tableColumn id="1" xr3:uid="{00000000-0010-0000-0000-000001000000}" name="Receiving COE County Code" totalsRowLabel="TOTAL" totalsRowDxfId="78" dataCellStyle="PAS Totals" totalsRowCellStyle="PAS Totals"/>
    <tableColumn id="2" xr3:uid="{00000000-0010-0000-0000-000002000000}" name="Receiving COE District Code" totalsRowDxfId="77" dataCellStyle="PAS Totals" totalsRowCellStyle="PAS Totals"/>
    <tableColumn id="3" xr3:uid="{00000000-0010-0000-0000-000003000000}" name="Receiving COE Name" totalsRowDxfId="76" dataCellStyle="PAS Totals" totalsRowCellStyle="PAS Totals"/>
    <tableColumn id="4" xr3:uid="{00000000-0010-0000-0000-000004000000}" name="Transferring Charter County Code" totalsRowDxfId="75" dataCellStyle="PAS Totals" totalsRowCellStyle="PAS Totals"/>
    <tableColumn id="5" xr3:uid="{00000000-0010-0000-0000-000005000000}" name="Transferring Charter District Code" totalsRowDxfId="74" dataCellStyle="PAS Totals" totalsRowCellStyle="PAS Totals"/>
    <tableColumn id="6" xr3:uid="{00000000-0010-0000-0000-000006000000}" name="Transferring Charter School Code" totalsRowDxfId="73" dataCellStyle="PAS Totals" totalsRowCellStyle="PAS Totals"/>
    <tableColumn id="7" xr3:uid="{00000000-0010-0000-0000-000007000000}" name="Transferring Charter School Name" totalsRowDxfId="72" dataCellStyle="PAS Totals" totalsRowCellStyle="PAS Totals"/>
    <tableColumn id="8" xr3:uid="{00000000-0010-0000-0000-000008000000}" name="Transferring Charter Number" totalsRowDxfId="71" dataCellStyle="PAS Totals" totalsRowCellStyle="PAS Totals"/>
    <tableColumn id="13" xr3:uid="{00000000-0010-0000-0000-00000D000000}" name="Probation Referred, On Probation or Parole, Expelled pursuant to EC 48915(a) or (c) [EC 2574(c)(4)(A)] ADA" totalsRowFunction="sum" dataDxfId="70" totalsRowDxfId="69" dataCellStyle="PAS Totals" totalsRowCellStyle="PAS Totals"/>
    <tableColumn id="9" xr3:uid="{00000000-0010-0000-0000-000009000000}" name="COE-Funded Charter School Non-Juvenile Court Enrollment" totalsRowFunction="sum" dataDxfId="68" totalsRowDxfId="67" dataCellStyle="PAS Totals" totalsRowCellStyle="PAS Totals"/>
    <tableColumn id="10" xr3:uid="{00000000-0010-0000-0000-00000A000000}" name="COE-Funded Charter School Non-Juvenile Court Unduplicated FRPM/EL/Foster Count" totalsRowFunction="sum" dataDxfId="66" totalsRowDxfId="65" dataCellStyle="PAS Totals" totalsRowCellStyle="PAS Totals"/>
    <tableColumn id="14" xr3:uid="{00000000-0010-0000-0000-00000E000000}" name="Juvenile Halls, Homes and Camps [EC 14057(b) and 14058] ADA" totalsRowFunction="sum" dataDxfId="64" totalsRowDxfId="63" dataCellStyle="PAS Totals" totalsRowCellStyle="PAS Totals"/>
    <tableColumn id="11" xr3:uid="{00000000-0010-0000-0000-00000B000000}" name="COE-Funded Charter School Juvenile Court Enrollment" totalsRowFunction="sum" dataDxfId="62" totalsRowDxfId="61" dataCellStyle="PAS Totals" totalsRowCellStyle="PAS Totals"/>
    <tableColumn id="12" xr3:uid="{00000000-0010-0000-0000-00000C000000}" name="COE-Funded Charter School Juvenile Court Unduplicated FRPM/EL/Foster Count" totalsRowFunction="sum" dataDxfId="60" totalsRowDxfId="59" dataCellStyle="PAS Totals" totalsRowCellStyle="PAS Totals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2017-18 P-1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" displayName="Table3" ref="A5:N24" totalsRowCount="1" headerRowDxfId="58" dataDxfId="56" headerRowBorderDxfId="57" headerRowCellStyle="PAS Table Header" dataCellStyle="Normal" totalsRowCellStyle="PAS Totals">
  <autoFilter ref="A5:N2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100-000001000000}" name="Receiving COE County Code" totalsRowLabel="TOTAL" dataDxfId="55" totalsRowDxfId="54" dataCellStyle="PAS Totals" totalsRowCellStyle="PAS Totals"/>
    <tableColumn id="2" xr3:uid="{00000000-0010-0000-0100-000002000000}" name="Receiving COE District Code" dataDxfId="53" totalsRowDxfId="52" dataCellStyle="PAS Totals" totalsRowCellStyle="PAS Totals"/>
    <tableColumn id="3" xr3:uid="{00000000-0010-0000-0100-000003000000}" name="Receiving COE Name" dataDxfId="51" totalsRowDxfId="50" dataCellStyle="PAS Totals" totalsRowCellStyle="PAS Totals"/>
    <tableColumn id="4" xr3:uid="{00000000-0010-0000-0100-000004000000}" name="Transferring Charter County Code" dataDxfId="49" totalsRowDxfId="48" dataCellStyle="PAS Totals" totalsRowCellStyle="PAS Totals"/>
    <tableColumn id="5" xr3:uid="{00000000-0010-0000-0100-000005000000}" name="Transferring Charter District Code" dataDxfId="47" totalsRowDxfId="46" dataCellStyle="PAS Totals" totalsRowCellStyle="PAS Totals"/>
    <tableColumn id="6" xr3:uid="{00000000-0010-0000-0100-000006000000}" name="Transferring Charter School Code" dataDxfId="45" totalsRowDxfId="44" dataCellStyle="PAS Totals" totalsRowCellStyle="PAS Totals"/>
    <tableColumn id="7" xr3:uid="{00000000-0010-0000-0100-000007000000}" name="Transferring Charter School Name" totalsRowDxfId="43" dataCellStyle="PAS Totals" totalsRowCellStyle="PAS Totals"/>
    <tableColumn id="8" xr3:uid="{00000000-0010-0000-0100-000008000000}" name="Transferring Charter Number" totalsRowDxfId="42" dataCellStyle="PAS Totals" totalsRowCellStyle="PAS Totals"/>
    <tableColumn id="9" xr3:uid="{00000000-0010-0000-0100-000009000000}" name="Probation Referred, On Probation or Parole, Expelled pursuant to EC 48915(a) or (c) [EC 2574(c)(4)(A)] ADA" totalsRowFunction="sum" dataDxfId="41" totalsRowDxfId="40" dataCellStyle="PAS Totals" totalsRowCellStyle="PAS Totals"/>
    <tableColumn id="10" xr3:uid="{00000000-0010-0000-0100-00000A000000}" name="COE-Funded _x000a_Charter School _x000a_Non-Juvenile Court _x000a_Enrollment" totalsRowFunction="sum" dataDxfId="39" totalsRowDxfId="38" dataCellStyle="PAS Totals" totalsRowCellStyle="PAS Totals"/>
    <tableColumn id="11" xr3:uid="{00000000-0010-0000-0100-00000B000000}" name="COE-Funded _x000a_Charter School _x000a_Non-Juvenile Court Unduplicated _x000a_FRPM/EL/Foster Count" totalsRowFunction="sum" dataDxfId="37" totalsRowDxfId="36" dataCellStyle="PAS Totals" totalsRowCellStyle="PAS Totals"/>
    <tableColumn id="12" xr3:uid="{00000000-0010-0000-0100-00000C000000}" name="Juvenile Halls, Homes and Camps [EC 14057(b) and 14058] ADA" totalsRowFunction="sum" dataDxfId="35" totalsRowDxfId="34" dataCellStyle="PAS Totals" totalsRowCellStyle="PAS Totals"/>
    <tableColumn id="13" xr3:uid="{00000000-0010-0000-0100-00000D000000}" name="COE-Funded _x000a_Charter School _x000a_Juvenile Court _x000a_Enrollment" totalsRowFunction="sum" dataDxfId="33" totalsRowDxfId="32" dataCellStyle="PAS Totals" totalsRowCellStyle="PAS Totals"/>
    <tableColumn id="14" xr3:uid="{00000000-0010-0000-0100-00000E000000}" name="COE-Funded _x000a_Charter School _x000a_Juvenile Court _x000a_Unduplicated _x000a_FRPM/EL/Foster _x000a_Count" totalsRowFunction="sum" dataDxfId="31" totalsRowDxfId="30" dataCellStyle="PAS Totals" totalsRowCellStyle="PAS Totals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2016-17 Annual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4" displayName="Table4" ref="A5:N23" totalsRowCount="1" headerRowDxfId="29" dataDxfId="28" headerRowCellStyle="PAS Table Header" dataCellStyle="Normal" totalsRowCellStyle="PAS Totals">
  <autoFilter ref="A5:N2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200-000001000000}" name="Receiving COE County Code" totalsRowLabel="TOTAL" dataDxfId="27" totalsRowDxfId="26" dataCellStyle="PAS Totals" totalsRowCellStyle="PAS Totals"/>
    <tableColumn id="2" xr3:uid="{00000000-0010-0000-0200-000002000000}" name="Receiving COE District Code" dataDxfId="25" totalsRowDxfId="24" dataCellStyle="PAS Totals" totalsRowCellStyle="PAS Totals"/>
    <tableColumn id="3" xr3:uid="{00000000-0010-0000-0200-000003000000}" name="Receiving COE Name" dataDxfId="23" totalsRowDxfId="22" dataCellStyle="PAS Totals" totalsRowCellStyle="PAS Totals"/>
    <tableColumn id="4" xr3:uid="{00000000-0010-0000-0200-000004000000}" name="Transferring Charter County Code" dataDxfId="21" totalsRowDxfId="20" dataCellStyle="PAS Totals" totalsRowCellStyle="PAS Totals"/>
    <tableColumn id="5" xr3:uid="{00000000-0010-0000-0200-000005000000}" name="Transferring Charter District Code" dataDxfId="19" totalsRowDxfId="18" dataCellStyle="PAS Totals" totalsRowCellStyle="PAS Totals"/>
    <tableColumn id="6" xr3:uid="{00000000-0010-0000-0200-000006000000}" name="Transferring Charter School Code" dataDxfId="17" totalsRowDxfId="16" dataCellStyle="PAS Totals" totalsRowCellStyle="PAS Totals"/>
    <tableColumn id="7" xr3:uid="{00000000-0010-0000-0200-000007000000}" name="Transferring Charter School Name" dataDxfId="15" totalsRowDxfId="14" dataCellStyle="PAS Totals" totalsRowCellStyle="PAS Totals"/>
    <tableColumn id="8" xr3:uid="{00000000-0010-0000-0200-000008000000}" name="Transferring Charter Number" dataDxfId="13" totalsRowDxfId="12" dataCellStyle="PAS Totals" totalsRowCellStyle="PAS Totals"/>
    <tableColumn id="9" xr3:uid="{00000000-0010-0000-0200-000009000000}" name="Probation Referred, On Probation or Parole, Expelled pursuant to EC 48915(a) or (c) [EC 2574(c)(4)(A)] ADA" totalsRowFunction="sum" dataDxfId="11" totalsRowDxfId="10" dataCellStyle="PAS Totals" totalsRowCellStyle="PAS Totals"/>
    <tableColumn id="10" xr3:uid="{00000000-0010-0000-0200-00000A000000}" name="COE-Funded _x000a_Charter School _x000a_Non-Juvenile Court _x000a_Enrollment" totalsRowFunction="sum" dataDxfId="9" totalsRowDxfId="8" dataCellStyle="PAS Totals" totalsRowCellStyle="PAS Totals"/>
    <tableColumn id="11" xr3:uid="{00000000-0010-0000-0200-00000B000000}" name="COE-Funded _x000a_Charter School _x000a_Non-Juvenile Court Unduplicated _x000a_FRPM/EL/Foster Count" totalsRowFunction="sum" dataDxfId="7" totalsRowDxfId="6" dataCellStyle="PAS Totals" totalsRowCellStyle="PAS Totals"/>
    <tableColumn id="12" xr3:uid="{00000000-0010-0000-0200-00000C000000}" name="Juvenile Halls, Homes and Camps [EC 14057(b) and 14058] ADA" totalsRowFunction="sum" dataDxfId="5" totalsRowDxfId="4" dataCellStyle="PAS Totals" totalsRowCellStyle="PAS Totals"/>
    <tableColumn id="13" xr3:uid="{00000000-0010-0000-0200-00000D000000}" name="COE-Funded _x000a_Charter School _x000a_Juvenile Court _x000a_Enrollment" totalsRowFunction="sum" dataDxfId="3" totalsRowDxfId="2" dataCellStyle="PAS Totals" totalsRowCellStyle="PAS Totals"/>
    <tableColumn id="14" xr3:uid="{00000000-0010-0000-0200-00000E000000}" name="COE-Funded _x000a_Charter School _x000a_Juvenile Court _x000a_Unduplicated _x000a_FRPM/EL/Foster _x000a_Count" totalsRowFunction="sum" dataDxfId="1" totalsRowDxfId="0" dataCellStyle="PAS Totals" totalsRowCellStyle="PAS Totals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2015-16 Annual R-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Normal="100" workbookViewId="0">
      <pane ySplit="5" topLeftCell="A6" activePane="bottomLeft" state="frozen"/>
      <selection activeCell="D1" sqref="D1"/>
      <selection pane="bottomLeft"/>
    </sheetView>
  </sheetViews>
  <sheetFormatPr defaultColWidth="12.1796875" defaultRowHeight="15.6" x14ac:dyDescent="0.3"/>
  <cols>
    <col min="1" max="1" width="11.81640625" style="9" customWidth="1"/>
    <col min="2" max="2" width="12" style="9" customWidth="1"/>
    <col min="3" max="3" width="34.54296875" style="9" customWidth="1"/>
    <col min="4" max="4" width="14.453125" style="9" customWidth="1"/>
    <col min="5" max="6" width="12" style="9" customWidth="1"/>
    <col min="7" max="7" width="40.08984375" style="9" bestFit="1" customWidth="1"/>
    <col min="8" max="8" width="13.08984375" style="9" customWidth="1"/>
    <col min="9" max="9" width="18.6328125" style="9" customWidth="1"/>
    <col min="10" max="10" width="14" style="1" customWidth="1"/>
    <col min="11" max="11" width="16.6328125" style="1" customWidth="1"/>
    <col min="12" max="12" width="18.1796875" style="1" customWidth="1"/>
    <col min="13" max="13" width="14.54296875" style="1" customWidth="1"/>
    <col min="14" max="14" width="17.1796875" style="1" customWidth="1"/>
    <col min="15" max="16384" width="12.1796875" style="1"/>
  </cols>
  <sheetData>
    <row r="1" spans="1:16" ht="17.399999999999999" x14ac:dyDescent="0.3">
      <c r="A1" s="17" t="s">
        <v>1</v>
      </c>
      <c r="B1" s="3"/>
      <c r="C1" s="5"/>
      <c r="D1" s="3"/>
      <c r="E1" s="3"/>
      <c r="F1" s="3"/>
      <c r="G1" s="3"/>
      <c r="H1" s="3"/>
      <c r="I1" s="3"/>
      <c r="J1" s="5"/>
      <c r="K1" s="5"/>
      <c r="L1" s="5"/>
      <c r="M1" s="5"/>
      <c r="N1" s="5"/>
    </row>
    <row r="2" spans="1:16" ht="16.5" customHeight="1" x14ac:dyDescent="0.35">
      <c r="A2" s="33" t="s">
        <v>0</v>
      </c>
      <c r="B2" s="3"/>
      <c r="C2" s="4"/>
      <c r="D2" s="3"/>
      <c r="E2" s="3"/>
      <c r="F2" s="3"/>
      <c r="G2" s="3"/>
      <c r="H2" s="3"/>
      <c r="I2" s="3"/>
      <c r="J2" s="5"/>
      <c r="K2" s="5"/>
      <c r="L2" s="5"/>
      <c r="M2" s="5"/>
      <c r="N2" s="5"/>
    </row>
    <row r="3" spans="1:16" ht="16.5" customHeight="1" x14ac:dyDescent="0.35">
      <c r="A3" s="2" t="s">
        <v>139</v>
      </c>
      <c r="B3" s="3"/>
      <c r="C3" s="4"/>
      <c r="D3" s="3"/>
      <c r="E3" s="3"/>
      <c r="F3" s="3"/>
      <c r="G3" s="3"/>
      <c r="H3" s="3"/>
      <c r="I3" s="3"/>
      <c r="J3" s="5"/>
      <c r="K3" s="5"/>
      <c r="L3" s="5"/>
      <c r="M3" s="5"/>
      <c r="N3" s="5"/>
    </row>
    <row r="4" spans="1:16" ht="17.25" customHeight="1" x14ac:dyDescent="0.35">
      <c r="A4" s="32" t="s">
        <v>142</v>
      </c>
      <c r="B4" s="3"/>
      <c r="C4" s="4"/>
      <c r="D4" s="3"/>
      <c r="E4" s="3"/>
      <c r="F4" s="3"/>
      <c r="G4" s="3"/>
      <c r="H4" s="3"/>
      <c r="I4" s="3"/>
      <c r="J4" s="5"/>
      <c r="K4" s="5"/>
      <c r="L4" s="5"/>
      <c r="M4" s="5"/>
      <c r="N4" s="5"/>
    </row>
    <row r="5" spans="1:16" s="6" customFormat="1" ht="97.5" customHeight="1" x14ac:dyDescent="0.3">
      <c r="A5" s="23" t="s">
        <v>2</v>
      </c>
      <c r="B5" s="23" t="s">
        <v>3</v>
      </c>
      <c r="C5" s="23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144</v>
      </c>
      <c r="J5" s="25" t="s">
        <v>145</v>
      </c>
      <c r="K5" s="25" t="s">
        <v>146</v>
      </c>
      <c r="L5" s="25" t="s">
        <v>141</v>
      </c>
      <c r="M5" s="25" t="s">
        <v>147</v>
      </c>
      <c r="N5" s="25" t="s">
        <v>148</v>
      </c>
      <c r="O5"/>
      <c r="P5"/>
    </row>
    <row r="6" spans="1:16" s="7" customFormat="1" ht="15" x14ac:dyDescent="0.25">
      <c r="A6" t="s">
        <v>14</v>
      </c>
      <c r="B6" t="s">
        <v>15</v>
      </c>
      <c r="C6" t="s">
        <v>16</v>
      </c>
      <c r="D6" t="s">
        <v>14</v>
      </c>
      <c r="E6" t="s">
        <v>15</v>
      </c>
      <c r="F6" t="s">
        <v>17</v>
      </c>
      <c r="G6" t="s">
        <v>18</v>
      </c>
      <c r="H6" t="s">
        <v>19</v>
      </c>
      <c r="I6" s="34">
        <v>1.77</v>
      </c>
      <c r="J6" s="36">
        <v>1</v>
      </c>
      <c r="K6" s="36">
        <v>1</v>
      </c>
      <c r="L6" s="34">
        <v>0</v>
      </c>
      <c r="M6" s="36">
        <v>0</v>
      </c>
      <c r="N6" s="36">
        <v>0</v>
      </c>
    </row>
    <row r="7" spans="1:16" s="7" customFormat="1" ht="15" x14ac:dyDescent="0.25">
      <c r="A7" t="s">
        <v>20</v>
      </c>
      <c r="B7" t="s">
        <v>21</v>
      </c>
      <c r="C7" t="s">
        <v>22</v>
      </c>
      <c r="D7" t="s">
        <v>20</v>
      </c>
      <c r="E7" t="s">
        <v>21</v>
      </c>
      <c r="F7" t="s">
        <v>23</v>
      </c>
      <c r="G7" t="s">
        <v>24</v>
      </c>
      <c r="H7" t="s">
        <v>25</v>
      </c>
      <c r="I7" s="34">
        <v>0</v>
      </c>
      <c r="J7" s="36">
        <v>3</v>
      </c>
      <c r="K7" s="36">
        <v>3</v>
      </c>
      <c r="L7" s="34">
        <v>0</v>
      </c>
      <c r="M7" s="36">
        <v>0</v>
      </c>
      <c r="N7" s="36">
        <v>0</v>
      </c>
    </row>
    <row r="8" spans="1:16" s="7" customFormat="1" ht="15" x14ac:dyDescent="0.25">
      <c r="A8" t="s">
        <v>26</v>
      </c>
      <c r="B8" t="s">
        <v>27</v>
      </c>
      <c r="C8" t="s">
        <v>28</v>
      </c>
      <c r="D8" t="s">
        <v>26</v>
      </c>
      <c r="E8" t="s">
        <v>27</v>
      </c>
      <c r="F8" t="s">
        <v>29</v>
      </c>
      <c r="G8" t="s">
        <v>30</v>
      </c>
      <c r="H8" t="s">
        <v>31</v>
      </c>
      <c r="I8" s="34">
        <v>19.079999999999998</v>
      </c>
      <c r="J8" s="36">
        <v>58</v>
      </c>
      <c r="K8" s="36">
        <v>47</v>
      </c>
      <c r="L8" s="34">
        <v>0</v>
      </c>
      <c r="M8" s="36">
        <v>0</v>
      </c>
      <c r="N8" s="36">
        <v>0</v>
      </c>
    </row>
    <row r="9" spans="1:16" s="7" customFormat="1" ht="15" x14ac:dyDescent="0.25">
      <c r="A9" t="s">
        <v>32</v>
      </c>
      <c r="B9" t="s">
        <v>33</v>
      </c>
      <c r="C9" t="s">
        <v>34</v>
      </c>
      <c r="D9" t="s">
        <v>32</v>
      </c>
      <c r="E9" t="s">
        <v>33</v>
      </c>
      <c r="F9" t="s">
        <v>35</v>
      </c>
      <c r="G9" t="s">
        <v>36</v>
      </c>
      <c r="H9" t="s">
        <v>37</v>
      </c>
      <c r="I9" s="34">
        <v>306.81</v>
      </c>
      <c r="J9" s="36">
        <v>279</v>
      </c>
      <c r="K9" s="36">
        <v>148</v>
      </c>
      <c r="L9" s="34">
        <v>0</v>
      </c>
      <c r="M9" s="36">
        <v>0</v>
      </c>
      <c r="N9" s="36">
        <v>0</v>
      </c>
    </row>
    <row r="10" spans="1:16" s="7" customFormat="1" ht="15" x14ac:dyDescent="0.25">
      <c r="A10" t="s">
        <v>32</v>
      </c>
      <c r="B10" t="s">
        <v>33</v>
      </c>
      <c r="C10" t="s">
        <v>34</v>
      </c>
      <c r="D10" t="s">
        <v>32</v>
      </c>
      <c r="E10" t="s">
        <v>33</v>
      </c>
      <c r="F10" t="s">
        <v>38</v>
      </c>
      <c r="G10" t="s">
        <v>39</v>
      </c>
      <c r="H10" t="s">
        <v>40</v>
      </c>
      <c r="I10" s="34">
        <v>0</v>
      </c>
      <c r="J10" s="36">
        <v>0</v>
      </c>
      <c r="K10" s="36">
        <v>0</v>
      </c>
      <c r="L10" s="34">
        <v>254.03</v>
      </c>
      <c r="M10" s="36">
        <v>152</v>
      </c>
      <c r="N10" s="36">
        <v>152</v>
      </c>
    </row>
    <row r="11" spans="1:16" s="7" customFormat="1" ht="15" x14ac:dyDescent="0.25">
      <c r="A11" t="s">
        <v>32</v>
      </c>
      <c r="B11" t="s">
        <v>33</v>
      </c>
      <c r="C11" t="s">
        <v>34</v>
      </c>
      <c r="D11" t="s">
        <v>32</v>
      </c>
      <c r="E11" t="s">
        <v>33</v>
      </c>
      <c r="F11" t="s">
        <v>41</v>
      </c>
      <c r="G11" t="s">
        <v>42</v>
      </c>
      <c r="H11" t="s">
        <v>43</v>
      </c>
      <c r="I11" s="34">
        <v>25.51</v>
      </c>
      <c r="J11" s="36">
        <v>17</v>
      </c>
      <c r="K11" s="36">
        <v>8</v>
      </c>
      <c r="L11" s="34">
        <v>0</v>
      </c>
      <c r="M11" s="36">
        <v>0</v>
      </c>
      <c r="N11" s="36">
        <v>0</v>
      </c>
    </row>
    <row r="12" spans="1:16" s="7" customFormat="1" ht="15" x14ac:dyDescent="0.25">
      <c r="A12" t="s">
        <v>44</v>
      </c>
      <c r="B12" t="s">
        <v>45</v>
      </c>
      <c r="C12" t="s">
        <v>46</v>
      </c>
      <c r="D12" t="s">
        <v>44</v>
      </c>
      <c r="E12" t="s">
        <v>45</v>
      </c>
      <c r="F12" t="s">
        <v>47</v>
      </c>
      <c r="G12" t="s">
        <v>48</v>
      </c>
      <c r="H12" t="s">
        <v>49</v>
      </c>
      <c r="I12" s="34">
        <v>129.49</v>
      </c>
      <c r="J12" s="36">
        <v>0</v>
      </c>
      <c r="K12" s="36">
        <v>0</v>
      </c>
      <c r="L12" s="34">
        <v>0</v>
      </c>
      <c r="M12" s="36">
        <v>0</v>
      </c>
      <c r="N12" s="36">
        <v>0</v>
      </c>
    </row>
    <row r="13" spans="1:16" s="7" customFormat="1" ht="15" x14ac:dyDescent="0.25">
      <c r="A13" t="s">
        <v>50</v>
      </c>
      <c r="B13" t="s">
        <v>51</v>
      </c>
      <c r="C13" t="s">
        <v>52</v>
      </c>
      <c r="D13" t="s">
        <v>50</v>
      </c>
      <c r="E13" t="s">
        <v>51</v>
      </c>
      <c r="F13" t="s">
        <v>53</v>
      </c>
      <c r="G13" t="s">
        <v>54</v>
      </c>
      <c r="H13" t="s">
        <v>55</v>
      </c>
      <c r="I13" s="34">
        <v>4.5</v>
      </c>
      <c r="J13" s="36">
        <v>5</v>
      </c>
      <c r="K13" s="36">
        <v>5</v>
      </c>
      <c r="L13" s="34">
        <v>0</v>
      </c>
      <c r="M13" s="36">
        <v>0</v>
      </c>
      <c r="N13" s="36">
        <v>0</v>
      </c>
    </row>
    <row r="14" spans="1:16" s="7" customFormat="1" ht="15" x14ac:dyDescent="0.25">
      <c r="A14" t="s">
        <v>50</v>
      </c>
      <c r="B14" t="s">
        <v>51</v>
      </c>
      <c r="C14" t="s">
        <v>52</v>
      </c>
      <c r="D14" t="s">
        <v>50</v>
      </c>
      <c r="E14" t="s">
        <v>51</v>
      </c>
      <c r="F14" t="s">
        <v>56</v>
      </c>
      <c r="G14" t="s">
        <v>57</v>
      </c>
      <c r="H14" t="s">
        <v>58</v>
      </c>
      <c r="I14" s="34">
        <v>25.47</v>
      </c>
      <c r="J14" s="36">
        <v>30</v>
      </c>
      <c r="K14" s="36">
        <v>27</v>
      </c>
      <c r="L14" s="34">
        <v>0</v>
      </c>
      <c r="M14" s="36">
        <v>0</v>
      </c>
      <c r="N14" s="36">
        <v>0</v>
      </c>
    </row>
    <row r="15" spans="1:16" s="7" customFormat="1" ht="15" x14ac:dyDescent="0.25">
      <c r="A15" t="s">
        <v>59</v>
      </c>
      <c r="B15" t="s">
        <v>60</v>
      </c>
      <c r="C15" t="s">
        <v>61</v>
      </c>
      <c r="D15" t="s">
        <v>59</v>
      </c>
      <c r="E15" t="s">
        <v>60</v>
      </c>
      <c r="F15" t="s">
        <v>62</v>
      </c>
      <c r="G15" t="s">
        <v>63</v>
      </c>
      <c r="H15" t="s">
        <v>64</v>
      </c>
      <c r="I15" s="34">
        <v>5.21</v>
      </c>
      <c r="J15" s="36">
        <v>6</v>
      </c>
      <c r="K15" s="36">
        <v>5</v>
      </c>
      <c r="L15" s="34">
        <v>0</v>
      </c>
      <c r="M15" s="36">
        <v>0</v>
      </c>
      <c r="N15" s="36">
        <v>0</v>
      </c>
    </row>
    <row r="16" spans="1:16" s="7" customFormat="1" ht="15" x14ac:dyDescent="0.25">
      <c r="A16" t="s">
        <v>65</v>
      </c>
      <c r="B16" t="s">
        <v>66</v>
      </c>
      <c r="C16" t="s">
        <v>67</v>
      </c>
      <c r="D16" t="s">
        <v>65</v>
      </c>
      <c r="E16" t="s">
        <v>66</v>
      </c>
      <c r="F16" t="s">
        <v>68</v>
      </c>
      <c r="G16" t="s">
        <v>69</v>
      </c>
      <c r="H16" t="s">
        <v>70</v>
      </c>
      <c r="I16" s="34">
        <v>0</v>
      </c>
      <c r="J16" s="36">
        <v>2</v>
      </c>
      <c r="K16" s="36">
        <v>1</v>
      </c>
      <c r="L16" s="34">
        <v>0</v>
      </c>
      <c r="M16" s="36">
        <v>0</v>
      </c>
      <c r="N16" s="36">
        <v>0</v>
      </c>
    </row>
    <row r="17" spans="1:14" s="7" customFormat="1" ht="15" x14ac:dyDescent="0.25">
      <c r="A17" t="s">
        <v>71</v>
      </c>
      <c r="B17" t="s">
        <v>72</v>
      </c>
      <c r="C17" t="s">
        <v>73</v>
      </c>
      <c r="D17" t="s">
        <v>71</v>
      </c>
      <c r="E17" t="s">
        <v>72</v>
      </c>
      <c r="F17" t="s">
        <v>74</v>
      </c>
      <c r="G17" t="s">
        <v>75</v>
      </c>
      <c r="H17" t="s">
        <v>76</v>
      </c>
      <c r="I17" s="34">
        <v>71.25</v>
      </c>
      <c r="J17" s="36">
        <v>66</v>
      </c>
      <c r="K17" s="36">
        <v>39</v>
      </c>
      <c r="L17" s="34">
        <v>0</v>
      </c>
      <c r="M17" s="36">
        <v>0</v>
      </c>
      <c r="N17" s="36">
        <v>0</v>
      </c>
    </row>
    <row r="18" spans="1:14" s="7" customFormat="1" ht="15" x14ac:dyDescent="0.25">
      <c r="A18" t="s">
        <v>77</v>
      </c>
      <c r="B18" t="s">
        <v>78</v>
      </c>
      <c r="C18" t="s">
        <v>79</v>
      </c>
      <c r="D18" t="s">
        <v>77</v>
      </c>
      <c r="E18" t="s">
        <v>78</v>
      </c>
      <c r="F18" t="s">
        <v>80</v>
      </c>
      <c r="G18" t="s">
        <v>81</v>
      </c>
      <c r="H18" t="s">
        <v>82</v>
      </c>
      <c r="I18" s="34">
        <v>32.93</v>
      </c>
      <c r="J18" s="36">
        <v>22</v>
      </c>
      <c r="K18" s="36">
        <v>22</v>
      </c>
      <c r="L18" s="34">
        <v>0</v>
      </c>
      <c r="M18" s="36">
        <v>0</v>
      </c>
      <c r="N18" s="36">
        <v>0</v>
      </c>
    </row>
    <row r="19" spans="1:14" s="7" customFormat="1" ht="15" x14ac:dyDescent="0.25">
      <c r="A19" t="s">
        <v>77</v>
      </c>
      <c r="B19" t="s">
        <v>78</v>
      </c>
      <c r="C19" t="s">
        <v>79</v>
      </c>
      <c r="D19" t="s">
        <v>77</v>
      </c>
      <c r="E19" t="s">
        <v>78</v>
      </c>
      <c r="F19" t="s">
        <v>83</v>
      </c>
      <c r="G19" t="s">
        <v>84</v>
      </c>
      <c r="H19" t="s">
        <v>85</v>
      </c>
      <c r="I19" s="34">
        <v>26.64</v>
      </c>
      <c r="J19" s="36">
        <v>0</v>
      </c>
      <c r="K19" s="36">
        <v>0</v>
      </c>
      <c r="L19" s="34">
        <v>0</v>
      </c>
      <c r="M19" s="36">
        <v>0</v>
      </c>
      <c r="N19" s="36">
        <v>0</v>
      </c>
    </row>
    <row r="20" spans="1:14" s="7" customFormat="1" ht="15" x14ac:dyDescent="0.25">
      <c r="A20" t="s">
        <v>77</v>
      </c>
      <c r="B20" t="s">
        <v>78</v>
      </c>
      <c r="C20" t="s">
        <v>79</v>
      </c>
      <c r="D20" t="s">
        <v>77</v>
      </c>
      <c r="E20" t="s">
        <v>78</v>
      </c>
      <c r="F20" t="s">
        <v>86</v>
      </c>
      <c r="G20" t="s">
        <v>87</v>
      </c>
      <c r="H20" t="s">
        <v>88</v>
      </c>
      <c r="I20" s="34">
        <v>7.26</v>
      </c>
      <c r="J20" s="36">
        <v>0</v>
      </c>
      <c r="K20" s="36">
        <v>0</v>
      </c>
      <c r="L20" s="34">
        <v>0</v>
      </c>
      <c r="M20" s="36">
        <v>0</v>
      </c>
      <c r="N20" s="36">
        <v>0</v>
      </c>
    </row>
    <row r="21" spans="1:14" s="7" customFormat="1" ht="15" x14ac:dyDescent="0.25">
      <c r="A21" t="s">
        <v>89</v>
      </c>
      <c r="B21" t="s">
        <v>90</v>
      </c>
      <c r="C21" t="s">
        <v>91</v>
      </c>
      <c r="D21" t="s">
        <v>89</v>
      </c>
      <c r="E21" t="s">
        <v>90</v>
      </c>
      <c r="F21" t="s">
        <v>92</v>
      </c>
      <c r="G21" t="s">
        <v>93</v>
      </c>
      <c r="H21" t="s">
        <v>94</v>
      </c>
      <c r="I21" s="34">
        <v>19.66</v>
      </c>
      <c r="J21" s="36">
        <v>21</v>
      </c>
      <c r="K21" s="36">
        <v>21</v>
      </c>
      <c r="L21" s="34">
        <v>0</v>
      </c>
      <c r="M21" s="36">
        <v>0</v>
      </c>
      <c r="N21" s="36">
        <v>0</v>
      </c>
    </row>
    <row r="22" spans="1:14" s="7" customFormat="1" ht="15" x14ac:dyDescent="0.25">
      <c r="A22" t="s">
        <v>89</v>
      </c>
      <c r="B22" t="s">
        <v>90</v>
      </c>
      <c r="C22" t="s">
        <v>91</v>
      </c>
      <c r="D22" t="s">
        <v>89</v>
      </c>
      <c r="E22" t="s">
        <v>90</v>
      </c>
      <c r="F22" t="s">
        <v>95</v>
      </c>
      <c r="G22" t="s">
        <v>96</v>
      </c>
      <c r="H22" t="s">
        <v>97</v>
      </c>
      <c r="I22" s="34">
        <v>156.30000000000001</v>
      </c>
      <c r="J22" s="36">
        <v>119</v>
      </c>
      <c r="K22" s="36">
        <v>103</v>
      </c>
      <c r="L22" s="34">
        <v>0</v>
      </c>
      <c r="M22" s="36">
        <v>0</v>
      </c>
      <c r="N22" s="36">
        <v>0</v>
      </c>
    </row>
    <row r="23" spans="1:14" s="8" customFormat="1" x14ac:dyDescent="0.3">
      <c r="A23" t="s">
        <v>98</v>
      </c>
      <c r="B23" t="s">
        <v>99</v>
      </c>
      <c r="C23" t="s">
        <v>100</v>
      </c>
      <c r="D23" t="s">
        <v>98</v>
      </c>
      <c r="E23" t="s">
        <v>99</v>
      </c>
      <c r="F23" t="s">
        <v>101</v>
      </c>
      <c r="G23" t="s">
        <v>102</v>
      </c>
      <c r="H23" t="s">
        <v>103</v>
      </c>
      <c r="I23" s="34">
        <v>82.57</v>
      </c>
      <c r="J23" s="36">
        <v>0</v>
      </c>
      <c r="K23" s="36">
        <v>0</v>
      </c>
      <c r="L23" s="34">
        <v>0</v>
      </c>
      <c r="M23" s="36">
        <v>0</v>
      </c>
      <c r="N23" s="36">
        <v>0</v>
      </c>
    </row>
    <row r="24" spans="1:14" x14ac:dyDescent="0.3">
      <c r="A24" t="s">
        <v>104</v>
      </c>
      <c r="B24" t="s">
        <v>105</v>
      </c>
      <c r="C24" t="s">
        <v>106</v>
      </c>
      <c r="D24" t="s">
        <v>104</v>
      </c>
      <c r="E24" t="s">
        <v>105</v>
      </c>
      <c r="F24" t="s">
        <v>107</v>
      </c>
      <c r="G24" t="s">
        <v>108</v>
      </c>
      <c r="H24" t="s">
        <v>109</v>
      </c>
      <c r="I24" s="34">
        <v>0</v>
      </c>
      <c r="J24" s="36">
        <v>48</v>
      </c>
      <c r="K24" s="36">
        <v>16</v>
      </c>
      <c r="L24" s="34">
        <v>0</v>
      </c>
      <c r="M24" s="36">
        <v>0</v>
      </c>
      <c r="N24" s="36">
        <v>0</v>
      </c>
    </row>
    <row r="25" spans="1:14" x14ac:dyDescent="0.3">
      <c r="A25" t="s">
        <v>110</v>
      </c>
      <c r="B25" t="s">
        <v>111</v>
      </c>
      <c r="C25" t="s">
        <v>112</v>
      </c>
      <c r="D25" t="s">
        <v>110</v>
      </c>
      <c r="E25" t="s">
        <v>111</v>
      </c>
      <c r="F25" t="s">
        <v>113</v>
      </c>
      <c r="G25" t="s">
        <v>114</v>
      </c>
      <c r="H25" t="s">
        <v>115</v>
      </c>
      <c r="I25" s="34">
        <v>3.09</v>
      </c>
      <c r="J25" s="36">
        <v>2</v>
      </c>
      <c r="K25" s="36">
        <v>2</v>
      </c>
      <c r="L25" s="34">
        <v>0</v>
      </c>
      <c r="M25" s="36">
        <v>0</v>
      </c>
      <c r="N25" s="36">
        <v>0</v>
      </c>
    </row>
    <row r="26" spans="1:14" x14ac:dyDescent="0.3">
      <c r="A26" t="s">
        <v>116</v>
      </c>
      <c r="B26" t="s">
        <v>117</v>
      </c>
      <c r="C26" t="s">
        <v>118</v>
      </c>
      <c r="D26" t="s">
        <v>116</v>
      </c>
      <c r="E26" t="s">
        <v>117</v>
      </c>
      <c r="F26" t="s">
        <v>119</v>
      </c>
      <c r="G26" t="s">
        <v>120</v>
      </c>
      <c r="H26" t="s">
        <v>121</v>
      </c>
      <c r="I26" s="34">
        <v>6.21</v>
      </c>
      <c r="J26" s="36">
        <v>5</v>
      </c>
      <c r="K26" s="36">
        <v>5</v>
      </c>
      <c r="L26" s="34">
        <v>0</v>
      </c>
      <c r="M26" s="36">
        <v>0</v>
      </c>
      <c r="N26" s="36">
        <v>0</v>
      </c>
    </row>
    <row r="27" spans="1:14" x14ac:dyDescent="0.3">
      <c r="A27" s="31" t="s">
        <v>143</v>
      </c>
      <c r="B27" s="26"/>
      <c r="C27" s="26"/>
      <c r="D27" s="26"/>
      <c r="E27" s="26"/>
      <c r="F27" s="26"/>
      <c r="G27" s="27"/>
      <c r="H27" s="31"/>
      <c r="I27" s="35">
        <f>SUBTOTAL(109,Table1[Probation Referred, On Probation or Parole, Expelled pursuant to EC 48915(a) or (c) '[EC 2574(c)(4)(A)'] ADA])</f>
        <v>923.74999999999989</v>
      </c>
      <c r="J27" s="37">
        <f>SUBTOTAL(109,Table1[COE-Funded Charter School Non-Juvenile Court Enrollment])</f>
        <v>684</v>
      </c>
      <c r="K27" s="37">
        <f>SUBTOTAL(109,Table1[COE-Funded Charter School Non-Juvenile Court Unduplicated FRPM/EL/Foster Count])</f>
        <v>453</v>
      </c>
      <c r="L27" s="35">
        <f>SUBTOTAL(109,Table1[Juvenile Halls, Homes and Camps '[EC 14057(b) and 14058'] ADA])</f>
        <v>254.03</v>
      </c>
      <c r="M27" s="37">
        <f>SUBTOTAL(109,Table1[COE-Funded Charter School Juvenile Court Enrollment])</f>
        <v>152</v>
      </c>
      <c r="N27" s="37">
        <f>SUBTOTAL(109,Table1[COE-Funded Charter School Juvenile Court Unduplicated FRPM/EL/Foster Count])</f>
        <v>152</v>
      </c>
    </row>
    <row r="28" spans="1:14" x14ac:dyDescent="0.3">
      <c r="A28" s="19" t="s">
        <v>122</v>
      </c>
    </row>
    <row r="29" spans="1:14" x14ac:dyDescent="0.3">
      <c r="A29" s="2" t="s">
        <v>123</v>
      </c>
    </row>
    <row r="30" spans="1:14" x14ac:dyDescent="0.3">
      <c r="A30" s="2" t="s">
        <v>124</v>
      </c>
    </row>
    <row r="31" spans="1:14" x14ac:dyDescent="0.3">
      <c r="A31" s="18" t="s">
        <v>125</v>
      </c>
    </row>
  </sheetData>
  <printOptions horizontalCentered="1"/>
  <pageMargins left="0.5" right="0.5" top="0.5" bottom="0.5" header="0.25" footer="0.25"/>
  <pageSetup scale="38" fitToHeight="0" orientation="landscape" r:id="rId1"/>
  <headerFooter>
    <oddFooter>Page &amp;P of &amp;N</oddFooter>
  </headerFooter>
  <ignoredErrors>
    <ignoredError sqref="A26:H26 A6:H6 J6:K6 A7:H7 J7:K7 A8:H8 J8:K8 A9:H9 J9:K9 A10:H10 J10:K10 A11:H11 J11:K11 A12:H12 J12:K12 A13:H13 J13:K13 A14:H14 J14:K14 A15:H15 J15:K15 A16:H16 J16:K16 A17:H17 J17:K17 A18:H18 J18:K18 A19:H19 J19:K19 A20:H20 J20:K20 A21:H21 J21:K21 A22:H22 J22:K22 A23:H23 J23:K23 A24:H24 J24:K24 A25:H25 J25:K25 J26:K26 M6:N6 M7:N7 M8:N8 M9:N9 M10:N10 M11:N11 M12:N12 M13:N13 M14:N14 M15:N15 M16:N16 M17:N17 M18:N18 M19:N19 M20:N20 M21:N21 M22:N22 M23:N23 M24:N24 M25:N25 M26:N2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"/>
  <sheetViews>
    <sheetView zoomScaleNormal="100" workbookViewId="0">
      <pane ySplit="5" topLeftCell="A6" activePane="bottomLeft" state="frozen"/>
      <selection pane="bottomLeft" activeCell="A4" sqref="A4"/>
    </sheetView>
  </sheetViews>
  <sheetFormatPr defaultColWidth="8.90625" defaultRowHeight="13.8" x14ac:dyDescent="0.25"/>
  <cols>
    <col min="1" max="1" width="11.36328125" style="11" customWidth="1"/>
    <col min="2" max="2" width="12" style="11" customWidth="1"/>
    <col min="3" max="3" width="34.54296875" style="11" customWidth="1"/>
    <col min="4" max="4" width="14.453125" style="11" customWidth="1"/>
    <col min="5" max="6" width="12" style="11" customWidth="1"/>
    <col min="7" max="7" width="40.08984375" style="11" bestFit="1" customWidth="1"/>
    <col min="8" max="8" width="13.08984375" style="11" customWidth="1"/>
    <col min="9" max="9" width="18.6328125" style="11" customWidth="1"/>
    <col min="10" max="10" width="14" style="11" customWidth="1"/>
    <col min="11" max="12" width="18.1796875" style="11" customWidth="1"/>
    <col min="13" max="13" width="14.54296875" style="11" customWidth="1"/>
    <col min="14" max="14" width="18.36328125" style="11" customWidth="1"/>
    <col min="15" max="16384" width="8.90625" style="11"/>
  </cols>
  <sheetData>
    <row r="1" spans="1:14" s="7" customFormat="1" ht="16.8" x14ac:dyDescent="0.3">
      <c r="A1" s="38" t="s">
        <v>1</v>
      </c>
      <c r="B1" s="28"/>
      <c r="C1" s="28"/>
      <c r="D1" s="28"/>
      <c r="E1" s="28"/>
      <c r="F1" s="28"/>
      <c r="G1" s="28"/>
      <c r="H1" s="28"/>
      <c r="I1" s="28"/>
      <c r="J1" s="30"/>
      <c r="K1" s="30"/>
      <c r="L1" s="30"/>
      <c r="M1" s="30"/>
      <c r="N1" s="30"/>
    </row>
    <row r="2" spans="1:14" s="7" customFormat="1" ht="15" x14ac:dyDescent="0.25">
      <c r="A2" s="29" t="s">
        <v>149</v>
      </c>
      <c r="B2" s="28"/>
      <c r="C2" s="28"/>
      <c r="D2" s="28"/>
      <c r="E2" s="28"/>
      <c r="F2" s="28"/>
      <c r="G2" s="28"/>
      <c r="H2" s="28"/>
      <c r="I2" s="28"/>
      <c r="J2" s="30"/>
      <c r="K2" s="30"/>
      <c r="L2" s="30"/>
      <c r="M2" s="30"/>
      <c r="N2" s="30"/>
    </row>
    <row r="3" spans="1:14" s="7" customFormat="1" ht="15" x14ac:dyDescent="0.25">
      <c r="A3" s="2" t="s">
        <v>126</v>
      </c>
      <c r="B3" s="28"/>
      <c r="C3" s="28"/>
      <c r="D3" s="28"/>
      <c r="E3" s="28"/>
      <c r="F3" s="28"/>
      <c r="G3" s="28"/>
      <c r="H3" s="28"/>
      <c r="I3" s="28"/>
      <c r="J3" s="30"/>
      <c r="K3" s="30"/>
      <c r="L3" s="30"/>
      <c r="M3" s="30"/>
      <c r="N3" s="30"/>
    </row>
    <row r="4" spans="1:14" s="7" customFormat="1" ht="15.6" x14ac:dyDescent="0.3">
      <c r="A4" s="2" t="s">
        <v>142</v>
      </c>
      <c r="B4" s="28"/>
      <c r="C4" s="28"/>
      <c r="D4" s="28"/>
      <c r="E4" s="28"/>
      <c r="F4" s="28"/>
      <c r="G4" s="28"/>
      <c r="H4" s="28"/>
      <c r="I4" s="28"/>
      <c r="J4" s="30"/>
      <c r="K4" s="30"/>
      <c r="L4" s="30"/>
      <c r="M4" s="30"/>
      <c r="N4" s="30"/>
    </row>
    <row r="5" spans="1:14" s="6" customFormat="1" ht="97.5" customHeight="1" x14ac:dyDescent="0.3">
      <c r="A5" s="23" t="s">
        <v>2</v>
      </c>
      <c r="B5" s="23" t="s">
        <v>3</v>
      </c>
      <c r="C5" s="23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140</v>
      </c>
      <c r="J5" s="25" t="s">
        <v>10</v>
      </c>
      <c r="K5" s="25" t="s">
        <v>11</v>
      </c>
      <c r="L5" s="25" t="s">
        <v>141</v>
      </c>
      <c r="M5" s="25" t="s">
        <v>12</v>
      </c>
      <c r="N5" s="25" t="s">
        <v>13</v>
      </c>
    </row>
    <row r="6" spans="1:14" ht="15" x14ac:dyDescent="0.25">
      <c r="A6" s="40" t="s">
        <v>20</v>
      </c>
      <c r="B6" s="40" t="s">
        <v>21</v>
      </c>
      <c r="C6" s="39" t="s">
        <v>22</v>
      </c>
      <c r="D6" s="20" t="s">
        <v>20</v>
      </c>
      <c r="E6" s="20" t="s">
        <v>21</v>
      </c>
      <c r="F6" s="20" t="s">
        <v>23</v>
      </c>
      <c r="G6" s="20" t="s">
        <v>24</v>
      </c>
      <c r="H6" s="21" t="s">
        <v>25</v>
      </c>
      <c r="I6" s="41">
        <v>0</v>
      </c>
      <c r="J6" s="42">
        <v>1</v>
      </c>
      <c r="K6" s="42">
        <v>0</v>
      </c>
      <c r="L6" s="41">
        <v>0</v>
      </c>
      <c r="M6" s="42">
        <v>0</v>
      </c>
      <c r="N6" s="42">
        <v>0</v>
      </c>
    </row>
    <row r="7" spans="1:14" ht="15" x14ac:dyDescent="0.25">
      <c r="A7" s="40" t="s">
        <v>32</v>
      </c>
      <c r="B7" s="40" t="s">
        <v>33</v>
      </c>
      <c r="C7" s="39" t="s">
        <v>34</v>
      </c>
      <c r="D7" s="20" t="s">
        <v>32</v>
      </c>
      <c r="E7" s="20" t="s">
        <v>33</v>
      </c>
      <c r="F7" s="20" t="s">
        <v>38</v>
      </c>
      <c r="G7" s="20" t="s">
        <v>39</v>
      </c>
      <c r="H7" s="21" t="s">
        <v>40</v>
      </c>
      <c r="I7" s="41">
        <v>0</v>
      </c>
      <c r="J7" s="42">
        <v>0</v>
      </c>
      <c r="K7" s="42">
        <v>0</v>
      </c>
      <c r="L7" s="41">
        <v>215.78</v>
      </c>
      <c r="M7" s="42">
        <v>146</v>
      </c>
      <c r="N7" s="42">
        <v>146</v>
      </c>
    </row>
    <row r="8" spans="1:14" ht="15" x14ac:dyDescent="0.25">
      <c r="A8" s="40" t="s">
        <v>32</v>
      </c>
      <c r="B8" s="40" t="s">
        <v>33</v>
      </c>
      <c r="C8" s="39" t="s">
        <v>34</v>
      </c>
      <c r="D8" s="20" t="s">
        <v>32</v>
      </c>
      <c r="E8" s="20" t="s">
        <v>33</v>
      </c>
      <c r="F8" s="20" t="s">
        <v>41</v>
      </c>
      <c r="G8" s="20" t="s">
        <v>42</v>
      </c>
      <c r="H8" s="21" t="s">
        <v>43</v>
      </c>
      <c r="I8" s="41">
        <v>14.22</v>
      </c>
      <c r="J8" s="42">
        <v>8</v>
      </c>
      <c r="K8" s="42">
        <v>6</v>
      </c>
      <c r="L8" s="41">
        <v>0</v>
      </c>
      <c r="M8" s="42">
        <v>0</v>
      </c>
      <c r="N8" s="42">
        <v>0</v>
      </c>
    </row>
    <row r="9" spans="1:14" ht="15" x14ac:dyDescent="0.25">
      <c r="A9" s="40" t="s">
        <v>32</v>
      </c>
      <c r="B9" s="40" t="s">
        <v>33</v>
      </c>
      <c r="C9" s="39" t="s">
        <v>34</v>
      </c>
      <c r="D9" s="20" t="s">
        <v>32</v>
      </c>
      <c r="E9" s="20" t="s">
        <v>33</v>
      </c>
      <c r="F9" s="20" t="s">
        <v>35</v>
      </c>
      <c r="G9" s="20" t="s">
        <v>36</v>
      </c>
      <c r="H9" s="21" t="s">
        <v>37</v>
      </c>
      <c r="I9" s="41">
        <v>262.85000000000002</v>
      </c>
      <c r="J9" s="42">
        <v>275</v>
      </c>
      <c r="K9" s="42">
        <v>154</v>
      </c>
      <c r="L9" s="41">
        <v>0</v>
      </c>
      <c r="M9" s="42">
        <v>0</v>
      </c>
      <c r="N9" s="42">
        <v>0</v>
      </c>
    </row>
    <row r="10" spans="1:14" ht="15" x14ac:dyDescent="0.25">
      <c r="A10" s="40">
        <v>19</v>
      </c>
      <c r="B10" s="40">
        <v>10199</v>
      </c>
      <c r="C10" s="39" t="s">
        <v>46</v>
      </c>
      <c r="D10" s="20" t="s">
        <v>44</v>
      </c>
      <c r="E10" s="20" t="s">
        <v>45</v>
      </c>
      <c r="F10" s="20" t="s">
        <v>47</v>
      </c>
      <c r="G10" s="20" t="s">
        <v>48</v>
      </c>
      <c r="H10" s="21" t="s">
        <v>49</v>
      </c>
      <c r="I10" s="41">
        <v>149.1</v>
      </c>
      <c r="J10" s="42">
        <v>0</v>
      </c>
      <c r="K10" s="42">
        <v>0</v>
      </c>
      <c r="L10" s="41">
        <v>0</v>
      </c>
      <c r="M10" s="42">
        <v>0</v>
      </c>
      <c r="N10" s="42">
        <v>0</v>
      </c>
    </row>
    <row r="11" spans="1:14" ht="15" x14ac:dyDescent="0.25">
      <c r="A11" s="40">
        <v>20</v>
      </c>
      <c r="B11" s="40" t="s">
        <v>51</v>
      </c>
      <c r="C11" s="39" t="s">
        <v>127</v>
      </c>
      <c r="D11" s="20" t="s">
        <v>50</v>
      </c>
      <c r="E11" s="20" t="s">
        <v>51</v>
      </c>
      <c r="F11" s="20" t="s">
        <v>53</v>
      </c>
      <c r="G11" s="20" t="s">
        <v>54</v>
      </c>
      <c r="H11" s="21" t="s">
        <v>55</v>
      </c>
      <c r="I11" s="41">
        <v>6.21</v>
      </c>
      <c r="J11" s="42">
        <v>11</v>
      </c>
      <c r="K11" s="42">
        <v>10</v>
      </c>
      <c r="L11" s="41">
        <v>0</v>
      </c>
      <c r="M11" s="42">
        <v>0</v>
      </c>
      <c r="N11" s="42">
        <v>0</v>
      </c>
    </row>
    <row r="12" spans="1:14" ht="15" x14ac:dyDescent="0.25">
      <c r="A12" s="40">
        <v>20</v>
      </c>
      <c r="B12" s="40" t="s">
        <v>51</v>
      </c>
      <c r="C12" s="39" t="s">
        <v>127</v>
      </c>
      <c r="D12" s="20" t="s">
        <v>50</v>
      </c>
      <c r="E12" s="20" t="s">
        <v>51</v>
      </c>
      <c r="F12" s="20" t="s">
        <v>56</v>
      </c>
      <c r="G12" s="20" t="s">
        <v>57</v>
      </c>
      <c r="H12" s="21" t="s">
        <v>58</v>
      </c>
      <c r="I12" s="41">
        <v>23.08</v>
      </c>
      <c r="J12" s="42">
        <v>20</v>
      </c>
      <c r="K12" s="42">
        <v>17</v>
      </c>
      <c r="L12" s="41">
        <v>0</v>
      </c>
      <c r="M12" s="42">
        <v>0</v>
      </c>
      <c r="N12" s="42">
        <v>0</v>
      </c>
    </row>
    <row r="13" spans="1:14" ht="15" x14ac:dyDescent="0.25">
      <c r="A13" s="40">
        <v>21</v>
      </c>
      <c r="B13" s="40" t="s">
        <v>60</v>
      </c>
      <c r="C13" s="39" t="s">
        <v>61</v>
      </c>
      <c r="D13" s="20" t="s">
        <v>59</v>
      </c>
      <c r="E13" s="20" t="s">
        <v>60</v>
      </c>
      <c r="F13" s="20" t="s">
        <v>62</v>
      </c>
      <c r="G13" s="20" t="s">
        <v>63</v>
      </c>
      <c r="H13" s="21" t="s">
        <v>64</v>
      </c>
      <c r="I13" s="41">
        <v>8.08</v>
      </c>
      <c r="J13" s="42">
        <v>15</v>
      </c>
      <c r="K13" s="42">
        <v>13</v>
      </c>
      <c r="L13" s="41">
        <v>0</v>
      </c>
      <c r="M13" s="42">
        <v>0</v>
      </c>
      <c r="N13" s="42">
        <v>0</v>
      </c>
    </row>
    <row r="14" spans="1:14" ht="15" x14ac:dyDescent="0.25">
      <c r="A14" s="40">
        <v>27</v>
      </c>
      <c r="B14" s="40" t="s">
        <v>66</v>
      </c>
      <c r="C14" s="39" t="s">
        <v>67</v>
      </c>
      <c r="D14" s="20" t="s">
        <v>65</v>
      </c>
      <c r="E14" s="20" t="s">
        <v>66</v>
      </c>
      <c r="F14" s="20" t="s">
        <v>68</v>
      </c>
      <c r="G14" s="20" t="s">
        <v>69</v>
      </c>
      <c r="H14" s="21" t="s">
        <v>70</v>
      </c>
      <c r="I14" s="41">
        <v>0</v>
      </c>
      <c r="J14" s="42">
        <v>1</v>
      </c>
      <c r="K14" s="42">
        <v>1</v>
      </c>
      <c r="L14" s="41">
        <v>0</v>
      </c>
      <c r="M14" s="42">
        <v>0</v>
      </c>
      <c r="N14" s="42">
        <v>0</v>
      </c>
    </row>
    <row r="15" spans="1:14" ht="15" x14ac:dyDescent="0.25">
      <c r="A15" s="40">
        <v>31</v>
      </c>
      <c r="B15" s="40" t="s">
        <v>72</v>
      </c>
      <c r="C15" s="39" t="s">
        <v>73</v>
      </c>
      <c r="D15" s="20" t="s">
        <v>71</v>
      </c>
      <c r="E15" s="20" t="s">
        <v>72</v>
      </c>
      <c r="F15" s="20" t="s">
        <v>74</v>
      </c>
      <c r="G15" s="20" t="s">
        <v>75</v>
      </c>
      <c r="H15" s="21" t="s">
        <v>76</v>
      </c>
      <c r="I15" s="41">
        <v>62.81</v>
      </c>
      <c r="J15" s="42">
        <v>64</v>
      </c>
      <c r="K15" s="42">
        <v>36</v>
      </c>
      <c r="L15" s="41">
        <v>0</v>
      </c>
      <c r="M15" s="42">
        <v>0</v>
      </c>
      <c r="N15" s="42">
        <v>0</v>
      </c>
    </row>
    <row r="16" spans="1:14" ht="15" x14ac:dyDescent="0.25">
      <c r="A16" s="40">
        <v>33</v>
      </c>
      <c r="B16" s="40">
        <v>10330</v>
      </c>
      <c r="C16" s="39" t="s">
        <v>79</v>
      </c>
      <c r="D16" s="20" t="s">
        <v>77</v>
      </c>
      <c r="E16" s="20" t="s">
        <v>78</v>
      </c>
      <c r="F16" s="20" t="s">
        <v>83</v>
      </c>
      <c r="G16" s="20" t="s">
        <v>84</v>
      </c>
      <c r="H16" s="21" t="s">
        <v>85</v>
      </c>
      <c r="I16" s="41">
        <v>12.59</v>
      </c>
      <c r="J16" s="42">
        <v>0</v>
      </c>
      <c r="K16" s="42">
        <v>0</v>
      </c>
      <c r="L16" s="41">
        <v>0</v>
      </c>
      <c r="M16" s="42">
        <v>0</v>
      </c>
      <c r="N16" s="42">
        <v>0</v>
      </c>
    </row>
    <row r="17" spans="1:14" ht="15" x14ac:dyDescent="0.25">
      <c r="A17" s="40">
        <v>33</v>
      </c>
      <c r="B17" s="40">
        <v>10330</v>
      </c>
      <c r="C17" s="39" t="s">
        <v>79</v>
      </c>
      <c r="D17" s="20" t="s">
        <v>77</v>
      </c>
      <c r="E17" s="20" t="s">
        <v>78</v>
      </c>
      <c r="F17" s="20" t="s">
        <v>86</v>
      </c>
      <c r="G17" s="20" t="s">
        <v>87</v>
      </c>
      <c r="H17" s="21" t="s">
        <v>88</v>
      </c>
      <c r="I17" s="41">
        <v>0.53</v>
      </c>
      <c r="J17" s="42">
        <v>0</v>
      </c>
      <c r="K17" s="42">
        <v>0</v>
      </c>
      <c r="L17" s="41">
        <v>0</v>
      </c>
      <c r="M17" s="42">
        <v>0</v>
      </c>
      <c r="N17" s="42">
        <v>0</v>
      </c>
    </row>
    <row r="18" spans="1:14" ht="15" x14ac:dyDescent="0.25">
      <c r="A18" s="40">
        <v>33</v>
      </c>
      <c r="B18" s="40" t="s">
        <v>78</v>
      </c>
      <c r="C18" s="39" t="s">
        <v>79</v>
      </c>
      <c r="D18" s="20" t="s">
        <v>77</v>
      </c>
      <c r="E18" s="20" t="s">
        <v>78</v>
      </c>
      <c r="F18" s="20" t="s">
        <v>80</v>
      </c>
      <c r="G18" s="20" t="s">
        <v>81</v>
      </c>
      <c r="H18" s="21" t="s">
        <v>82</v>
      </c>
      <c r="I18" s="41">
        <v>27.91</v>
      </c>
      <c r="J18" s="42">
        <v>24</v>
      </c>
      <c r="K18" s="42">
        <v>19</v>
      </c>
      <c r="L18" s="41">
        <v>0</v>
      </c>
      <c r="M18" s="42">
        <v>0</v>
      </c>
      <c r="N18" s="42">
        <v>0</v>
      </c>
    </row>
    <row r="19" spans="1:14" ht="15" x14ac:dyDescent="0.25">
      <c r="A19" s="40">
        <v>39</v>
      </c>
      <c r="B19" s="40" t="s">
        <v>90</v>
      </c>
      <c r="C19" s="39" t="s">
        <v>91</v>
      </c>
      <c r="D19" s="20" t="s">
        <v>89</v>
      </c>
      <c r="E19" s="20" t="s">
        <v>90</v>
      </c>
      <c r="F19" s="20" t="s">
        <v>95</v>
      </c>
      <c r="G19" s="20" t="s">
        <v>96</v>
      </c>
      <c r="H19" s="21" t="s">
        <v>97</v>
      </c>
      <c r="I19" s="41">
        <v>116.14</v>
      </c>
      <c r="J19" s="42">
        <v>111</v>
      </c>
      <c r="K19" s="42">
        <v>91</v>
      </c>
      <c r="L19" s="41">
        <v>0</v>
      </c>
      <c r="M19" s="42">
        <v>0</v>
      </c>
      <c r="N19" s="42">
        <v>0</v>
      </c>
    </row>
    <row r="20" spans="1:14" ht="15" x14ac:dyDescent="0.25">
      <c r="A20" s="40">
        <v>39</v>
      </c>
      <c r="B20" s="40" t="s">
        <v>90</v>
      </c>
      <c r="C20" s="39" t="s">
        <v>91</v>
      </c>
      <c r="D20" s="20" t="s">
        <v>89</v>
      </c>
      <c r="E20" s="20" t="s">
        <v>90</v>
      </c>
      <c r="F20" s="20" t="s">
        <v>92</v>
      </c>
      <c r="G20" s="20" t="s">
        <v>93</v>
      </c>
      <c r="H20" s="21" t="s">
        <v>94</v>
      </c>
      <c r="I20" s="41">
        <v>16.03</v>
      </c>
      <c r="J20" s="42">
        <v>24</v>
      </c>
      <c r="K20" s="42">
        <v>20</v>
      </c>
      <c r="L20" s="41">
        <v>0</v>
      </c>
      <c r="M20" s="42">
        <v>0</v>
      </c>
      <c r="N20" s="42">
        <v>0</v>
      </c>
    </row>
    <row r="21" spans="1:14" ht="15" x14ac:dyDescent="0.25">
      <c r="A21" s="40">
        <v>43</v>
      </c>
      <c r="B21" s="40" t="s">
        <v>99</v>
      </c>
      <c r="C21" s="39" t="s">
        <v>100</v>
      </c>
      <c r="D21" s="20" t="s">
        <v>98</v>
      </c>
      <c r="E21" s="20" t="s">
        <v>99</v>
      </c>
      <c r="F21" s="20" t="s">
        <v>101</v>
      </c>
      <c r="G21" s="20" t="s">
        <v>102</v>
      </c>
      <c r="H21" s="21" t="s">
        <v>103</v>
      </c>
      <c r="I21" s="41">
        <v>51.13</v>
      </c>
      <c r="J21" s="42">
        <v>13</v>
      </c>
      <c r="K21" s="42">
        <v>7</v>
      </c>
      <c r="L21" s="41">
        <v>0</v>
      </c>
      <c r="M21" s="42">
        <v>0</v>
      </c>
      <c r="N21" s="42">
        <v>0</v>
      </c>
    </row>
    <row r="22" spans="1:14" ht="15" x14ac:dyDescent="0.25">
      <c r="A22" s="40">
        <v>45</v>
      </c>
      <c r="B22" s="40" t="s">
        <v>111</v>
      </c>
      <c r="C22" s="39" t="s">
        <v>112</v>
      </c>
      <c r="D22" s="20" t="s">
        <v>110</v>
      </c>
      <c r="E22" s="20" t="s">
        <v>111</v>
      </c>
      <c r="F22" s="20" t="s">
        <v>113</v>
      </c>
      <c r="G22" s="20" t="s">
        <v>114</v>
      </c>
      <c r="H22" s="21" t="s">
        <v>115</v>
      </c>
      <c r="I22" s="41">
        <v>3.95</v>
      </c>
      <c r="J22" s="42">
        <v>1</v>
      </c>
      <c r="K22" s="42">
        <v>1</v>
      </c>
      <c r="L22" s="41">
        <v>0</v>
      </c>
      <c r="M22" s="42">
        <v>0</v>
      </c>
      <c r="N22" s="42">
        <v>0</v>
      </c>
    </row>
    <row r="23" spans="1:14" ht="15" x14ac:dyDescent="0.25">
      <c r="A23" s="40">
        <v>50</v>
      </c>
      <c r="B23" s="40" t="s">
        <v>117</v>
      </c>
      <c r="C23" s="39" t="s">
        <v>118</v>
      </c>
      <c r="D23" s="20" t="s">
        <v>116</v>
      </c>
      <c r="E23" s="20" t="s">
        <v>117</v>
      </c>
      <c r="F23" s="20" t="s">
        <v>119</v>
      </c>
      <c r="G23" s="20" t="s">
        <v>120</v>
      </c>
      <c r="H23" s="21" t="s">
        <v>121</v>
      </c>
      <c r="I23" s="41">
        <v>5.78</v>
      </c>
      <c r="J23" s="42">
        <v>3</v>
      </c>
      <c r="K23" s="42">
        <v>1</v>
      </c>
      <c r="L23" s="41">
        <v>0</v>
      </c>
      <c r="M23" s="42">
        <v>0</v>
      </c>
      <c r="N23" s="42">
        <v>0</v>
      </c>
    </row>
    <row r="24" spans="1:14" ht="15.6" x14ac:dyDescent="0.3">
      <c r="A24" s="26" t="s">
        <v>143</v>
      </c>
      <c r="B24" s="26"/>
      <c r="C24" s="26"/>
      <c r="D24" s="26"/>
      <c r="E24" s="26"/>
      <c r="F24" s="26"/>
      <c r="G24" s="27"/>
      <c r="H24" s="26"/>
      <c r="I24" s="35">
        <f>SUBTOTAL(109,Table3[Probation Referred, On Probation or Parole, Expelled pursuant to EC 48915(a) or (c) '[EC 2574(c)(4)(A)'] ADA])</f>
        <v>760.41</v>
      </c>
      <c r="J24" s="37">
        <f>SUBTOTAL(109,Table3[COE-Funded 
Charter School 
Non-Juvenile Court 
Enrollment])</f>
        <v>571</v>
      </c>
      <c r="K24" s="37">
        <f>SUBTOTAL(109,Table3[COE-Funded 
Charter School 
Non-Juvenile Court Unduplicated 
FRPM/EL/Foster Count])</f>
        <v>376</v>
      </c>
      <c r="L24" s="35">
        <f>SUBTOTAL(109,Table3[Juvenile Halls, Homes and Camps '[EC 14057(b) and 14058'] ADA])</f>
        <v>215.78</v>
      </c>
      <c r="M24" s="37">
        <f>SUBTOTAL(109,Table3[COE-Funded 
Charter School 
Juvenile Court 
Enrollment])</f>
        <v>146</v>
      </c>
      <c r="N24" s="37">
        <f>SUBTOTAL(109,Table3[COE-Funded 
Charter School 
Juvenile Court 
Unduplicated 
FRPM/EL/Foster 
Count])</f>
        <v>146</v>
      </c>
    </row>
    <row r="25" spans="1:14" ht="15.6" x14ac:dyDescent="0.3">
      <c r="A25" s="19" t="s">
        <v>122</v>
      </c>
    </row>
    <row r="26" spans="1:14" ht="15" x14ac:dyDescent="0.25">
      <c r="A26" s="2" t="s">
        <v>123</v>
      </c>
    </row>
    <row r="27" spans="1:14" ht="15" x14ac:dyDescent="0.25">
      <c r="A27" s="2" t="s">
        <v>124</v>
      </c>
      <c r="I27" s="12"/>
      <c r="J27" s="12"/>
      <c r="K27" s="12"/>
    </row>
    <row r="28" spans="1:14" ht="15" x14ac:dyDescent="0.25">
      <c r="A28" s="10" t="s">
        <v>125</v>
      </c>
      <c r="I28" s="12"/>
    </row>
    <row r="29" spans="1:14" ht="15.6" x14ac:dyDescent="0.3">
      <c r="A29"/>
      <c r="B29" s="13"/>
      <c r="C29" s="7"/>
      <c r="D29" s="13"/>
      <c r="E29" s="13"/>
      <c r="F29" s="13"/>
      <c r="G29" s="7"/>
      <c r="H29" s="14"/>
      <c r="I29" s="15"/>
      <c r="J29" s="16"/>
      <c r="K29" s="16"/>
      <c r="L29" s="15"/>
      <c r="M29" s="16"/>
      <c r="N29" s="16"/>
    </row>
    <row r="30" spans="1:14" ht="15" x14ac:dyDescent="0.25">
      <c r="A30"/>
    </row>
    <row r="31" spans="1:14" ht="15" x14ac:dyDescent="0.25">
      <c r="A31"/>
    </row>
    <row r="32" spans="1:14" ht="15" x14ac:dyDescent="0.25">
      <c r="A32"/>
    </row>
  </sheetData>
  <printOptions horizontalCentered="1"/>
  <pageMargins left="0.5" right="0.5" top="0.5" bottom="0.5" header="0.25" footer="0.25"/>
  <pageSetup paperSize="5" scale="54" fitToHeight="0" orientation="landscape" r:id="rId1"/>
  <headerFooter>
    <oddFooter>Page &amp;P of &amp;N</oddFooter>
  </headerFooter>
  <ignoredErrors>
    <ignoredError sqref="A6:N23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7"/>
  <sheetViews>
    <sheetView zoomScaleNormal="100" workbookViewId="0">
      <pane ySplit="5" topLeftCell="A6" activePane="bottomLeft" state="frozen"/>
      <selection activeCell="D1" sqref="D1"/>
      <selection pane="bottomLeft"/>
    </sheetView>
  </sheetViews>
  <sheetFormatPr defaultColWidth="8.90625" defaultRowHeight="13.8" x14ac:dyDescent="0.25"/>
  <cols>
    <col min="1" max="1" width="11.36328125" style="11" customWidth="1"/>
    <col min="2" max="2" width="12" style="11" customWidth="1"/>
    <col min="3" max="3" width="32.08984375" style="11" bestFit="1" customWidth="1"/>
    <col min="4" max="4" width="14.453125" style="11" customWidth="1"/>
    <col min="5" max="6" width="12" style="11" customWidth="1"/>
    <col min="7" max="7" width="40.08984375" style="11" bestFit="1" customWidth="1"/>
    <col min="8" max="8" width="13.08984375" style="11" customWidth="1"/>
    <col min="9" max="9" width="18.6328125" style="11" customWidth="1"/>
    <col min="10" max="10" width="14" style="11" customWidth="1"/>
    <col min="11" max="12" width="18.1796875" style="11" customWidth="1"/>
    <col min="13" max="13" width="14.54296875" style="11" customWidth="1"/>
    <col min="14" max="14" width="16.90625" style="11" customWidth="1"/>
    <col min="15" max="16384" width="8.90625" style="11"/>
  </cols>
  <sheetData>
    <row r="1" spans="1:14" s="7" customFormat="1" ht="16.8" x14ac:dyDescent="0.3">
      <c r="A1" s="38" t="s">
        <v>1</v>
      </c>
      <c r="B1" s="28"/>
      <c r="C1" s="28"/>
      <c r="D1" s="28"/>
      <c r="E1" s="28"/>
      <c r="F1" s="28"/>
      <c r="G1" s="28"/>
      <c r="H1" s="28"/>
      <c r="I1" s="28"/>
      <c r="J1" s="30"/>
      <c r="K1" s="30"/>
      <c r="L1" s="30"/>
      <c r="M1" s="30"/>
      <c r="N1" s="30"/>
    </row>
    <row r="2" spans="1:14" s="7" customFormat="1" ht="15" x14ac:dyDescent="0.25">
      <c r="A2" s="22" t="s">
        <v>128</v>
      </c>
      <c r="B2" s="28"/>
      <c r="C2" s="28"/>
      <c r="D2" s="28"/>
      <c r="E2" s="28"/>
      <c r="F2" s="28"/>
      <c r="G2" s="28"/>
      <c r="H2" s="28"/>
      <c r="I2" s="28"/>
      <c r="J2" s="30"/>
      <c r="K2" s="30"/>
      <c r="L2" s="30"/>
      <c r="M2" s="30"/>
      <c r="N2" s="30"/>
    </row>
    <row r="3" spans="1:14" s="7" customFormat="1" ht="15" x14ac:dyDescent="0.25">
      <c r="A3" s="2" t="s">
        <v>129</v>
      </c>
      <c r="B3" s="28"/>
      <c r="C3" s="28"/>
      <c r="D3" s="28"/>
      <c r="E3" s="28"/>
      <c r="F3" s="28"/>
      <c r="G3" s="28"/>
      <c r="H3" s="28"/>
      <c r="I3" s="28"/>
      <c r="J3" s="30"/>
      <c r="K3" s="30"/>
      <c r="L3" s="30"/>
      <c r="M3" s="30"/>
      <c r="N3" s="30"/>
    </row>
    <row r="4" spans="1:14" s="7" customFormat="1" ht="15.6" x14ac:dyDescent="0.3">
      <c r="A4" s="2" t="s">
        <v>142</v>
      </c>
      <c r="B4" s="28"/>
      <c r="C4" s="28"/>
      <c r="D4" s="28"/>
      <c r="E4" s="28"/>
      <c r="F4" s="28"/>
      <c r="G4" s="28"/>
      <c r="H4" s="28"/>
      <c r="I4" s="28"/>
      <c r="J4" s="30"/>
      <c r="K4" s="30"/>
      <c r="L4" s="30"/>
      <c r="M4" s="30"/>
      <c r="N4" s="30"/>
    </row>
    <row r="5" spans="1:14" s="6" customFormat="1" ht="97.5" customHeight="1" x14ac:dyDescent="0.3">
      <c r="A5" s="23" t="s">
        <v>2</v>
      </c>
      <c r="B5" s="23" t="s">
        <v>3</v>
      </c>
      <c r="C5" s="23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140</v>
      </c>
      <c r="J5" s="25" t="s">
        <v>10</v>
      </c>
      <c r="K5" s="25" t="s">
        <v>11</v>
      </c>
      <c r="L5" s="25" t="s">
        <v>141</v>
      </c>
      <c r="M5" s="25" t="s">
        <v>12</v>
      </c>
      <c r="N5" s="25" t="s">
        <v>13</v>
      </c>
    </row>
    <row r="6" spans="1:14" ht="15" x14ac:dyDescent="0.25">
      <c r="A6" s="20" t="s">
        <v>20</v>
      </c>
      <c r="B6" s="20" t="s">
        <v>21</v>
      </c>
      <c r="C6" s="39" t="s">
        <v>22</v>
      </c>
      <c r="D6" s="20" t="s">
        <v>20</v>
      </c>
      <c r="E6" s="20" t="s">
        <v>21</v>
      </c>
      <c r="F6" s="20" t="s">
        <v>23</v>
      </c>
      <c r="G6" s="20" t="s">
        <v>24</v>
      </c>
      <c r="H6" s="39" t="s">
        <v>25</v>
      </c>
      <c r="I6" s="41">
        <v>0</v>
      </c>
      <c r="J6" s="42">
        <v>1</v>
      </c>
      <c r="K6" s="42">
        <v>1</v>
      </c>
      <c r="L6" s="41">
        <v>0</v>
      </c>
      <c r="M6" s="42">
        <v>0</v>
      </c>
      <c r="N6" s="42">
        <v>0</v>
      </c>
    </row>
    <row r="7" spans="1:14" ht="15" x14ac:dyDescent="0.25">
      <c r="A7" s="20" t="s">
        <v>32</v>
      </c>
      <c r="B7" s="20" t="s">
        <v>33</v>
      </c>
      <c r="C7" s="39" t="s">
        <v>34</v>
      </c>
      <c r="D7" s="20" t="s">
        <v>32</v>
      </c>
      <c r="E7" s="20" t="s">
        <v>33</v>
      </c>
      <c r="F7" s="39" t="s">
        <v>41</v>
      </c>
      <c r="G7" s="39" t="s">
        <v>42</v>
      </c>
      <c r="H7" s="39" t="s">
        <v>43</v>
      </c>
      <c r="I7" s="41">
        <v>14.43</v>
      </c>
      <c r="J7" s="42">
        <v>10</v>
      </c>
      <c r="K7" s="42">
        <v>6</v>
      </c>
      <c r="L7" s="41">
        <v>0</v>
      </c>
      <c r="M7" s="42">
        <v>0</v>
      </c>
      <c r="N7" s="42">
        <v>0</v>
      </c>
    </row>
    <row r="8" spans="1:14" ht="15" x14ac:dyDescent="0.25">
      <c r="A8" s="20" t="s">
        <v>32</v>
      </c>
      <c r="B8" s="20" t="s">
        <v>33</v>
      </c>
      <c r="C8" s="39" t="s">
        <v>34</v>
      </c>
      <c r="D8" s="20" t="s">
        <v>32</v>
      </c>
      <c r="E8" s="20" t="s">
        <v>33</v>
      </c>
      <c r="F8" s="20" t="s">
        <v>35</v>
      </c>
      <c r="G8" s="20" t="s">
        <v>36</v>
      </c>
      <c r="H8" s="39" t="s">
        <v>37</v>
      </c>
      <c r="I8" s="41">
        <v>246.45</v>
      </c>
      <c r="J8" s="42">
        <v>261</v>
      </c>
      <c r="K8" s="42">
        <v>136</v>
      </c>
      <c r="L8" s="41">
        <v>0</v>
      </c>
      <c r="M8" s="42">
        <v>0</v>
      </c>
      <c r="N8" s="42">
        <v>0</v>
      </c>
    </row>
    <row r="9" spans="1:14" ht="15" x14ac:dyDescent="0.25">
      <c r="A9" s="20" t="s">
        <v>32</v>
      </c>
      <c r="B9" s="20" t="s">
        <v>33</v>
      </c>
      <c r="C9" s="39" t="s">
        <v>34</v>
      </c>
      <c r="D9" s="20" t="s">
        <v>32</v>
      </c>
      <c r="E9" s="20" t="s">
        <v>33</v>
      </c>
      <c r="F9" s="20" t="s">
        <v>38</v>
      </c>
      <c r="G9" s="20" t="s">
        <v>39</v>
      </c>
      <c r="H9" s="39" t="s">
        <v>40</v>
      </c>
      <c r="I9" s="41">
        <v>0</v>
      </c>
      <c r="J9" s="42">
        <v>0</v>
      </c>
      <c r="K9" s="42">
        <v>0</v>
      </c>
      <c r="L9" s="41">
        <v>181.5</v>
      </c>
      <c r="M9" s="42">
        <v>126</v>
      </c>
      <c r="N9" s="42">
        <v>126</v>
      </c>
    </row>
    <row r="10" spans="1:14" ht="15" x14ac:dyDescent="0.25">
      <c r="A10" s="40">
        <v>11</v>
      </c>
      <c r="B10" s="20" t="s">
        <v>130</v>
      </c>
      <c r="C10" s="39" t="s">
        <v>131</v>
      </c>
      <c r="D10" s="20" t="s">
        <v>132</v>
      </c>
      <c r="E10" s="20" t="s">
        <v>130</v>
      </c>
      <c r="F10" s="20" t="s">
        <v>133</v>
      </c>
      <c r="G10" s="20" t="s">
        <v>134</v>
      </c>
      <c r="H10" s="39" t="s">
        <v>135</v>
      </c>
      <c r="I10" s="41">
        <v>0.18</v>
      </c>
      <c r="J10" s="42">
        <v>1</v>
      </c>
      <c r="K10" s="42">
        <v>1</v>
      </c>
      <c r="L10" s="41">
        <v>0</v>
      </c>
      <c r="M10" s="42">
        <v>0</v>
      </c>
      <c r="N10" s="42">
        <v>0</v>
      </c>
    </row>
    <row r="11" spans="1:14" ht="15" x14ac:dyDescent="0.25">
      <c r="A11" s="40">
        <v>19</v>
      </c>
      <c r="B11" s="20" t="s">
        <v>45</v>
      </c>
      <c r="C11" s="39" t="s">
        <v>46</v>
      </c>
      <c r="D11" s="20" t="s">
        <v>44</v>
      </c>
      <c r="E11" s="20" t="s">
        <v>45</v>
      </c>
      <c r="F11" s="20" t="s">
        <v>47</v>
      </c>
      <c r="G11" s="20" t="s">
        <v>48</v>
      </c>
      <c r="H11" s="39" t="s">
        <v>49</v>
      </c>
      <c r="I11" s="41">
        <v>179.35</v>
      </c>
      <c r="J11" s="42">
        <v>0</v>
      </c>
      <c r="K11" s="42">
        <v>0</v>
      </c>
      <c r="L11" s="41">
        <v>0</v>
      </c>
      <c r="M11" s="42">
        <v>0</v>
      </c>
      <c r="N11" s="42">
        <v>0</v>
      </c>
    </row>
    <row r="12" spans="1:14" ht="15" x14ac:dyDescent="0.25">
      <c r="A12" s="40">
        <v>20</v>
      </c>
      <c r="B12" s="20" t="s">
        <v>51</v>
      </c>
      <c r="C12" s="39" t="s">
        <v>127</v>
      </c>
      <c r="D12" s="20" t="s">
        <v>50</v>
      </c>
      <c r="E12" s="20" t="s">
        <v>51</v>
      </c>
      <c r="F12" s="20" t="s">
        <v>53</v>
      </c>
      <c r="G12" s="20" t="s">
        <v>54</v>
      </c>
      <c r="H12" s="39" t="s">
        <v>55</v>
      </c>
      <c r="I12" s="41">
        <v>8.5299999999999994</v>
      </c>
      <c r="J12" s="42">
        <v>8</v>
      </c>
      <c r="K12" s="42">
        <v>6</v>
      </c>
      <c r="L12" s="41">
        <v>0</v>
      </c>
      <c r="M12" s="42">
        <v>0</v>
      </c>
      <c r="N12" s="42">
        <v>0</v>
      </c>
    </row>
    <row r="13" spans="1:14" ht="15" x14ac:dyDescent="0.25">
      <c r="A13" s="40">
        <v>20</v>
      </c>
      <c r="B13" s="20" t="s">
        <v>51</v>
      </c>
      <c r="C13" s="39" t="s">
        <v>127</v>
      </c>
      <c r="D13" s="20" t="s">
        <v>50</v>
      </c>
      <c r="E13" s="20" t="s">
        <v>51</v>
      </c>
      <c r="F13" s="20" t="s">
        <v>56</v>
      </c>
      <c r="G13" s="20" t="s">
        <v>57</v>
      </c>
      <c r="H13" s="39" t="s">
        <v>58</v>
      </c>
      <c r="I13" s="41">
        <v>18.63</v>
      </c>
      <c r="J13" s="42">
        <v>20</v>
      </c>
      <c r="K13" s="42">
        <v>20</v>
      </c>
      <c r="L13" s="41">
        <v>0</v>
      </c>
      <c r="M13" s="42">
        <v>0</v>
      </c>
      <c r="N13" s="42">
        <v>0</v>
      </c>
    </row>
    <row r="14" spans="1:14" ht="15" x14ac:dyDescent="0.25">
      <c r="A14" s="40">
        <v>21</v>
      </c>
      <c r="B14" s="20" t="s">
        <v>60</v>
      </c>
      <c r="C14" s="39" t="s">
        <v>61</v>
      </c>
      <c r="D14" s="20" t="s">
        <v>59</v>
      </c>
      <c r="E14" s="20" t="s">
        <v>60</v>
      </c>
      <c r="F14" s="20" t="s">
        <v>62</v>
      </c>
      <c r="G14" s="20" t="s">
        <v>63</v>
      </c>
      <c r="H14" s="39" t="s">
        <v>64</v>
      </c>
      <c r="I14" s="41">
        <v>2.4900000000000002</v>
      </c>
      <c r="J14" s="42">
        <v>2</v>
      </c>
      <c r="K14" s="42">
        <v>2</v>
      </c>
      <c r="L14" s="41">
        <v>0</v>
      </c>
      <c r="M14" s="42">
        <v>0</v>
      </c>
      <c r="N14" s="42">
        <v>0</v>
      </c>
    </row>
    <row r="15" spans="1:14" ht="15" x14ac:dyDescent="0.25">
      <c r="A15" s="40">
        <v>31</v>
      </c>
      <c r="B15" s="20" t="s">
        <v>72</v>
      </c>
      <c r="C15" s="39" t="s">
        <v>73</v>
      </c>
      <c r="D15" s="20" t="s">
        <v>71</v>
      </c>
      <c r="E15" s="20" t="s">
        <v>72</v>
      </c>
      <c r="F15" s="20" t="s">
        <v>74</v>
      </c>
      <c r="G15" s="20" t="s">
        <v>75</v>
      </c>
      <c r="H15" s="39" t="s">
        <v>76</v>
      </c>
      <c r="I15" s="41">
        <v>70.150000000000006</v>
      </c>
      <c r="J15" s="42">
        <v>75</v>
      </c>
      <c r="K15" s="42">
        <v>52</v>
      </c>
      <c r="L15" s="41">
        <v>0</v>
      </c>
      <c r="M15" s="42">
        <v>0</v>
      </c>
      <c r="N15" s="42">
        <v>0</v>
      </c>
    </row>
    <row r="16" spans="1:14" ht="15" x14ac:dyDescent="0.25">
      <c r="A16" s="40">
        <v>33</v>
      </c>
      <c r="B16" s="20" t="s">
        <v>78</v>
      </c>
      <c r="C16" s="39" t="s">
        <v>79</v>
      </c>
      <c r="D16" s="20" t="s">
        <v>77</v>
      </c>
      <c r="E16" s="20" t="s">
        <v>78</v>
      </c>
      <c r="F16" s="20" t="s">
        <v>80</v>
      </c>
      <c r="G16" s="20" t="s">
        <v>81</v>
      </c>
      <c r="H16" s="39" t="s">
        <v>82</v>
      </c>
      <c r="I16" s="41">
        <v>24.2</v>
      </c>
      <c r="J16" s="42">
        <v>2</v>
      </c>
      <c r="K16" s="42">
        <v>2</v>
      </c>
      <c r="L16" s="41">
        <v>0</v>
      </c>
      <c r="M16" s="42">
        <v>0</v>
      </c>
      <c r="N16" s="42">
        <v>0</v>
      </c>
    </row>
    <row r="17" spans="1:14" ht="15" x14ac:dyDescent="0.25">
      <c r="A17" s="40">
        <v>33</v>
      </c>
      <c r="B17" s="20" t="s">
        <v>78</v>
      </c>
      <c r="C17" s="39" t="s">
        <v>79</v>
      </c>
      <c r="D17" s="20" t="s">
        <v>77</v>
      </c>
      <c r="E17" s="20" t="s">
        <v>78</v>
      </c>
      <c r="F17" s="20" t="s">
        <v>83</v>
      </c>
      <c r="G17" s="20" t="s">
        <v>84</v>
      </c>
      <c r="H17" s="39" t="s">
        <v>85</v>
      </c>
      <c r="I17" s="41">
        <v>17.350000000000001</v>
      </c>
      <c r="J17" s="42">
        <v>0</v>
      </c>
      <c r="K17" s="42">
        <v>0</v>
      </c>
      <c r="L17" s="41">
        <v>0</v>
      </c>
      <c r="M17" s="42">
        <v>0</v>
      </c>
      <c r="N17" s="42">
        <v>0</v>
      </c>
    </row>
    <row r="18" spans="1:14" ht="15" x14ac:dyDescent="0.25">
      <c r="A18" s="40">
        <v>39</v>
      </c>
      <c r="B18" s="20" t="s">
        <v>90</v>
      </c>
      <c r="C18" s="39" t="s">
        <v>91</v>
      </c>
      <c r="D18" s="20" t="s">
        <v>89</v>
      </c>
      <c r="E18" s="20" t="s">
        <v>90</v>
      </c>
      <c r="F18" s="20" t="s">
        <v>95</v>
      </c>
      <c r="G18" s="20" t="s">
        <v>96</v>
      </c>
      <c r="H18" s="39" t="s">
        <v>97</v>
      </c>
      <c r="I18" s="41">
        <v>106.35</v>
      </c>
      <c r="J18" s="42">
        <v>100</v>
      </c>
      <c r="K18" s="42">
        <v>82</v>
      </c>
      <c r="L18" s="41">
        <v>0</v>
      </c>
      <c r="M18" s="42">
        <v>0</v>
      </c>
      <c r="N18" s="42">
        <v>0</v>
      </c>
    </row>
    <row r="19" spans="1:14" ht="15" x14ac:dyDescent="0.25">
      <c r="A19" s="40">
        <v>39</v>
      </c>
      <c r="B19" s="20" t="s">
        <v>90</v>
      </c>
      <c r="C19" s="39" t="s">
        <v>91</v>
      </c>
      <c r="D19" s="20" t="s">
        <v>89</v>
      </c>
      <c r="E19" s="20" t="s">
        <v>90</v>
      </c>
      <c r="F19" s="20" t="s">
        <v>92</v>
      </c>
      <c r="G19" s="20" t="s">
        <v>93</v>
      </c>
      <c r="H19" s="39" t="s">
        <v>94</v>
      </c>
      <c r="I19" s="41">
        <v>17.010000000000002</v>
      </c>
      <c r="J19" s="42">
        <v>23</v>
      </c>
      <c r="K19" s="42">
        <v>20</v>
      </c>
      <c r="L19" s="41">
        <v>0</v>
      </c>
      <c r="M19" s="42">
        <v>0</v>
      </c>
      <c r="N19" s="42">
        <v>0</v>
      </c>
    </row>
    <row r="20" spans="1:14" ht="15" x14ac:dyDescent="0.25">
      <c r="A20" s="40">
        <v>45</v>
      </c>
      <c r="B20" s="20" t="s">
        <v>111</v>
      </c>
      <c r="C20" s="39" t="s">
        <v>112</v>
      </c>
      <c r="D20" s="20" t="s">
        <v>110</v>
      </c>
      <c r="E20" s="20" t="s">
        <v>111</v>
      </c>
      <c r="F20" s="20" t="s">
        <v>113</v>
      </c>
      <c r="G20" s="20" t="s">
        <v>114</v>
      </c>
      <c r="H20" s="39" t="s">
        <v>115</v>
      </c>
      <c r="I20" s="41">
        <v>6.13</v>
      </c>
      <c r="J20" s="42">
        <v>4</v>
      </c>
      <c r="K20" s="42">
        <v>4</v>
      </c>
      <c r="L20" s="41">
        <v>0</v>
      </c>
      <c r="M20" s="42">
        <v>0</v>
      </c>
      <c r="N20" s="42">
        <v>0</v>
      </c>
    </row>
    <row r="21" spans="1:14" ht="15" x14ac:dyDescent="0.25">
      <c r="A21" s="40">
        <v>50</v>
      </c>
      <c r="B21" s="20" t="s">
        <v>117</v>
      </c>
      <c r="C21" s="39" t="s">
        <v>118</v>
      </c>
      <c r="D21" s="20" t="s">
        <v>116</v>
      </c>
      <c r="E21" s="20" t="s">
        <v>117</v>
      </c>
      <c r="F21" s="20" t="s">
        <v>119</v>
      </c>
      <c r="G21" s="20" t="s">
        <v>120</v>
      </c>
      <c r="H21" s="39" t="s">
        <v>121</v>
      </c>
      <c r="I21" s="41">
        <v>4.63</v>
      </c>
      <c r="J21" s="42">
        <v>0</v>
      </c>
      <c r="K21" s="42">
        <v>0</v>
      </c>
      <c r="L21" s="41">
        <v>0</v>
      </c>
      <c r="M21" s="42">
        <v>0</v>
      </c>
      <c r="N21" s="42">
        <v>0</v>
      </c>
    </row>
    <row r="22" spans="1:14" ht="15" x14ac:dyDescent="0.25">
      <c r="A22" s="40">
        <v>50</v>
      </c>
      <c r="B22" s="20" t="s">
        <v>117</v>
      </c>
      <c r="C22" s="39" t="s">
        <v>118</v>
      </c>
      <c r="D22" s="20" t="s">
        <v>116</v>
      </c>
      <c r="E22" s="20" t="s">
        <v>117</v>
      </c>
      <c r="F22" s="20" t="s">
        <v>136</v>
      </c>
      <c r="G22" s="20" t="s">
        <v>137</v>
      </c>
      <c r="H22" s="39" t="s">
        <v>138</v>
      </c>
      <c r="I22" s="41">
        <v>0.19</v>
      </c>
      <c r="J22" s="42">
        <v>0</v>
      </c>
      <c r="K22" s="42">
        <v>0</v>
      </c>
      <c r="L22" s="41">
        <v>0</v>
      </c>
      <c r="M22" s="42">
        <v>0</v>
      </c>
      <c r="N22" s="42">
        <v>0</v>
      </c>
    </row>
    <row r="23" spans="1:14" ht="15.6" x14ac:dyDescent="0.3">
      <c r="A23" s="26" t="s">
        <v>143</v>
      </c>
      <c r="B23" s="26"/>
      <c r="C23" s="26"/>
      <c r="D23" s="26"/>
      <c r="E23" s="26"/>
      <c r="F23" s="26"/>
      <c r="G23" s="27"/>
      <c r="H23" s="26"/>
      <c r="I23" s="35">
        <f>SUBTOTAL(109,Table4[Probation Referred, On Probation or Parole, Expelled pursuant to EC 48915(a) or (c) '[EC 2574(c)(4)(A)'] ADA])</f>
        <v>716.07</v>
      </c>
      <c r="J23" s="37">
        <f>SUBTOTAL(109,Table4[COE-Funded 
Charter School 
Non-Juvenile Court 
Enrollment])</f>
        <v>507</v>
      </c>
      <c r="K23" s="37">
        <f>SUBTOTAL(109,Table4[COE-Funded 
Charter School 
Non-Juvenile Court Unduplicated 
FRPM/EL/Foster Count])</f>
        <v>332</v>
      </c>
      <c r="L23" s="35">
        <f>SUBTOTAL(109,Table4[Juvenile Halls, Homes and Camps '[EC 14057(b) and 14058'] ADA])</f>
        <v>181.5</v>
      </c>
      <c r="M23" s="37">
        <f>SUBTOTAL(109,Table4[COE-Funded 
Charter School 
Juvenile Court 
Enrollment])</f>
        <v>126</v>
      </c>
      <c r="N23" s="37">
        <f>SUBTOTAL(109,Table4[COE-Funded 
Charter School 
Juvenile Court 
Unduplicated 
FRPM/EL/Foster 
Count])</f>
        <v>126</v>
      </c>
    </row>
    <row r="24" spans="1:14" ht="15.6" x14ac:dyDescent="0.3">
      <c r="A24" s="19" t="s">
        <v>122</v>
      </c>
      <c r="B24" s="13"/>
      <c r="C24" s="7"/>
      <c r="D24" s="13"/>
      <c r="E24" s="13"/>
      <c r="F24" s="13"/>
      <c r="G24" s="7"/>
      <c r="H24" s="14"/>
      <c r="I24" s="15"/>
      <c r="J24" s="16"/>
      <c r="K24" s="16"/>
      <c r="L24" s="15"/>
      <c r="M24" s="16"/>
      <c r="N24" s="16"/>
    </row>
    <row r="25" spans="1:14" ht="15" x14ac:dyDescent="0.25">
      <c r="A25" s="2" t="s">
        <v>123</v>
      </c>
      <c r="I25" s="12"/>
      <c r="J25" s="12"/>
      <c r="K25" s="12"/>
    </row>
    <row r="26" spans="1:14" ht="15" x14ac:dyDescent="0.25">
      <c r="A26" s="2" t="s">
        <v>124</v>
      </c>
    </row>
    <row r="27" spans="1:14" ht="15" x14ac:dyDescent="0.25">
      <c r="A27" s="18" t="s">
        <v>125</v>
      </c>
    </row>
  </sheetData>
  <printOptions horizontalCentered="1"/>
  <pageMargins left="0.5" right="0.5" top="0.5" bottom="0.5" header="0.25" footer="0.25"/>
  <pageSetup paperSize="5" scale="52" fitToHeight="0" orientation="landscape" r:id="rId1"/>
  <headerFooter>
    <oddFooter>Page &amp;P of &amp;N</oddFooter>
  </headerFooter>
  <ignoredErrors>
    <ignoredError sqref="A6:N2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2017-18 P-1</vt:lpstr>
      <vt:lpstr>2016-17 AN</vt:lpstr>
      <vt:lpstr>2015-16 AN R-2</vt:lpstr>
      <vt:lpstr>'2015-16 AN R-2'!Print_Titles</vt:lpstr>
      <vt:lpstr>'2016-17 AN'!Print_Titles</vt:lpstr>
      <vt:lpstr>'2017-18 P-1'!Print_Titles</vt:lpstr>
    </vt:vector>
  </TitlesOfParts>
  <Company>CA Department of Education (CDE)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CALPADS Adj, FY 17-18 P-1 - Principal Apportionment (CA Dept of Education)</dc:title>
  <dc:subject>Report of attendance and CALPADS enrollment/unduplicated pupil count transfers for COE charter schools for the Unduplicated Pupil Percentage calculations for the 2017-18 First Principal (P-1) Apportionment.</dc:subject>
  <dc:creator/>
  <cp:lastModifiedBy>Jennifer Cavagnaro</cp:lastModifiedBy>
  <cp:lastPrinted>2018-02-14T23:46:18Z</cp:lastPrinted>
  <dcterms:created xsi:type="dcterms:W3CDTF">2018-01-26T15:48:29Z</dcterms:created>
  <dcterms:modified xsi:type="dcterms:W3CDTF">2025-05-15T20:08:53Z</dcterms:modified>
</cp:coreProperties>
</file>