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9F63752B-1E36-4869-8547-B2FA2A69673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1-22 P-1" sheetId="9" r:id="rId1"/>
    <sheet name="20-21 AN" sheetId="8" r:id="rId2"/>
    <sheet name="19-20 AN R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" l="1"/>
  <c r="N23" i="9" l="1"/>
  <c r="M23" i="9"/>
  <c r="L23" i="9"/>
  <c r="K23" i="9"/>
  <c r="J23" i="9"/>
  <c r="I25" i="8" l="1"/>
  <c r="J25" i="8"/>
  <c r="K25" i="8"/>
  <c r="L25" i="8"/>
  <c r="M25" i="8"/>
  <c r="N25" i="8"/>
  <c r="N28" i="6" l="1"/>
  <c r="M28" i="6"/>
  <c r="L28" i="6"/>
  <c r="K28" i="6"/>
  <c r="J28" i="6"/>
  <c r="I28" i="6"/>
</calcChain>
</file>

<file path=xl/sharedStrings.xml><?xml version="1.0" encoding="utf-8"?>
<sst xmlns="http://schemas.openxmlformats.org/spreadsheetml/2006/main" count="533" uniqueCount="157">
  <si>
    <t>Prepared by:</t>
  </si>
  <si>
    <t>California Department of Education</t>
  </si>
  <si>
    <t>School Fiscal Services Division</t>
  </si>
  <si>
    <t>05</t>
  </si>
  <si>
    <t>10058</t>
  </si>
  <si>
    <t>09</t>
  </si>
  <si>
    <t>10090</t>
  </si>
  <si>
    <t>20</t>
  </si>
  <si>
    <t>10207</t>
  </si>
  <si>
    <t>21</t>
  </si>
  <si>
    <t>10215</t>
  </si>
  <si>
    <t>31</t>
  </si>
  <si>
    <t>10314</t>
  </si>
  <si>
    <t>33</t>
  </si>
  <si>
    <t>10330</t>
  </si>
  <si>
    <t>39</t>
  </si>
  <si>
    <t>10397</t>
  </si>
  <si>
    <t>43</t>
  </si>
  <si>
    <t>10439</t>
  </si>
  <si>
    <t>50</t>
  </si>
  <si>
    <t>10504</t>
  </si>
  <si>
    <t>Report of Attendance and CALPADS Enrollment/Unduplicated Pupil Count Transfers for County Program Charter School Students</t>
  </si>
  <si>
    <t>Receiving COE County Code</t>
  </si>
  <si>
    <t>Receiving COE District Code</t>
  </si>
  <si>
    <t>Receiving COE Name</t>
  </si>
  <si>
    <t>Transferring Charter County Code</t>
  </si>
  <si>
    <t>Transferring Charter District Code</t>
  </si>
  <si>
    <t>Transferring Charter School Code</t>
  </si>
  <si>
    <t>Transferring Charter School Name</t>
  </si>
  <si>
    <t>Transferring Charter Number</t>
  </si>
  <si>
    <t>Calaveras County Office of Education</t>
  </si>
  <si>
    <t>0530154</t>
  </si>
  <si>
    <t>Mountain Oaks</t>
  </si>
  <si>
    <t>0527</t>
  </si>
  <si>
    <t>El Dorado County Office of Education</t>
  </si>
  <si>
    <t>0123521</t>
  </si>
  <si>
    <t>Charter Alternative Program (CAP)</t>
  </si>
  <si>
    <t>0360</t>
  </si>
  <si>
    <t>0930123</t>
  </si>
  <si>
    <t>Charter Community School Home Study Academy</t>
  </si>
  <si>
    <t>0005</t>
  </si>
  <si>
    <t>0930131</t>
  </si>
  <si>
    <t>Rite of Passage</t>
  </si>
  <si>
    <t>0053</t>
  </si>
  <si>
    <t>0117184</t>
  </si>
  <si>
    <t>Madera County Independent Academy</t>
  </si>
  <si>
    <t>1001</t>
  </si>
  <si>
    <t>2030229</t>
  </si>
  <si>
    <t>Pioneer Technical Center</t>
  </si>
  <si>
    <t>0460</t>
  </si>
  <si>
    <t>Marin County Office of Education</t>
  </si>
  <si>
    <t>2130102</t>
  </si>
  <si>
    <t>Phoenix Academy</t>
  </si>
  <si>
    <t>0087</t>
  </si>
  <si>
    <t>Placer County Office of Education</t>
  </si>
  <si>
    <t>0126904</t>
  </si>
  <si>
    <t>Placer County Pathways Charter</t>
  </si>
  <si>
    <t>1432</t>
  </si>
  <si>
    <t>Riverside County Office of Education</t>
  </si>
  <si>
    <t>0128397</t>
  </si>
  <si>
    <t>Come Back Kids</t>
  </si>
  <si>
    <t>1568</t>
  </si>
  <si>
    <t>0125237</t>
  </si>
  <si>
    <t>Riverside County Education Academy</t>
  </si>
  <si>
    <t>1366</t>
  </si>
  <si>
    <t>San Joaquin County Office of Education</t>
  </si>
  <si>
    <t>0120717</t>
  </si>
  <si>
    <t>one.Charter</t>
  </si>
  <si>
    <t>1146</t>
  </si>
  <si>
    <t>0121723</t>
  </si>
  <si>
    <t>San Joaquin Building Futures Academy</t>
  </si>
  <si>
    <t>1198</t>
  </si>
  <si>
    <t>Stanislaus County Office of Education</t>
  </si>
  <si>
    <t>0129023</t>
  </si>
  <si>
    <t>Stanislaus Alternative Charter</t>
  </si>
  <si>
    <t>1607</t>
  </si>
  <si>
    <t>0134320</t>
  </si>
  <si>
    <t>Riverside County Education Academy - Indio</t>
  </si>
  <si>
    <t>1825</t>
  </si>
  <si>
    <t>Santa Clara County Office of Education</t>
  </si>
  <si>
    <t>0135087</t>
  </si>
  <si>
    <t>Opportunity Youth Academy</t>
  </si>
  <si>
    <t>1840</t>
  </si>
  <si>
    <t>COE-Funded Charter School Non-Juvenile Court Enrollment</t>
  </si>
  <si>
    <t>COE-Funded Charter School Non-Juvenile Court Unduplicated FRPM/EL/Foster Count</t>
  </si>
  <si>
    <t>COE-Funded Charter School Juvenile Court Enrollment</t>
  </si>
  <si>
    <t>COE-Funded Charter School Juvenile Court Unduplicated FRPM/EL/Foster Count</t>
  </si>
  <si>
    <t>01</t>
  </si>
  <si>
    <t>10017</t>
  </si>
  <si>
    <t>Alameda County Office of Education</t>
  </si>
  <si>
    <t>0136226</t>
  </si>
  <si>
    <t>1888</t>
  </si>
  <si>
    <t>07</t>
  </si>
  <si>
    <t>10074</t>
  </si>
  <si>
    <t>Contra Costa County Office of Education</t>
  </si>
  <si>
    <t>0730614</t>
  </si>
  <si>
    <t>1887</t>
  </si>
  <si>
    <t>Madera County Superintendent of Schools</t>
  </si>
  <si>
    <t>44</t>
  </si>
  <si>
    <t>10447</t>
  </si>
  <si>
    <t>Santa Cruz County Office of Education</t>
  </si>
  <si>
    <t>0136572</t>
  </si>
  <si>
    <t>Santa Cruz County Career Advancement Charter</t>
  </si>
  <si>
    <t>1904</t>
  </si>
  <si>
    <t>Opportunity Academy</t>
  </si>
  <si>
    <t>29</t>
  </si>
  <si>
    <t>10298</t>
  </si>
  <si>
    <t>Nevada County Office of Education</t>
  </si>
  <si>
    <t>0114314</t>
  </si>
  <si>
    <t>Bitney Prep High</t>
  </si>
  <si>
    <t>0871</t>
  </si>
  <si>
    <t>53</t>
  </si>
  <si>
    <t>10538</t>
  </si>
  <si>
    <t>0125633</t>
  </si>
  <si>
    <t>California Heritage Youthbuild Academy II</t>
  </si>
  <si>
    <t>1809</t>
  </si>
  <si>
    <t>Trinity County Office of Education</t>
  </si>
  <si>
    <t>04</t>
  </si>
  <si>
    <t>10041</t>
  </si>
  <si>
    <t>Butte County Office of Education</t>
  </si>
  <si>
    <t>0134213</t>
  </si>
  <si>
    <t>Come Back Butte Charter</t>
  </si>
  <si>
    <t>1811</t>
  </si>
  <si>
    <t>Golden Gate Community</t>
  </si>
  <si>
    <t>13</t>
  </si>
  <si>
    <t>10132</t>
  </si>
  <si>
    <t>Imperial County Office of Education</t>
  </si>
  <si>
    <t>0134379</t>
  </si>
  <si>
    <t>Imperial Pathways Charter</t>
  </si>
  <si>
    <t>1815</t>
  </si>
  <si>
    <t>0100305</t>
  </si>
  <si>
    <t>Santa Cruz County Cypress Charter High</t>
  </si>
  <si>
    <t>2070</t>
  </si>
  <si>
    <t>Enrollment and Unduplicated Pupil Count data reflects data submitted by charter schools as part of the 2019–20 Fall 1 CALPADS submission through the amendment window (January 24, 2020). The enrollment and Unduplicated Pupil Counts are transferred to the COE and included in the COE’s Unduplicated Pupil Percentage.</t>
  </si>
  <si>
    <r>
      <t xml:space="preserve">Probation Referred, On Probation or Parole, Expelled pursuant to 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48915(a) or (c) 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2574(c)(4)(A)] ADA</t>
    </r>
  </si>
  <si>
    <r>
      <t>Juvenile Halls, Homes and Camps 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14057(b) and 14058] ADA</t>
    </r>
  </si>
  <si>
    <t>Leadership Military Academy</t>
  </si>
  <si>
    <t>51</t>
  </si>
  <si>
    <t>10512</t>
  </si>
  <si>
    <t>Sutter County Office of Education</t>
  </si>
  <si>
    <t>0140152</t>
  </si>
  <si>
    <t>Pathways Charter Academy</t>
  </si>
  <si>
    <t>2089</t>
  </si>
  <si>
    <t>54</t>
  </si>
  <si>
    <t>10546</t>
  </si>
  <si>
    <t>Tulare County Office of Education</t>
  </si>
  <si>
    <t>0124057</t>
  </si>
  <si>
    <t>Valley Life Charter</t>
  </si>
  <si>
    <t>1293</t>
  </si>
  <si>
    <t>2021–22 First Principal (P-1) Apportionment</t>
  </si>
  <si>
    <t>2019–20 Second Annual Recertification (AN R2)</t>
  </si>
  <si>
    <t>February 2022</t>
  </si>
  <si>
    <t>Enrollment and Unduplicated Pupil Count data reflects data submitted by charter schools as part of the 2021–22 Fall 1 CALPADS submission (December 17, 2021). The enrollment and Unduplicated Pupil Counts are transferred to the COE and included in the COE’s Unduplicated Pupil Percentage.</t>
  </si>
  <si>
    <t>Enrollment and Unduplicated Pupil Count data reflects data submitted by charter schools as part of the 2020–21 Fall 1 CALPADS submission through the amendment window (February 4, 2021). The enrollment and Unduplicated Pupil Counts are transferred to the COE and included in the COE’s Unduplicated Pupil Percentage.</t>
  </si>
  <si>
    <t>TOTAL</t>
  </si>
  <si>
    <r>
      <t xml:space="preserve">LEGEND: ADA = Average Daily Attendance; CALPADS = California Longitudinal Pupil Achievement Data System; COE = County Office of Education;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= Education Code; FRPM = Free or Reduced Priced Meal; EL = English Learner</t>
    </r>
  </si>
  <si>
    <t>2020–21 Annual Apportionment (AN)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</si>
</sst>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(* #,##0_);_(* \(#,##0\);_(* &quot;-&quot;_);_(@_)"/>
    <numFmt numFmtId="43" formatCode="_(* #,##0.00_);_(* \(#,##0.00\);_(* &quot;-&quot;??_);_(@_)"/>
    <numFmt numFmtId="164" formatCode="00"/>
  </numFmts>
  <fonts count="14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i/>
      <sz val="12"/>
      <color theme="1"/>
      <name val="Arial"/>
      <family val="2"/>
    </font>
    <font>
      <b/>
      <i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1" fillId="2" borderId="1" applyNumberFormat="0" applyProtection="0">
      <alignment horizontal="center" wrapText="1"/>
    </xf>
  </cellStyleXfs>
  <cellXfs count="33">
    <xf numFmtId="0" fontId="0" fillId="0" borderId="0" xfId="0"/>
    <xf numFmtId="0" fontId="3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49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NumberFormat="1" applyFont="1"/>
    <xf numFmtId="43" fontId="0" fillId="0" borderId="0" xfId="0" applyNumberFormat="1" applyFont="1"/>
    <xf numFmtId="41" fontId="0" fillId="0" borderId="0" xfId="0" applyNumberFormat="1" applyFont="1"/>
    <xf numFmtId="0" fontId="0" fillId="0" borderId="0" xfId="0" applyFont="1" applyAlignment="1">
      <alignment horizontal="left" vertical="center"/>
    </xf>
    <xf numFmtId="49" fontId="9" fillId="0" borderId="0" xfId="0" applyNumberFormat="1" applyFont="1"/>
    <xf numFmtId="43" fontId="9" fillId="0" borderId="0" xfId="0" applyNumberFormat="1" applyFont="1"/>
    <xf numFmtId="41" fontId="5" fillId="0" borderId="0" xfId="0" applyNumberFormat="1" applyFont="1"/>
    <xf numFmtId="0" fontId="10" fillId="0" borderId="0" xfId="1" applyFont="1" applyAlignment="1">
      <alignment horizontal="left"/>
    </xf>
    <xf numFmtId="49" fontId="0" fillId="0" borderId="0" xfId="0" applyNumberFormat="1" applyFont="1"/>
    <xf numFmtId="0" fontId="2" fillId="0" borderId="0" xfId="5" applyNumberFormat="1" applyFill="1" applyBorder="1" applyAlignment="1" applyProtection="1">
      <alignment horizontal="left"/>
    </xf>
    <xf numFmtId="0" fontId="2" fillId="0" borderId="0" xfId="5" applyNumberFormat="1" applyFill="1" applyBorder="1" applyAlignment="1" applyProtection="1"/>
    <xf numFmtId="43" fontId="2" fillId="0" borderId="0" xfId="5" applyNumberFormat="1"/>
    <xf numFmtId="41" fontId="2" fillId="0" borderId="0" xfId="5" applyNumberFormat="1"/>
    <xf numFmtId="0" fontId="2" fillId="0" borderId="0" xfId="5"/>
    <xf numFmtId="0" fontId="2" fillId="0" borderId="0" xfId="5" applyNumberFormat="1" applyFill="1" applyAlignment="1" applyProtection="1">
      <alignment horizontal="left"/>
    </xf>
    <xf numFmtId="0" fontId="2" fillId="0" borderId="0" xfId="5" applyNumberFormat="1" applyFill="1" applyAlignment="1" applyProtection="1"/>
    <xf numFmtId="0" fontId="1" fillId="2" borderId="1" xfId="6" applyNumberFormat="1" applyProtection="1">
      <alignment horizontal="center" wrapText="1"/>
    </xf>
    <xf numFmtId="0" fontId="1" fillId="2" borderId="1" xfId="6" applyNumberFormat="1">
      <alignment horizontal="center" wrapText="1"/>
    </xf>
    <xf numFmtId="0" fontId="0" fillId="0" borderId="0" xfId="0" quotePrefix="1" applyNumberFormat="1" applyFont="1" applyAlignment="1">
      <alignment horizontal="left"/>
    </xf>
    <xf numFmtId="0" fontId="12" fillId="0" borderId="0" xfId="2" applyAlignment="1">
      <alignment horizontal="left"/>
    </xf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5000000}"/>
    <cellStyle name="Total" xfId="5" builtinId="25" customBuiltin="1"/>
  </cellStyles>
  <dxfs count="86"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</dxf>
    <dxf>
      <numFmt numFmtId="0" formatCode="General"/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</font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font>
        <b val="0"/>
      </font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</dxf>
    <dxf>
      <font>
        <b val="0"/>
      </font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font>
        <b val="0"/>
      </font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85"/>
      <tableStyleElement type="headerRow" dxfId="84"/>
      <tableStyleElement type="totalRow" dxfId="83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23" displayName="Table123" ref="A5:N23" totalsRowCount="1" headerRowDxfId="44" dataDxfId="82" headerRowCellStyle="PAS Table Header" dataCellStyle="Normal" totalsRowCellStyle="Total">
  <sortState xmlns:xlrd2="http://schemas.microsoft.com/office/spreadsheetml/2017/richdata2" ref="A6:N25">
    <sortCondition ref="A6:A25"/>
    <sortCondition ref="B6:B25"/>
  </sortState>
  <tableColumns count="14">
    <tableColumn id="1" xr3:uid="{00000000-0010-0000-0000-000001000000}" name="Receiving COE County Code" totalsRowLabel="TOTAL" dataDxfId="81" totalsRowDxfId="13" dataCellStyle="Normal" totalsRowCellStyle="Total"/>
    <tableColumn id="2" xr3:uid="{00000000-0010-0000-0000-000002000000}" name="Receiving COE District Code" dataDxfId="80" totalsRowDxfId="12" dataCellStyle="Normal" totalsRowCellStyle="Total"/>
    <tableColumn id="3" xr3:uid="{00000000-0010-0000-0000-000003000000}" name="Receiving COE Name" dataDxfId="79" totalsRowDxfId="11" dataCellStyle="Normal" totalsRowCellStyle="Total"/>
    <tableColumn id="4" xr3:uid="{00000000-0010-0000-0000-000004000000}" name="Transferring Charter County Code" dataDxfId="78" totalsRowDxfId="10" dataCellStyle="Normal" totalsRowCellStyle="Total"/>
    <tableColumn id="5" xr3:uid="{00000000-0010-0000-0000-000005000000}" name="Transferring Charter District Code" dataDxfId="77" totalsRowDxfId="9" dataCellStyle="Normal" totalsRowCellStyle="Total"/>
    <tableColumn id="6" xr3:uid="{00000000-0010-0000-0000-000006000000}" name="Transferring Charter School Code" dataDxfId="76" totalsRowDxfId="8" dataCellStyle="Normal" totalsRowCellStyle="Total"/>
    <tableColumn id="7" xr3:uid="{00000000-0010-0000-0000-000007000000}" name="Transferring Charter School Name" dataDxfId="75" totalsRowDxfId="7" dataCellStyle="Normal" totalsRowCellStyle="Total"/>
    <tableColumn id="8" xr3:uid="{00000000-0010-0000-0000-000008000000}" name="Transferring Charter Number" dataDxfId="74" totalsRowDxfId="6" dataCellStyle="Normal" totalsRowCellStyle="Total"/>
    <tableColumn id="13" xr3:uid="{00000000-0010-0000-0000-00000D000000}" name="Probation Referred, On Probation or Parole, Expelled pursuant to EC 48915(a) or (c) [EC 2574(c)(4)(A)] ADA" totalsRowFunction="sum" dataDxfId="73" totalsRowDxfId="5" dataCellStyle="Normal" totalsRowCellStyle="Total"/>
    <tableColumn id="9" xr3:uid="{00000000-0010-0000-0000-000009000000}" name="COE-Funded Charter School Non-Juvenile Court Enrollment" totalsRowFunction="sum" dataDxfId="72" totalsRowDxfId="4" dataCellStyle="Normal" totalsRowCellStyle="Total"/>
    <tableColumn id="10" xr3:uid="{00000000-0010-0000-0000-00000A000000}" name="COE-Funded Charter School Non-Juvenile Court Unduplicated FRPM/EL/Foster Count" totalsRowFunction="sum" dataDxfId="71" totalsRowDxfId="3" dataCellStyle="Normal" totalsRowCellStyle="Total"/>
    <tableColumn id="14" xr3:uid="{00000000-0010-0000-0000-00000E000000}" name="Juvenile Halls, Homes and Camps [EC 14057(b) and 14058] ADA" totalsRowFunction="sum" dataDxfId="70" totalsRowDxfId="2" dataCellStyle="Normal" totalsRowCellStyle="Total"/>
    <tableColumn id="11" xr3:uid="{00000000-0010-0000-0000-00000B000000}" name="COE-Funded Charter School Juvenile Court Enrollment" totalsRowFunction="sum" dataDxfId="69" totalsRowDxfId="1" dataCellStyle="Normal" totalsRowCellStyle="Total"/>
    <tableColumn id="12" xr3:uid="{00000000-0010-0000-0000-00000C000000}" name="COE-Funded Charter School Juvenile Court Unduplicated FRPM/EL/Foster Count" totalsRowFunction="sum" dataDxfId="68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2" displayName="Table12" ref="A5:N25" totalsRowCount="1" headerRowDxfId="43" dataDxfId="67" headerRowCellStyle="PAS Table Header" dataCellStyle="Normal" totalsRowCellStyle="Total">
  <autoFilter ref="A5:N2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4">
    <sortCondition ref="A6:A24"/>
    <sortCondition ref="B6:B24"/>
  </sortState>
  <tableColumns count="14">
    <tableColumn id="1" xr3:uid="{00000000-0010-0000-0100-000001000000}" name="Receiving COE County Code" totalsRowLabel="TOTAL" dataDxfId="66" totalsRowDxfId="27" dataCellStyle="Normal" totalsRowCellStyle="Total"/>
    <tableColumn id="2" xr3:uid="{00000000-0010-0000-0100-000002000000}" name="Receiving COE District Code" dataDxfId="65" totalsRowDxfId="26" dataCellStyle="Normal" totalsRowCellStyle="Total"/>
    <tableColumn id="3" xr3:uid="{00000000-0010-0000-0100-000003000000}" name="Receiving COE Name" dataDxfId="64" totalsRowDxfId="25" dataCellStyle="Normal" totalsRowCellStyle="Total"/>
    <tableColumn id="4" xr3:uid="{00000000-0010-0000-0100-000004000000}" name="Transferring Charter County Code" dataDxfId="63" totalsRowDxfId="24" dataCellStyle="Normal" totalsRowCellStyle="Total"/>
    <tableColumn id="5" xr3:uid="{00000000-0010-0000-0100-000005000000}" name="Transferring Charter District Code" dataDxfId="62" totalsRowDxfId="23" dataCellStyle="Normal" totalsRowCellStyle="Total"/>
    <tableColumn id="6" xr3:uid="{00000000-0010-0000-0100-000006000000}" name="Transferring Charter School Code" dataDxfId="61" totalsRowDxfId="22" dataCellStyle="Normal" totalsRowCellStyle="Total"/>
    <tableColumn id="7" xr3:uid="{00000000-0010-0000-0100-000007000000}" name="Transferring Charter School Name" dataDxfId="60" totalsRowDxfId="21" dataCellStyle="Normal" totalsRowCellStyle="Total"/>
    <tableColumn id="8" xr3:uid="{00000000-0010-0000-0100-000008000000}" name="Transferring Charter Number" dataDxfId="59" totalsRowDxfId="20" dataCellStyle="Normal" totalsRowCellStyle="Total"/>
    <tableColumn id="13" xr3:uid="{00000000-0010-0000-0100-00000D000000}" name="Probation Referred, On Probation or Parole, Expelled pursuant to EC 48915(a) or (c) [EC 2574(c)(4)(A)] ADA" totalsRowFunction="sum" dataDxfId="58" totalsRowDxfId="19" dataCellStyle="Normal" totalsRowCellStyle="Total"/>
    <tableColumn id="9" xr3:uid="{00000000-0010-0000-0100-000009000000}" name="COE-Funded Charter School Non-Juvenile Court Enrollment" totalsRowFunction="sum" dataDxfId="57" totalsRowDxfId="18" dataCellStyle="Normal" totalsRowCellStyle="Total"/>
    <tableColumn id="10" xr3:uid="{00000000-0010-0000-0100-00000A000000}" name="COE-Funded Charter School Non-Juvenile Court Unduplicated FRPM/EL/Foster Count" totalsRowFunction="sum" dataDxfId="56" totalsRowDxfId="17" dataCellStyle="Normal" totalsRowCellStyle="Total"/>
    <tableColumn id="14" xr3:uid="{00000000-0010-0000-0100-00000E000000}" name="Juvenile Halls, Homes and Camps [EC 14057(b) and 14058] ADA" totalsRowFunction="sum" dataDxfId="55" totalsRowDxfId="16" dataCellStyle="Normal" totalsRowCellStyle="Total"/>
    <tableColumn id="11" xr3:uid="{00000000-0010-0000-0100-00000B000000}" name="COE-Funded Charter School Juvenile Court Enrollment" totalsRowFunction="sum" dataDxfId="54" totalsRowDxfId="15" dataCellStyle="Normal" totalsRowCellStyle="Total"/>
    <tableColumn id="12" xr3:uid="{00000000-0010-0000-0100-00000C000000}" name="COE-Funded Charter School Juvenile Court Unduplicated FRPM/EL/Foster Count" totalsRowFunction="sum" dataDxfId="53" totalsRowDxfId="14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5:N28" totalsRowCount="1" headerRowDxfId="42" headerRowCellStyle="PAS Table Header" dataCellStyle="Normal" totalsRowCellStyle="Total">
  <autoFilter ref="A5:N27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6">
    <sortCondition ref="A6:A26"/>
    <sortCondition ref="B6:B26"/>
  </sortState>
  <tableColumns count="14">
    <tableColumn id="1" xr3:uid="{00000000-0010-0000-0200-000001000000}" name="Receiving COE County Code" totalsRowLabel="TOTAL" dataDxfId="52" totalsRowDxfId="41" dataCellStyle="Normal" totalsRowCellStyle="Total"/>
    <tableColumn id="2" xr3:uid="{00000000-0010-0000-0200-000002000000}" name="Receiving COE District Code" totalsRowDxfId="40" dataCellStyle="Normal" totalsRowCellStyle="Total"/>
    <tableColumn id="3" xr3:uid="{00000000-0010-0000-0200-000003000000}" name="Receiving COE Name" totalsRowDxfId="39" dataCellStyle="Normal" totalsRowCellStyle="Total"/>
    <tableColumn id="4" xr3:uid="{00000000-0010-0000-0200-000004000000}" name="Transferring Charter County Code" totalsRowDxfId="38" dataCellStyle="Normal" totalsRowCellStyle="Total"/>
    <tableColumn id="5" xr3:uid="{00000000-0010-0000-0200-000005000000}" name="Transferring Charter District Code" totalsRowDxfId="37" dataCellStyle="Normal" totalsRowCellStyle="Total"/>
    <tableColumn id="6" xr3:uid="{00000000-0010-0000-0200-000006000000}" name="Transferring Charter School Code" totalsRowDxfId="36" dataCellStyle="Normal" totalsRowCellStyle="Total"/>
    <tableColumn id="7" xr3:uid="{00000000-0010-0000-0200-000007000000}" name="Transferring Charter School Name" dataDxfId="51" totalsRowDxfId="35" dataCellStyle="Normal" totalsRowCellStyle="Total"/>
    <tableColumn id="8" xr3:uid="{00000000-0010-0000-0200-000008000000}" name="Transferring Charter Number" totalsRowDxfId="34" dataCellStyle="Normal" totalsRowCellStyle="Total"/>
    <tableColumn id="13" xr3:uid="{00000000-0010-0000-0200-00000D000000}" name="Probation Referred, On Probation or Parole, Expelled pursuant to EC 48915(a) or (c) [EC 2574(c)(4)(A)] ADA" totalsRowFunction="sum" dataDxfId="50" totalsRowDxfId="33" dataCellStyle="Normal" totalsRowCellStyle="Total"/>
    <tableColumn id="9" xr3:uid="{00000000-0010-0000-0200-000009000000}" name="COE-Funded Charter School Non-Juvenile Court Enrollment" totalsRowFunction="sum" dataDxfId="49" totalsRowDxfId="32" dataCellStyle="Normal" totalsRowCellStyle="Total"/>
    <tableColumn id="10" xr3:uid="{00000000-0010-0000-0200-00000A000000}" name="COE-Funded Charter School Non-Juvenile Court Unduplicated FRPM/EL/Foster Count" totalsRowFunction="sum" dataDxfId="48" totalsRowDxfId="31" dataCellStyle="Normal" totalsRowCellStyle="Total"/>
    <tableColumn id="14" xr3:uid="{00000000-0010-0000-0200-00000E000000}" name="Juvenile Halls, Homes and Camps [EC 14057(b) and 14058] ADA" totalsRowFunction="sum" dataDxfId="47" totalsRowDxfId="30" dataCellStyle="Normal" totalsRowCellStyle="Total"/>
    <tableColumn id="11" xr3:uid="{00000000-0010-0000-0200-00000B000000}" name="COE-Funded Charter School Juvenile Court Enrollment" totalsRowFunction="sum" dataDxfId="46" totalsRowDxfId="29" dataCellStyle="Normal" totalsRowCellStyle="Total"/>
    <tableColumn id="12" xr3:uid="{00000000-0010-0000-0200-00000C000000}" name="COE-Funded Charter School Juvenile Court Unduplicated FRPM/EL/Foster Count" totalsRowFunction="sum" dataDxfId="45" totalsRowDxfId="28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7"/>
  <sheetViews>
    <sheetView tabSelected="1" zoomScaleNormal="100" workbookViewId="0">
      <pane ySplit="5" topLeftCell="A6" activePane="bottomLeft" state="frozen"/>
      <selection pane="bottomLeft"/>
    </sheetView>
  </sheetViews>
  <sheetFormatPr defaultColWidth="12.109375" defaultRowHeight="15.75" x14ac:dyDescent="0.25"/>
  <cols>
    <col min="1" max="1" width="11.33203125" style="10" customWidth="1"/>
    <col min="2" max="2" width="12" style="10" customWidth="1"/>
    <col min="3" max="3" width="35" style="10" bestFit="1" customWidth="1"/>
    <col min="4" max="4" width="12.109375" style="10" bestFit="1" customWidth="1"/>
    <col min="5" max="6" width="12" style="10" customWidth="1"/>
    <col min="7" max="7" width="41" style="10" bestFit="1" customWidth="1"/>
    <col min="8" max="8" width="12.6640625" style="10" customWidth="1"/>
    <col min="9" max="9" width="21.6640625" style="10" customWidth="1"/>
    <col min="10" max="10" width="15.5546875" style="11" bestFit="1" customWidth="1"/>
    <col min="11" max="11" width="18.5546875" style="11" bestFit="1" customWidth="1"/>
    <col min="12" max="12" width="17.33203125" style="11" bestFit="1" customWidth="1"/>
    <col min="13" max="13" width="13.88671875" style="11" bestFit="1" customWidth="1"/>
    <col min="14" max="14" width="18.5546875" style="11" customWidth="1"/>
    <col min="15" max="16384" width="12.109375" style="11"/>
  </cols>
  <sheetData>
    <row r="1" spans="1:14" ht="18" x14ac:dyDescent="0.25">
      <c r="A1" s="20" t="s">
        <v>21</v>
      </c>
      <c r="B1" s="5"/>
      <c r="C1" s="7"/>
      <c r="D1" s="5"/>
      <c r="E1" s="5"/>
      <c r="F1" s="5"/>
      <c r="G1" s="5"/>
      <c r="H1" s="3"/>
      <c r="I1" s="3"/>
      <c r="J1" s="4"/>
      <c r="K1" s="4"/>
      <c r="L1" s="4"/>
      <c r="M1" s="4"/>
      <c r="N1" s="4"/>
    </row>
    <row r="2" spans="1:14" ht="15.75" customHeight="1" x14ac:dyDescent="0.3">
      <c r="A2" s="1" t="s">
        <v>149</v>
      </c>
      <c r="B2" s="5"/>
      <c r="C2" s="6"/>
      <c r="D2" s="5"/>
      <c r="E2" s="5"/>
      <c r="F2" s="5"/>
      <c r="G2" s="5"/>
      <c r="H2" s="3"/>
      <c r="I2" s="3"/>
      <c r="J2" s="4"/>
      <c r="K2" s="4"/>
      <c r="L2" s="4"/>
      <c r="M2" s="4"/>
      <c r="N2" s="4"/>
    </row>
    <row r="3" spans="1:14" ht="15.75" customHeight="1" x14ac:dyDescent="0.3">
      <c r="A3" s="16" t="s">
        <v>152</v>
      </c>
      <c r="B3" s="5"/>
      <c r="C3" s="6"/>
      <c r="D3" s="5"/>
      <c r="E3" s="5"/>
      <c r="F3" s="5"/>
      <c r="G3" s="5"/>
      <c r="H3" s="3"/>
      <c r="I3" s="3"/>
      <c r="J3" s="4"/>
      <c r="K3" s="4"/>
      <c r="L3" s="4"/>
      <c r="M3" s="4"/>
      <c r="N3" s="4"/>
    </row>
    <row r="4" spans="1:14" ht="15.75" customHeight="1" x14ac:dyDescent="0.3">
      <c r="A4" s="16" t="s">
        <v>155</v>
      </c>
      <c r="B4" s="5"/>
      <c r="C4" s="6"/>
      <c r="D4" s="5"/>
      <c r="E4" s="5"/>
      <c r="F4" s="5"/>
      <c r="G4" s="5"/>
      <c r="H4" s="3"/>
      <c r="I4" s="3"/>
      <c r="J4" s="4"/>
      <c r="K4" s="4"/>
      <c r="L4" s="4"/>
      <c r="M4" s="4"/>
      <c r="N4" s="4"/>
    </row>
    <row r="5" spans="1:14" s="2" customFormat="1" ht="94.5" x14ac:dyDescent="0.25">
      <c r="A5" s="29" t="s">
        <v>22</v>
      </c>
      <c r="B5" s="29" t="s">
        <v>23</v>
      </c>
      <c r="C5" s="29" t="s">
        <v>24</v>
      </c>
      <c r="D5" s="30" t="s">
        <v>25</v>
      </c>
      <c r="E5" s="30" t="s">
        <v>26</v>
      </c>
      <c r="F5" s="30" t="s">
        <v>27</v>
      </c>
      <c r="G5" s="30" t="s">
        <v>28</v>
      </c>
      <c r="H5" s="30" t="s">
        <v>29</v>
      </c>
      <c r="I5" s="30" t="s">
        <v>134</v>
      </c>
      <c r="J5" s="30" t="s">
        <v>83</v>
      </c>
      <c r="K5" s="30" t="s">
        <v>84</v>
      </c>
      <c r="L5" s="30" t="s">
        <v>135</v>
      </c>
      <c r="M5" s="30" t="s">
        <v>85</v>
      </c>
      <c r="N5" s="30" t="s">
        <v>86</v>
      </c>
    </row>
    <row r="6" spans="1:14" s="8" customFormat="1" ht="15" x14ac:dyDescent="0.2">
      <c r="A6" s="13" t="s">
        <v>87</v>
      </c>
      <c r="B6" s="13" t="s">
        <v>88</v>
      </c>
      <c r="C6" s="13" t="s">
        <v>89</v>
      </c>
      <c r="D6" s="13" t="s">
        <v>87</v>
      </c>
      <c r="E6" s="13" t="s">
        <v>88</v>
      </c>
      <c r="F6" s="13" t="s">
        <v>90</v>
      </c>
      <c r="G6" s="13" t="s">
        <v>104</v>
      </c>
      <c r="H6" s="13" t="s">
        <v>91</v>
      </c>
      <c r="I6" s="14">
        <v>11.5</v>
      </c>
      <c r="J6" s="15">
        <v>0</v>
      </c>
      <c r="K6" s="15">
        <v>0</v>
      </c>
      <c r="L6" s="14">
        <v>0</v>
      </c>
      <c r="M6" s="15">
        <v>0</v>
      </c>
      <c r="N6" s="15">
        <v>0</v>
      </c>
    </row>
    <row r="7" spans="1:14" s="8" customFormat="1" ht="15" x14ac:dyDescent="0.2">
      <c r="A7" s="13" t="s">
        <v>92</v>
      </c>
      <c r="B7" s="13" t="s">
        <v>93</v>
      </c>
      <c r="C7" s="13" t="s">
        <v>94</v>
      </c>
      <c r="D7" s="13" t="s">
        <v>92</v>
      </c>
      <c r="E7" s="13" t="s">
        <v>93</v>
      </c>
      <c r="F7" s="13" t="s">
        <v>95</v>
      </c>
      <c r="G7" s="13" t="s">
        <v>123</v>
      </c>
      <c r="H7" s="13" t="s">
        <v>96</v>
      </c>
      <c r="I7" s="14">
        <v>10.700000000000001</v>
      </c>
      <c r="J7" s="15">
        <v>10</v>
      </c>
      <c r="K7" s="15">
        <v>9</v>
      </c>
      <c r="L7" s="14">
        <v>0</v>
      </c>
      <c r="M7" s="15">
        <v>0</v>
      </c>
      <c r="N7" s="15">
        <v>0</v>
      </c>
    </row>
    <row r="8" spans="1:14" s="8" customFormat="1" ht="15" x14ac:dyDescent="0.2">
      <c r="A8" s="13" t="s">
        <v>5</v>
      </c>
      <c r="B8" s="13" t="s">
        <v>6</v>
      </c>
      <c r="C8" s="13" t="s">
        <v>34</v>
      </c>
      <c r="D8" s="13" t="s">
        <v>5</v>
      </c>
      <c r="E8" s="13" t="s">
        <v>6</v>
      </c>
      <c r="F8" s="13" t="s">
        <v>35</v>
      </c>
      <c r="G8" s="13" t="s">
        <v>36</v>
      </c>
      <c r="H8" s="13" t="s">
        <v>37</v>
      </c>
      <c r="I8" s="14">
        <v>80.37</v>
      </c>
      <c r="J8" s="15">
        <v>67</v>
      </c>
      <c r="K8" s="15">
        <v>22</v>
      </c>
      <c r="L8" s="14">
        <v>0</v>
      </c>
      <c r="M8" s="15">
        <v>0</v>
      </c>
      <c r="N8" s="15">
        <v>0</v>
      </c>
    </row>
    <row r="9" spans="1:14" s="8" customFormat="1" ht="15" x14ac:dyDescent="0.2">
      <c r="A9" s="13" t="s">
        <v>5</v>
      </c>
      <c r="B9" s="13" t="s">
        <v>6</v>
      </c>
      <c r="C9" s="13" t="s">
        <v>34</v>
      </c>
      <c r="D9" s="13" t="s">
        <v>5</v>
      </c>
      <c r="E9" s="13" t="s">
        <v>6</v>
      </c>
      <c r="F9" s="13" t="s">
        <v>38</v>
      </c>
      <c r="G9" s="13" t="s">
        <v>39</v>
      </c>
      <c r="H9" s="13" t="s">
        <v>40</v>
      </c>
      <c r="I9" s="14">
        <v>178.02</v>
      </c>
      <c r="J9" s="15">
        <v>167</v>
      </c>
      <c r="K9" s="15">
        <v>82</v>
      </c>
      <c r="L9" s="14">
        <v>0</v>
      </c>
      <c r="M9" s="15">
        <v>0</v>
      </c>
      <c r="N9" s="15">
        <v>0</v>
      </c>
    </row>
    <row r="10" spans="1:14" s="8" customFormat="1" ht="15" x14ac:dyDescent="0.2">
      <c r="A10" s="13" t="s">
        <v>5</v>
      </c>
      <c r="B10" s="13" t="s">
        <v>6</v>
      </c>
      <c r="C10" s="13" t="s">
        <v>34</v>
      </c>
      <c r="D10" s="13" t="s">
        <v>5</v>
      </c>
      <c r="E10" s="13" t="s">
        <v>6</v>
      </c>
      <c r="F10" s="13" t="s">
        <v>41</v>
      </c>
      <c r="G10" s="13" t="s">
        <v>42</v>
      </c>
      <c r="H10" s="13" t="s">
        <v>43</v>
      </c>
      <c r="I10" s="14">
        <v>0</v>
      </c>
      <c r="J10" s="15">
        <v>0</v>
      </c>
      <c r="K10" s="15">
        <v>0</v>
      </c>
      <c r="L10" s="14">
        <v>58.2</v>
      </c>
      <c r="M10" s="15">
        <v>37</v>
      </c>
      <c r="N10" s="15">
        <v>37</v>
      </c>
    </row>
    <row r="11" spans="1:14" s="8" customFormat="1" ht="15" x14ac:dyDescent="0.2">
      <c r="A11" s="13" t="s">
        <v>7</v>
      </c>
      <c r="B11" s="13" t="s">
        <v>8</v>
      </c>
      <c r="C11" s="13" t="s">
        <v>97</v>
      </c>
      <c r="D11" s="13" t="s">
        <v>7</v>
      </c>
      <c r="E11" s="13" t="s">
        <v>8</v>
      </c>
      <c r="F11" s="13" t="s">
        <v>47</v>
      </c>
      <c r="G11" s="13" t="s">
        <v>48</v>
      </c>
      <c r="H11" s="13" t="s">
        <v>49</v>
      </c>
      <c r="I11" s="14">
        <v>11.47</v>
      </c>
      <c r="J11" s="15">
        <v>15</v>
      </c>
      <c r="K11" s="15">
        <v>12</v>
      </c>
      <c r="L11" s="14">
        <v>0</v>
      </c>
      <c r="M11" s="15">
        <v>0</v>
      </c>
      <c r="N11" s="15">
        <v>0</v>
      </c>
    </row>
    <row r="12" spans="1:14" s="8" customFormat="1" ht="15" x14ac:dyDescent="0.2">
      <c r="A12" s="13" t="s">
        <v>9</v>
      </c>
      <c r="B12" s="13" t="s">
        <v>10</v>
      </c>
      <c r="C12" s="13" t="s">
        <v>50</v>
      </c>
      <c r="D12" s="13" t="s">
        <v>9</v>
      </c>
      <c r="E12" s="13" t="s">
        <v>10</v>
      </c>
      <c r="F12" s="13" t="s">
        <v>51</v>
      </c>
      <c r="G12" s="13" t="s">
        <v>52</v>
      </c>
      <c r="H12" s="13" t="s">
        <v>53</v>
      </c>
      <c r="I12" s="14">
        <v>17.11</v>
      </c>
      <c r="J12" s="15">
        <v>10</v>
      </c>
      <c r="K12" s="15">
        <v>7</v>
      </c>
      <c r="L12" s="14">
        <v>0</v>
      </c>
      <c r="M12" s="15">
        <v>0</v>
      </c>
      <c r="N12" s="15">
        <v>0</v>
      </c>
    </row>
    <row r="13" spans="1:14" s="8" customFormat="1" ht="15" x14ac:dyDescent="0.2">
      <c r="A13" s="13" t="s">
        <v>105</v>
      </c>
      <c r="B13" s="13" t="s">
        <v>106</v>
      </c>
      <c r="C13" s="13" t="s">
        <v>107</v>
      </c>
      <c r="D13" s="13" t="s">
        <v>105</v>
      </c>
      <c r="E13" s="13" t="s">
        <v>106</v>
      </c>
      <c r="F13" s="13" t="s">
        <v>108</v>
      </c>
      <c r="G13" s="13" t="s">
        <v>109</v>
      </c>
      <c r="H13" s="13" t="s">
        <v>110</v>
      </c>
      <c r="I13" s="14">
        <v>0</v>
      </c>
      <c r="J13" s="15">
        <v>1</v>
      </c>
      <c r="K13" s="15">
        <v>1</v>
      </c>
      <c r="L13" s="14">
        <v>0</v>
      </c>
      <c r="M13" s="15">
        <v>0</v>
      </c>
      <c r="N13" s="15">
        <v>0</v>
      </c>
    </row>
    <row r="14" spans="1:14" s="8" customFormat="1" ht="15" x14ac:dyDescent="0.2">
      <c r="A14" s="13" t="s">
        <v>11</v>
      </c>
      <c r="B14" s="13" t="s">
        <v>12</v>
      </c>
      <c r="C14" s="13" t="s">
        <v>54</v>
      </c>
      <c r="D14" s="13" t="s">
        <v>11</v>
      </c>
      <c r="E14" s="13" t="s">
        <v>12</v>
      </c>
      <c r="F14" s="13" t="s">
        <v>55</v>
      </c>
      <c r="G14" s="13" t="s">
        <v>56</v>
      </c>
      <c r="H14" s="13" t="s">
        <v>57</v>
      </c>
      <c r="I14" s="14">
        <v>46.14</v>
      </c>
      <c r="J14" s="15">
        <v>21</v>
      </c>
      <c r="K14" s="15">
        <v>14</v>
      </c>
      <c r="L14" s="14">
        <v>0</v>
      </c>
      <c r="M14" s="15">
        <v>0</v>
      </c>
      <c r="N14" s="15">
        <v>0</v>
      </c>
    </row>
    <row r="15" spans="1:14" s="8" customFormat="1" ht="15" x14ac:dyDescent="0.2">
      <c r="A15" s="13" t="s">
        <v>13</v>
      </c>
      <c r="B15" s="13" t="s">
        <v>14</v>
      </c>
      <c r="C15" s="13" t="s">
        <v>58</v>
      </c>
      <c r="D15" s="13" t="s">
        <v>13</v>
      </c>
      <c r="E15" s="13" t="s">
        <v>14</v>
      </c>
      <c r="F15" s="13" t="s">
        <v>62</v>
      </c>
      <c r="G15" s="13" t="s">
        <v>136</v>
      </c>
      <c r="H15" s="13" t="s">
        <v>64</v>
      </c>
      <c r="I15" s="14">
        <v>16.670000000000002</v>
      </c>
      <c r="J15" s="15">
        <v>0</v>
      </c>
      <c r="K15" s="15">
        <v>0</v>
      </c>
      <c r="L15" s="14">
        <v>0</v>
      </c>
      <c r="M15" s="15">
        <v>0</v>
      </c>
      <c r="N15" s="15">
        <v>0</v>
      </c>
    </row>
    <row r="16" spans="1:14" s="8" customFormat="1" ht="15" x14ac:dyDescent="0.2">
      <c r="A16" s="13" t="s">
        <v>13</v>
      </c>
      <c r="B16" s="13" t="s">
        <v>14</v>
      </c>
      <c r="C16" s="13" t="s">
        <v>58</v>
      </c>
      <c r="D16" s="13" t="s">
        <v>13</v>
      </c>
      <c r="E16" s="13" t="s">
        <v>14</v>
      </c>
      <c r="F16" s="13" t="s">
        <v>59</v>
      </c>
      <c r="G16" s="13" t="s">
        <v>60</v>
      </c>
      <c r="H16" s="13" t="s">
        <v>61</v>
      </c>
      <c r="I16" s="14">
        <v>7.13</v>
      </c>
      <c r="J16" s="15">
        <v>8</v>
      </c>
      <c r="K16" s="15">
        <v>7</v>
      </c>
      <c r="L16" s="14">
        <v>0</v>
      </c>
      <c r="M16" s="15">
        <v>0</v>
      </c>
      <c r="N16" s="15">
        <v>0</v>
      </c>
    </row>
    <row r="17" spans="1:14" s="8" customFormat="1" ht="15" x14ac:dyDescent="0.2">
      <c r="A17" s="13" t="s">
        <v>15</v>
      </c>
      <c r="B17" s="13" t="s">
        <v>16</v>
      </c>
      <c r="C17" s="13" t="s">
        <v>65</v>
      </c>
      <c r="D17" s="13" t="s">
        <v>15</v>
      </c>
      <c r="E17" s="13" t="s">
        <v>16</v>
      </c>
      <c r="F17" s="13" t="s">
        <v>66</v>
      </c>
      <c r="G17" s="13" t="s">
        <v>67</v>
      </c>
      <c r="H17" s="13" t="s">
        <v>68</v>
      </c>
      <c r="I17" s="14">
        <v>87.09</v>
      </c>
      <c r="J17" s="15">
        <v>66</v>
      </c>
      <c r="K17" s="15">
        <v>52</v>
      </c>
      <c r="L17" s="14">
        <v>0</v>
      </c>
      <c r="M17" s="15">
        <v>0</v>
      </c>
      <c r="N17" s="15">
        <v>0</v>
      </c>
    </row>
    <row r="18" spans="1:14" s="8" customFormat="1" ht="15" x14ac:dyDescent="0.2">
      <c r="A18" s="13" t="s">
        <v>17</v>
      </c>
      <c r="B18" s="13" t="s">
        <v>18</v>
      </c>
      <c r="C18" s="13" t="s">
        <v>79</v>
      </c>
      <c r="D18" s="13" t="s">
        <v>17</v>
      </c>
      <c r="E18" s="13" t="s">
        <v>18</v>
      </c>
      <c r="F18" s="13" t="s">
        <v>80</v>
      </c>
      <c r="G18" s="13" t="s">
        <v>81</v>
      </c>
      <c r="H18" s="13" t="s">
        <v>82</v>
      </c>
      <c r="I18" s="14">
        <v>50.37</v>
      </c>
      <c r="J18" s="15">
        <v>4</v>
      </c>
      <c r="K18" s="15">
        <v>4</v>
      </c>
      <c r="L18" s="14">
        <v>0</v>
      </c>
      <c r="M18" s="15">
        <v>0</v>
      </c>
      <c r="N18" s="15">
        <v>0</v>
      </c>
    </row>
    <row r="19" spans="1:14" s="8" customFormat="1" ht="15" x14ac:dyDescent="0.2">
      <c r="A19" s="13" t="s">
        <v>19</v>
      </c>
      <c r="B19" s="13" t="s">
        <v>20</v>
      </c>
      <c r="C19" s="13" t="s">
        <v>72</v>
      </c>
      <c r="D19" s="13" t="s">
        <v>19</v>
      </c>
      <c r="E19" s="13" t="s">
        <v>20</v>
      </c>
      <c r="F19" s="13" t="s">
        <v>73</v>
      </c>
      <c r="G19" s="13" t="s">
        <v>74</v>
      </c>
      <c r="H19" s="13" t="s">
        <v>75</v>
      </c>
      <c r="I19" s="14">
        <v>9.59</v>
      </c>
      <c r="J19" s="15">
        <v>9</v>
      </c>
      <c r="K19" s="15">
        <v>8</v>
      </c>
      <c r="L19" s="14">
        <v>0</v>
      </c>
      <c r="M19" s="15">
        <v>0</v>
      </c>
      <c r="N19" s="15">
        <v>0</v>
      </c>
    </row>
    <row r="20" spans="1:14" s="8" customFormat="1" ht="15" x14ac:dyDescent="0.2">
      <c r="A20" s="13" t="s">
        <v>137</v>
      </c>
      <c r="B20" s="13" t="s">
        <v>138</v>
      </c>
      <c r="C20" s="13" t="s">
        <v>139</v>
      </c>
      <c r="D20" s="13" t="s">
        <v>137</v>
      </c>
      <c r="E20" s="13" t="s">
        <v>138</v>
      </c>
      <c r="F20" s="13" t="s">
        <v>140</v>
      </c>
      <c r="G20" s="13" t="s">
        <v>141</v>
      </c>
      <c r="H20" s="13" t="s">
        <v>142</v>
      </c>
      <c r="I20" s="14">
        <v>0</v>
      </c>
      <c r="J20" s="15">
        <v>5</v>
      </c>
      <c r="K20" s="15">
        <v>4</v>
      </c>
      <c r="L20" s="14">
        <v>0</v>
      </c>
      <c r="M20" s="15">
        <v>0</v>
      </c>
      <c r="N20" s="15">
        <v>0</v>
      </c>
    </row>
    <row r="21" spans="1:14" s="8" customFormat="1" ht="15" x14ac:dyDescent="0.2">
      <c r="A21" s="13" t="s">
        <v>111</v>
      </c>
      <c r="B21" s="13" t="s">
        <v>112</v>
      </c>
      <c r="C21" s="13" t="s">
        <v>116</v>
      </c>
      <c r="D21" s="13" t="s">
        <v>111</v>
      </c>
      <c r="E21" s="13" t="s">
        <v>112</v>
      </c>
      <c r="F21" s="13" t="s">
        <v>113</v>
      </c>
      <c r="G21" s="13" t="s">
        <v>114</v>
      </c>
      <c r="H21" s="13" t="s">
        <v>115</v>
      </c>
      <c r="I21" s="14">
        <v>7.88</v>
      </c>
      <c r="J21" s="15">
        <v>9</v>
      </c>
      <c r="K21" s="15">
        <v>9</v>
      </c>
      <c r="L21" s="14">
        <v>0</v>
      </c>
      <c r="M21" s="15">
        <v>0</v>
      </c>
      <c r="N21" s="15">
        <v>0</v>
      </c>
    </row>
    <row r="22" spans="1:14" s="8" customFormat="1" ht="15" x14ac:dyDescent="0.2">
      <c r="A22" s="13" t="s">
        <v>143</v>
      </c>
      <c r="B22" s="13" t="s">
        <v>144</v>
      </c>
      <c r="C22" s="13" t="s">
        <v>145</v>
      </c>
      <c r="D22" s="13" t="s">
        <v>143</v>
      </c>
      <c r="E22" s="13" t="s">
        <v>144</v>
      </c>
      <c r="F22" s="13" t="s">
        <v>146</v>
      </c>
      <c r="G22" s="13" t="s">
        <v>147</v>
      </c>
      <c r="H22" s="13" t="s">
        <v>148</v>
      </c>
      <c r="I22" s="14">
        <v>0</v>
      </c>
      <c r="J22" s="15">
        <v>2</v>
      </c>
      <c r="K22" s="15">
        <v>1</v>
      </c>
      <c r="L22" s="14">
        <v>0</v>
      </c>
      <c r="M22" s="15">
        <v>0</v>
      </c>
      <c r="N22" s="15">
        <v>0</v>
      </c>
    </row>
    <row r="23" spans="1:14" s="26" customFormat="1" x14ac:dyDescent="0.25">
      <c r="A23" s="22" t="s">
        <v>154</v>
      </c>
      <c r="B23" s="23"/>
      <c r="C23" s="23"/>
      <c r="D23" s="23"/>
      <c r="E23" s="23"/>
      <c r="F23" s="23"/>
      <c r="G23" s="23"/>
      <c r="H23" s="23"/>
      <c r="I23" s="24">
        <f>SUBTOTAL(109,Table123[Probation Referred, On Probation or Parole, Expelled pursuant to EC 48915(a) or (c) '[EC 2574(c)(4)(A)'] ADA])</f>
        <v>534.04000000000008</v>
      </c>
      <c r="J23" s="25">
        <f>SUBTOTAL(109,Table123[COE-Funded Charter School Non-Juvenile Court Enrollment])</f>
        <v>394</v>
      </c>
      <c r="K23" s="25">
        <f>SUBTOTAL(109,Table123[COE-Funded Charter School Non-Juvenile Court Unduplicated FRPM/EL/Foster Count])</f>
        <v>232</v>
      </c>
      <c r="L23" s="24">
        <f>SUBTOTAL(109,Table123[Juvenile Halls, Homes and Camps '[EC 14057(b) and 14058'] ADA])</f>
        <v>58.2</v>
      </c>
      <c r="M23" s="25">
        <f>SUBTOTAL(109,Table123[COE-Funded Charter School Juvenile Court Enrollment])</f>
        <v>37</v>
      </c>
      <c r="N23" s="25">
        <f>SUBTOTAL(109,Table123[COE-Funded Charter School Juvenile Court Unduplicated FRPM/EL/Foster Count])</f>
        <v>37</v>
      </c>
    </row>
    <row r="24" spans="1:14" x14ac:dyDescent="0.25">
      <c r="A24" s="9" t="s">
        <v>0</v>
      </c>
    </row>
    <row r="25" spans="1:14" x14ac:dyDescent="0.25">
      <c r="A25" s="12" t="s">
        <v>1</v>
      </c>
    </row>
    <row r="26" spans="1:14" x14ac:dyDescent="0.25">
      <c r="A26" s="12" t="s">
        <v>2</v>
      </c>
    </row>
    <row r="27" spans="1:14" s="10" customFormat="1" x14ac:dyDescent="0.25">
      <c r="A27" s="31" t="s">
        <v>151</v>
      </c>
      <c r="J27" s="11"/>
      <c r="K27" s="11"/>
      <c r="L27" s="11"/>
      <c r="M27" s="11"/>
      <c r="N27" s="11"/>
    </row>
  </sheetData>
  <printOptions horizontalCentered="1"/>
  <pageMargins left="0.5" right="0.5" top="0.5" bottom="0.5" header="0.25" footer="0.25"/>
  <pageSetup scale="42" fitToHeight="0" orientation="landscape" r:id="rId1"/>
  <ignoredErrors>
    <ignoredError sqref="B6:B22 A6:A22 D6:D22 E6:E22 F6:F22 H6:H2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29"/>
  <sheetViews>
    <sheetView zoomScaleNormal="100" workbookViewId="0">
      <pane ySplit="5" topLeftCell="A6" activePane="bottomLeft" state="frozen"/>
      <selection pane="bottomLeft"/>
    </sheetView>
  </sheetViews>
  <sheetFormatPr defaultColWidth="12.109375" defaultRowHeight="15.75" x14ac:dyDescent="0.25"/>
  <cols>
    <col min="1" max="1" width="11.33203125" style="10" customWidth="1"/>
    <col min="2" max="2" width="12" style="10" customWidth="1"/>
    <col min="3" max="3" width="35" style="10" bestFit="1" customWidth="1"/>
    <col min="4" max="4" width="12.109375" style="10" bestFit="1" customWidth="1"/>
    <col min="5" max="6" width="12" style="10" customWidth="1"/>
    <col min="7" max="7" width="41" style="10" bestFit="1" customWidth="1"/>
    <col min="8" max="8" width="12.33203125" style="10" customWidth="1"/>
    <col min="9" max="9" width="20.6640625" style="10" bestFit="1" customWidth="1"/>
    <col min="10" max="10" width="15.5546875" style="11" bestFit="1" customWidth="1"/>
    <col min="11" max="11" width="18.5546875" style="11" bestFit="1" customWidth="1"/>
    <col min="12" max="12" width="17.33203125" style="11" bestFit="1" customWidth="1"/>
    <col min="13" max="13" width="13.88671875" style="11" bestFit="1" customWidth="1"/>
    <col min="14" max="14" width="18.5546875" style="11" customWidth="1"/>
    <col min="15" max="16384" width="12.109375" style="11"/>
  </cols>
  <sheetData>
    <row r="1" spans="1:14" ht="16.5" x14ac:dyDescent="0.25">
      <c r="A1" s="32" t="s">
        <v>21</v>
      </c>
      <c r="B1" s="5"/>
      <c r="C1" s="7"/>
      <c r="D1" s="5"/>
      <c r="E1" s="5"/>
      <c r="F1" s="5"/>
      <c r="G1" s="5"/>
      <c r="H1" s="3"/>
      <c r="I1" s="3"/>
      <c r="J1" s="4"/>
      <c r="K1" s="4"/>
      <c r="L1" s="4"/>
      <c r="M1" s="4"/>
      <c r="N1" s="4"/>
    </row>
    <row r="2" spans="1:14" ht="15.75" customHeight="1" x14ac:dyDescent="0.3">
      <c r="A2" s="1" t="s">
        <v>156</v>
      </c>
      <c r="B2" s="5"/>
      <c r="C2" s="6"/>
      <c r="D2" s="5"/>
      <c r="E2" s="5"/>
      <c r="F2" s="5"/>
      <c r="G2" s="5"/>
      <c r="H2" s="3"/>
      <c r="I2" s="3"/>
      <c r="J2" s="4"/>
      <c r="K2" s="4"/>
      <c r="L2" s="4"/>
      <c r="M2" s="4"/>
      <c r="N2" s="4"/>
    </row>
    <row r="3" spans="1:14" ht="15.75" customHeight="1" x14ac:dyDescent="0.3">
      <c r="A3" s="16" t="s">
        <v>153</v>
      </c>
      <c r="B3" s="5"/>
      <c r="C3" s="6"/>
      <c r="D3" s="5"/>
      <c r="E3" s="5"/>
      <c r="F3" s="5"/>
      <c r="G3" s="5"/>
      <c r="H3" s="3"/>
      <c r="I3" s="3"/>
      <c r="J3" s="4"/>
      <c r="K3" s="4"/>
      <c r="L3" s="4"/>
      <c r="M3" s="4"/>
      <c r="N3" s="4"/>
    </row>
    <row r="4" spans="1:14" ht="15.75" customHeight="1" x14ac:dyDescent="0.3">
      <c r="A4" s="16" t="s">
        <v>155</v>
      </c>
      <c r="B4" s="5"/>
      <c r="C4" s="6"/>
      <c r="D4" s="5"/>
      <c r="E4" s="5"/>
      <c r="F4" s="5"/>
      <c r="G4" s="5"/>
      <c r="H4" s="3"/>
      <c r="I4" s="3"/>
      <c r="J4" s="4"/>
      <c r="K4" s="4"/>
      <c r="L4" s="4"/>
      <c r="M4" s="4"/>
      <c r="N4" s="4"/>
    </row>
    <row r="5" spans="1:14" s="2" customFormat="1" ht="94.5" x14ac:dyDescent="0.25">
      <c r="A5" s="29" t="s">
        <v>22</v>
      </c>
      <c r="B5" s="29" t="s">
        <v>23</v>
      </c>
      <c r="C5" s="29" t="s">
        <v>24</v>
      </c>
      <c r="D5" s="30" t="s">
        <v>25</v>
      </c>
      <c r="E5" s="30" t="s">
        <v>26</v>
      </c>
      <c r="F5" s="30" t="s">
        <v>27</v>
      </c>
      <c r="G5" s="30" t="s">
        <v>28</v>
      </c>
      <c r="H5" s="30" t="s">
        <v>29</v>
      </c>
      <c r="I5" s="30" t="s">
        <v>134</v>
      </c>
      <c r="J5" s="30" t="s">
        <v>83</v>
      </c>
      <c r="K5" s="30" t="s">
        <v>84</v>
      </c>
      <c r="L5" s="30" t="s">
        <v>135</v>
      </c>
      <c r="M5" s="30" t="s">
        <v>85</v>
      </c>
      <c r="N5" s="30" t="s">
        <v>86</v>
      </c>
    </row>
    <row r="6" spans="1:14" s="8" customFormat="1" ht="15" x14ac:dyDescent="0.2">
      <c r="A6" s="13" t="s">
        <v>87</v>
      </c>
      <c r="B6" s="13" t="s">
        <v>88</v>
      </c>
      <c r="C6" s="13" t="s">
        <v>89</v>
      </c>
      <c r="D6" s="13" t="s">
        <v>87</v>
      </c>
      <c r="E6" s="13" t="s">
        <v>88</v>
      </c>
      <c r="F6" s="13" t="s">
        <v>90</v>
      </c>
      <c r="G6" s="13" t="s">
        <v>104</v>
      </c>
      <c r="H6" s="13" t="s">
        <v>91</v>
      </c>
      <c r="I6" s="14">
        <v>5.16</v>
      </c>
      <c r="J6" s="15">
        <v>0</v>
      </c>
      <c r="K6" s="15">
        <v>0</v>
      </c>
      <c r="L6" s="14">
        <v>1</v>
      </c>
      <c r="M6" s="15">
        <v>0</v>
      </c>
      <c r="N6" s="15">
        <v>0</v>
      </c>
    </row>
    <row r="7" spans="1:14" s="8" customFormat="1" ht="15" x14ac:dyDescent="0.2">
      <c r="A7" s="13" t="s">
        <v>3</v>
      </c>
      <c r="B7" s="13" t="s">
        <v>4</v>
      </c>
      <c r="C7" s="13" t="s">
        <v>30</v>
      </c>
      <c r="D7" s="13" t="s">
        <v>3</v>
      </c>
      <c r="E7" s="13" t="s">
        <v>4</v>
      </c>
      <c r="F7" s="13" t="s">
        <v>31</v>
      </c>
      <c r="G7" s="13" t="s">
        <v>32</v>
      </c>
      <c r="H7" s="13" t="s">
        <v>33</v>
      </c>
      <c r="I7" s="14">
        <v>0</v>
      </c>
      <c r="J7" s="15">
        <v>3</v>
      </c>
      <c r="K7" s="15">
        <v>2</v>
      </c>
      <c r="L7" s="14">
        <v>0</v>
      </c>
      <c r="M7" s="15">
        <v>0</v>
      </c>
      <c r="N7" s="15">
        <v>0</v>
      </c>
    </row>
    <row r="8" spans="1:14" s="8" customFormat="1" ht="15" x14ac:dyDescent="0.2">
      <c r="A8" s="13" t="s">
        <v>92</v>
      </c>
      <c r="B8" s="13" t="s">
        <v>93</v>
      </c>
      <c r="C8" s="13" t="s">
        <v>94</v>
      </c>
      <c r="D8" s="13" t="s">
        <v>92</v>
      </c>
      <c r="E8" s="13" t="s">
        <v>93</v>
      </c>
      <c r="F8" s="13" t="s">
        <v>95</v>
      </c>
      <c r="G8" s="13" t="s">
        <v>123</v>
      </c>
      <c r="H8" s="13" t="s">
        <v>96</v>
      </c>
      <c r="I8" s="14">
        <v>34.99</v>
      </c>
      <c r="J8" s="15">
        <v>26</v>
      </c>
      <c r="K8" s="15">
        <v>19</v>
      </c>
      <c r="L8" s="14">
        <v>0</v>
      </c>
      <c r="M8" s="15">
        <v>0</v>
      </c>
      <c r="N8" s="15">
        <v>0</v>
      </c>
    </row>
    <row r="9" spans="1:14" s="8" customFormat="1" ht="15" x14ac:dyDescent="0.2">
      <c r="A9" s="13" t="s">
        <v>5</v>
      </c>
      <c r="B9" s="13" t="s">
        <v>6</v>
      </c>
      <c r="C9" s="13" t="s">
        <v>34</v>
      </c>
      <c r="D9" s="13" t="s">
        <v>5</v>
      </c>
      <c r="E9" s="13" t="s">
        <v>6</v>
      </c>
      <c r="F9" s="13" t="s">
        <v>35</v>
      </c>
      <c r="G9" s="13" t="s">
        <v>36</v>
      </c>
      <c r="H9" s="13" t="s">
        <v>37</v>
      </c>
      <c r="I9" s="14">
        <v>62.15</v>
      </c>
      <c r="J9" s="15">
        <v>57</v>
      </c>
      <c r="K9" s="15">
        <v>27</v>
      </c>
      <c r="L9" s="14">
        <v>0</v>
      </c>
      <c r="M9" s="15">
        <v>0</v>
      </c>
      <c r="N9" s="15">
        <v>0</v>
      </c>
    </row>
    <row r="10" spans="1:14" s="8" customFormat="1" ht="15" x14ac:dyDescent="0.2">
      <c r="A10" s="13" t="s">
        <v>5</v>
      </c>
      <c r="B10" s="13" t="s">
        <v>6</v>
      </c>
      <c r="C10" s="13" t="s">
        <v>34</v>
      </c>
      <c r="D10" s="13" t="s">
        <v>5</v>
      </c>
      <c r="E10" s="13" t="s">
        <v>6</v>
      </c>
      <c r="F10" s="13" t="s">
        <v>38</v>
      </c>
      <c r="G10" s="13" t="s">
        <v>39</v>
      </c>
      <c r="H10" s="13" t="s">
        <v>40</v>
      </c>
      <c r="I10" s="14">
        <v>220.02</v>
      </c>
      <c r="J10" s="15">
        <v>187</v>
      </c>
      <c r="K10" s="15">
        <v>80</v>
      </c>
      <c r="L10" s="14">
        <v>0</v>
      </c>
      <c r="M10" s="15">
        <v>0</v>
      </c>
      <c r="N10" s="15">
        <v>0</v>
      </c>
    </row>
    <row r="11" spans="1:14" s="8" customFormat="1" ht="15" x14ac:dyDescent="0.2">
      <c r="A11" s="13" t="s">
        <v>5</v>
      </c>
      <c r="B11" s="13" t="s">
        <v>6</v>
      </c>
      <c r="C11" s="13" t="s">
        <v>34</v>
      </c>
      <c r="D11" s="13" t="s">
        <v>5</v>
      </c>
      <c r="E11" s="13" t="s">
        <v>6</v>
      </c>
      <c r="F11" s="13" t="s">
        <v>41</v>
      </c>
      <c r="G11" s="13" t="s">
        <v>42</v>
      </c>
      <c r="H11" s="13" t="s">
        <v>43</v>
      </c>
      <c r="I11" s="14">
        <v>0</v>
      </c>
      <c r="J11" s="15">
        <v>0</v>
      </c>
      <c r="K11" s="15">
        <v>0</v>
      </c>
      <c r="L11" s="14">
        <v>154.35</v>
      </c>
      <c r="M11" s="15">
        <v>66</v>
      </c>
      <c r="N11" s="15">
        <v>66</v>
      </c>
    </row>
    <row r="12" spans="1:14" s="8" customFormat="1" ht="15" x14ac:dyDescent="0.2">
      <c r="A12" s="13" t="s">
        <v>7</v>
      </c>
      <c r="B12" s="13" t="s">
        <v>8</v>
      </c>
      <c r="C12" s="13" t="s">
        <v>97</v>
      </c>
      <c r="D12" s="13" t="s">
        <v>7</v>
      </c>
      <c r="E12" s="13" t="s">
        <v>8</v>
      </c>
      <c r="F12" s="13" t="s">
        <v>44</v>
      </c>
      <c r="G12" s="13" t="s">
        <v>45</v>
      </c>
      <c r="H12" s="13" t="s">
        <v>46</v>
      </c>
      <c r="I12" s="14">
        <v>1.66</v>
      </c>
      <c r="J12" s="15">
        <v>0</v>
      </c>
      <c r="K12" s="15">
        <v>0</v>
      </c>
      <c r="L12" s="14">
        <v>0</v>
      </c>
      <c r="M12" s="15">
        <v>0</v>
      </c>
      <c r="N12" s="15">
        <v>0</v>
      </c>
    </row>
    <row r="13" spans="1:14" s="8" customFormat="1" ht="15" x14ac:dyDescent="0.2">
      <c r="A13" s="13" t="s">
        <v>7</v>
      </c>
      <c r="B13" s="13" t="s">
        <v>8</v>
      </c>
      <c r="C13" s="13" t="s">
        <v>97</v>
      </c>
      <c r="D13" s="13" t="s">
        <v>7</v>
      </c>
      <c r="E13" s="13" t="s">
        <v>8</v>
      </c>
      <c r="F13" s="13" t="s">
        <v>47</v>
      </c>
      <c r="G13" s="13" t="s">
        <v>48</v>
      </c>
      <c r="H13" s="13" t="s">
        <v>49</v>
      </c>
      <c r="I13" s="14">
        <v>23.57</v>
      </c>
      <c r="J13" s="15">
        <v>26</v>
      </c>
      <c r="K13" s="15">
        <v>22</v>
      </c>
      <c r="L13" s="14">
        <v>0</v>
      </c>
      <c r="M13" s="15">
        <v>0</v>
      </c>
      <c r="N13" s="15">
        <v>0</v>
      </c>
    </row>
    <row r="14" spans="1:14" s="8" customFormat="1" ht="15" x14ac:dyDescent="0.2">
      <c r="A14" s="13" t="s">
        <v>9</v>
      </c>
      <c r="B14" s="13" t="s">
        <v>10</v>
      </c>
      <c r="C14" s="13" t="s">
        <v>50</v>
      </c>
      <c r="D14" s="13" t="s">
        <v>9</v>
      </c>
      <c r="E14" s="13" t="s">
        <v>10</v>
      </c>
      <c r="F14" s="13" t="s">
        <v>51</v>
      </c>
      <c r="G14" s="13" t="s">
        <v>52</v>
      </c>
      <c r="H14" s="13" t="s">
        <v>53</v>
      </c>
      <c r="I14" s="14">
        <v>14.18</v>
      </c>
      <c r="J14" s="15">
        <v>0</v>
      </c>
      <c r="K14" s="15">
        <v>0</v>
      </c>
      <c r="L14" s="14">
        <v>0</v>
      </c>
      <c r="M14" s="15">
        <v>0</v>
      </c>
      <c r="N14" s="15">
        <v>0</v>
      </c>
    </row>
    <row r="15" spans="1:14" s="8" customFormat="1" ht="15" x14ac:dyDescent="0.2">
      <c r="A15" s="13" t="s">
        <v>11</v>
      </c>
      <c r="B15" s="13" t="s">
        <v>12</v>
      </c>
      <c r="C15" s="13" t="s">
        <v>54</v>
      </c>
      <c r="D15" s="13" t="s">
        <v>11</v>
      </c>
      <c r="E15" s="13" t="s">
        <v>12</v>
      </c>
      <c r="F15" s="13" t="s">
        <v>55</v>
      </c>
      <c r="G15" s="13" t="s">
        <v>56</v>
      </c>
      <c r="H15" s="13" t="s">
        <v>57</v>
      </c>
      <c r="I15" s="14">
        <v>65.88</v>
      </c>
      <c r="J15" s="15">
        <v>38</v>
      </c>
      <c r="K15" s="15">
        <v>19</v>
      </c>
      <c r="L15" s="14">
        <v>0</v>
      </c>
      <c r="M15" s="15">
        <v>0</v>
      </c>
      <c r="N15" s="15">
        <v>0</v>
      </c>
    </row>
    <row r="16" spans="1:14" s="8" customFormat="1" ht="15" x14ac:dyDescent="0.2">
      <c r="A16" s="13" t="s">
        <v>13</v>
      </c>
      <c r="B16" s="13" t="s">
        <v>14</v>
      </c>
      <c r="C16" s="13" t="s">
        <v>58</v>
      </c>
      <c r="D16" s="13" t="s">
        <v>13</v>
      </c>
      <c r="E16" s="13" t="s">
        <v>14</v>
      </c>
      <c r="F16" s="13" t="s">
        <v>62</v>
      </c>
      <c r="G16" s="13" t="s">
        <v>136</v>
      </c>
      <c r="H16" s="13" t="s">
        <v>64</v>
      </c>
      <c r="I16" s="14">
        <v>20.54</v>
      </c>
      <c r="J16" s="15">
        <v>0</v>
      </c>
      <c r="K16" s="15">
        <v>0</v>
      </c>
      <c r="L16" s="14">
        <v>0</v>
      </c>
      <c r="M16" s="15">
        <v>0</v>
      </c>
      <c r="N16" s="15">
        <v>0</v>
      </c>
    </row>
    <row r="17" spans="1:14" s="8" customFormat="1" ht="15" x14ac:dyDescent="0.2">
      <c r="A17" s="13" t="s">
        <v>13</v>
      </c>
      <c r="B17" s="13" t="s">
        <v>14</v>
      </c>
      <c r="C17" s="13" t="s">
        <v>58</v>
      </c>
      <c r="D17" s="13" t="s">
        <v>13</v>
      </c>
      <c r="E17" s="13" t="s">
        <v>14</v>
      </c>
      <c r="F17" s="13" t="s">
        <v>59</v>
      </c>
      <c r="G17" s="13" t="s">
        <v>60</v>
      </c>
      <c r="H17" s="13" t="s">
        <v>61</v>
      </c>
      <c r="I17" s="14">
        <v>20.28</v>
      </c>
      <c r="J17" s="15">
        <v>12</v>
      </c>
      <c r="K17" s="15">
        <v>9</v>
      </c>
      <c r="L17" s="14">
        <v>0</v>
      </c>
      <c r="M17" s="15">
        <v>0</v>
      </c>
      <c r="N17" s="15">
        <v>0</v>
      </c>
    </row>
    <row r="18" spans="1:14" s="8" customFormat="1" ht="15" x14ac:dyDescent="0.2">
      <c r="A18" s="13" t="s">
        <v>15</v>
      </c>
      <c r="B18" s="13" t="s">
        <v>16</v>
      </c>
      <c r="C18" s="13" t="s">
        <v>65</v>
      </c>
      <c r="D18" s="13" t="s">
        <v>15</v>
      </c>
      <c r="E18" s="13" t="s">
        <v>16</v>
      </c>
      <c r="F18" s="13" t="s">
        <v>66</v>
      </c>
      <c r="G18" s="13" t="s">
        <v>67</v>
      </c>
      <c r="H18" s="13" t="s">
        <v>68</v>
      </c>
      <c r="I18" s="14">
        <v>244.06</v>
      </c>
      <c r="J18" s="15">
        <v>141</v>
      </c>
      <c r="K18" s="15">
        <v>112</v>
      </c>
      <c r="L18" s="14">
        <v>0</v>
      </c>
      <c r="M18" s="15">
        <v>0</v>
      </c>
      <c r="N18" s="15">
        <v>0</v>
      </c>
    </row>
    <row r="19" spans="1:14" s="8" customFormat="1" ht="15" x14ac:dyDescent="0.2">
      <c r="A19" s="13" t="s">
        <v>17</v>
      </c>
      <c r="B19" s="13" t="s">
        <v>18</v>
      </c>
      <c r="C19" s="13" t="s">
        <v>79</v>
      </c>
      <c r="D19" s="13" t="s">
        <v>17</v>
      </c>
      <c r="E19" s="13" t="s">
        <v>18</v>
      </c>
      <c r="F19" s="13" t="s">
        <v>80</v>
      </c>
      <c r="G19" s="13" t="s">
        <v>81</v>
      </c>
      <c r="H19" s="13" t="s">
        <v>82</v>
      </c>
      <c r="I19" s="14">
        <v>80.03</v>
      </c>
      <c r="J19" s="15">
        <v>4</v>
      </c>
      <c r="K19" s="15">
        <v>4</v>
      </c>
      <c r="L19" s="14">
        <v>0</v>
      </c>
      <c r="M19" s="15">
        <v>0</v>
      </c>
      <c r="N19" s="15">
        <v>0</v>
      </c>
    </row>
    <row r="20" spans="1:14" s="8" customFormat="1" ht="15" x14ac:dyDescent="0.2">
      <c r="A20" s="13" t="s">
        <v>98</v>
      </c>
      <c r="B20" s="13" t="s">
        <v>99</v>
      </c>
      <c r="C20" s="13" t="s">
        <v>100</v>
      </c>
      <c r="D20" s="13" t="s">
        <v>98</v>
      </c>
      <c r="E20" s="13" t="s">
        <v>99</v>
      </c>
      <c r="F20" s="13" t="s">
        <v>101</v>
      </c>
      <c r="G20" s="13" t="s">
        <v>102</v>
      </c>
      <c r="H20" s="13" t="s">
        <v>103</v>
      </c>
      <c r="I20" s="14">
        <v>0</v>
      </c>
      <c r="J20" s="15">
        <v>3</v>
      </c>
      <c r="K20" s="15">
        <v>2</v>
      </c>
      <c r="L20" s="14">
        <v>0</v>
      </c>
      <c r="M20" s="15">
        <v>0</v>
      </c>
      <c r="N20" s="15">
        <v>0</v>
      </c>
    </row>
    <row r="21" spans="1:14" s="8" customFormat="1" ht="15" x14ac:dyDescent="0.2">
      <c r="A21" s="13" t="s">
        <v>19</v>
      </c>
      <c r="B21" s="13" t="s">
        <v>20</v>
      </c>
      <c r="C21" s="13" t="s">
        <v>72</v>
      </c>
      <c r="D21" s="13" t="s">
        <v>19</v>
      </c>
      <c r="E21" s="13" t="s">
        <v>20</v>
      </c>
      <c r="F21" s="13" t="s">
        <v>73</v>
      </c>
      <c r="G21" s="13" t="s">
        <v>74</v>
      </c>
      <c r="H21" s="13" t="s">
        <v>75</v>
      </c>
      <c r="I21" s="14">
        <v>3.58</v>
      </c>
      <c r="J21" s="15">
        <v>4</v>
      </c>
      <c r="K21" s="15">
        <v>3</v>
      </c>
      <c r="L21" s="14">
        <v>0</v>
      </c>
      <c r="M21" s="15">
        <v>0</v>
      </c>
      <c r="N21" s="15">
        <v>0</v>
      </c>
    </row>
    <row r="22" spans="1:14" s="8" customFormat="1" ht="15" x14ac:dyDescent="0.2">
      <c r="A22" s="13" t="s">
        <v>137</v>
      </c>
      <c r="B22" s="13" t="s">
        <v>138</v>
      </c>
      <c r="C22" s="13" t="s">
        <v>139</v>
      </c>
      <c r="D22" s="13" t="s">
        <v>137</v>
      </c>
      <c r="E22" s="13" t="s">
        <v>138</v>
      </c>
      <c r="F22" s="13" t="s">
        <v>140</v>
      </c>
      <c r="G22" s="13" t="s">
        <v>141</v>
      </c>
      <c r="H22" s="13" t="s">
        <v>142</v>
      </c>
      <c r="I22" s="14">
        <v>3.8</v>
      </c>
      <c r="J22" s="15">
        <v>4</v>
      </c>
      <c r="K22" s="15">
        <v>3</v>
      </c>
      <c r="L22" s="14">
        <v>0</v>
      </c>
      <c r="M22" s="15">
        <v>0</v>
      </c>
      <c r="N22" s="15">
        <v>0</v>
      </c>
    </row>
    <row r="23" spans="1:14" s="8" customFormat="1" ht="15" x14ac:dyDescent="0.2">
      <c r="A23" s="13" t="s">
        <v>111</v>
      </c>
      <c r="B23" s="13" t="s">
        <v>112</v>
      </c>
      <c r="C23" s="13" t="s">
        <v>116</v>
      </c>
      <c r="D23" s="13" t="s">
        <v>111</v>
      </c>
      <c r="E23" s="13" t="s">
        <v>112</v>
      </c>
      <c r="F23" s="13" t="s">
        <v>113</v>
      </c>
      <c r="G23" s="13" t="s">
        <v>114</v>
      </c>
      <c r="H23" s="13" t="s">
        <v>115</v>
      </c>
      <c r="I23" s="14">
        <v>7.32</v>
      </c>
      <c r="J23" s="15">
        <v>7</v>
      </c>
      <c r="K23" s="15">
        <v>5</v>
      </c>
      <c r="L23" s="14">
        <v>0</v>
      </c>
      <c r="M23" s="15">
        <v>0</v>
      </c>
      <c r="N23" s="15">
        <v>0</v>
      </c>
    </row>
    <row r="24" spans="1:14" s="8" customFormat="1" ht="15" x14ac:dyDescent="0.2">
      <c r="A24" s="13" t="s">
        <v>143</v>
      </c>
      <c r="B24" s="13" t="s">
        <v>144</v>
      </c>
      <c r="C24" s="13" t="s">
        <v>145</v>
      </c>
      <c r="D24" s="13" t="s">
        <v>143</v>
      </c>
      <c r="E24" s="13" t="s">
        <v>144</v>
      </c>
      <c r="F24" s="13" t="s">
        <v>146</v>
      </c>
      <c r="G24" s="13" t="s">
        <v>147</v>
      </c>
      <c r="H24" s="13" t="s">
        <v>148</v>
      </c>
      <c r="I24" s="14">
        <v>0</v>
      </c>
      <c r="J24" s="15">
        <v>2</v>
      </c>
      <c r="K24" s="15">
        <v>1</v>
      </c>
      <c r="L24" s="14">
        <v>0</v>
      </c>
      <c r="M24" s="15">
        <v>0</v>
      </c>
      <c r="N24" s="15">
        <v>0</v>
      </c>
    </row>
    <row r="25" spans="1:14" s="26" customFormat="1" x14ac:dyDescent="0.25">
      <c r="A25" s="22" t="s">
        <v>154</v>
      </c>
      <c r="B25" s="23"/>
      <c r="C25" s="23"/>
      <c r="D25" s="23"/>
      <c r="E25" s="23"/>
      <c r="F25" s="23"/>
      <c r="G25" s="23"/>
      <c r="H25" s="23"/>
      <c r="I25" s="24">
        <f>SUBTOTAL(109,Table12[Probation Referred, On Probation or Parole, Expelled pursuant to EC 48915(a) or (c) '[EC 2574(c)(4)(A)'] ADA])</f>
        <v>807.22</v>
      </c>
      <c r="J25" s="25">
        <f>SUBTOTAL(109,Table12[COE-Funded Charter School Non-Juvenile Court Enrollment])</f>
        <v>514</v>
      </c>
      <c r="K25" s="25">
        <f>SUBTOTAL(109,Table12[COE-Funded Charter School Non-Juvenile Court Unduplicated FRPM/EL/Foster Count])</f>
        <v>308</v>
      </c>
      <c r="L25" s="24">
        <f>SUBTOTAL(109,Table12[Juvenile Halls, Homes and Camps '[EC 14057(b) and 14058'] ADA])</f>
        <v>155.35</v>
      </c>
      <c r="M25" s="25">
        <f>SUBTOTAL(109,Table12[COE-Funded Charter School Juvenile Court Enrollment])</f>
        <v>66</v>
      </c>
      <c r="N25" s="25">
        <f>SUBTOTAL(109,Table12[COE-Funded Charter School Juvenile Court Unduplicated FRPM/EL/Foster Count])</f>
        <v>66</v>
      </c>
    </row>
    <row r="26" spans="1:14" x14ac:dyDescent="0.25">
      <c r="A26" s="9" t="s">
        <v>0</v>
      </c>
    </row>
    <row r="27" spans="1:14" x14ac:dyDescent="0.25">
      <c r="A27" s="12" t="s">
        <v>1</v>
      </c>
    </row>
    <row r="28" spans="1:14" x14ac:dyDescent="0.25">
      <c r="A28" s="12" t="s">
        <v>2</v>
      </c>
    </row>
    <row r="29" spans="1:14" x14ac:dyDescent="0.25">
      <c r="A29" s="31" t="s">
        <v>151</v>
      </c>
    </row>
  </sheetData>
  <printOptions horizontalCentered="1"/>
  <pageMargins left="0.5" right="0.5" top="0.5" bottom="0.5" header="0.25" footer="0.25"/>
  <pageSetup scale="40" fitToHeight="0" orientation="landscape" r:id="rId1"/>
  <ignoredErrors>
    <ignoredError sqref="A6:A24 B6:B24 D6:D24 E6:E24 F6:F24 H6:H24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32"/>
  <sheetViews>
    <sheetView zoomScaleNormal="100" workbookViewId="0">
      <pane ySplit="5" topLeftCell="A6" activePane="bottomLeft" state="frozen"/>
      <selection pane="bottomLeft"/>
    </sheetView>
  </sheetViews>
  <sheetFormatPr defaultColWidth="12.109375" defaultRowHeight="15.75" x14ac:dyDescent="0.25"/>
  <cols>
    <col min="1" max="1" width="11.33203125" style="10" customWidth="1"/>
    <col min="2" max="2" width="12" style="10" customWidth="1"/>
    <col min="3" max="3" width="35" style="10" bestFit="1" customWidth="1"/>
    <col min="4" max="4" width="12.109375" style="10" bestFit="1" customWidth="1"/>
    <col min="5" max="6" width="12" style="10" customWidth="1"/>
    <col min="7" max="7" width="41" style="10" bestFit="1" customWidth="1"/>
    <col min="8" max="8" width="13.21875" style="10" customWidth="1"/>
    <col min="9" max="9" width="20.6640625" style="10" bestFit="1" customWidth="1"/>
    <col min="10" max="10" width="15.5546875" style="11" bestFit="1" customWidth="1"/>
    <col min="11" max="11" width="18.5546875" style="11" bestFit="1" customWidth="1"/>
    <col min="12" max="12" width="17.33203125" style="11" bestFit="1" customWidth="1"/>
    <col min="13" max="13" width="13.88671875" style="11" bestFit="1" customWidth="1"/>
    <col min="14" max="14" width="18.5546875" style="11" customWidth="1"/>
    <col min="15" max="16384" width="12.109375" style="11"/>
  </cols>
  <sheetData>
    <row r="1" spans="1:14" ht="16.5" x14ac:dyDescent="0.25">
      <c r="A1" s="32" t="s">
        <v>21</v>
      </c>
      <c r="B1" s="5"/>
      <c r="C1" s="7"/>
      <c r="D1" s="5"/>
      <c r="E1" s="5"/>
      <c r="F1" s="5"/>
      <c r="G1" s="5"/>
      <c r="H1" s="3"/>
      <c r="I1" s="3"/>
      <c r="J1" s="4"/>
      <c r="K1" s="4"/>
      <c r="L1" s="4"/>
      <c r="M1" s="4"/>
      <c r="N1" s="4"/>
    </row>
    <row r="2" spans="1:14" ht="15.75" customHeight="1" x14ac:dyDescent="0.3">
      <c r="A2" s="1" t="s">
        <v>150</v>
      </c>
      <c r="B2" s="5"/>
      <c r="C2" s="6"/>
      <c r="D2" s="5"/>
      <c r="E2" s="5"/>
      <c r="F2" s="5"/>
      <c r="G2" s="5"/>
      <c r="H2" s="3"/>
      <c r="I2" s="3"/>
      <c r="J2" s="4"/>
      <c r="K2" s="4"/>
      <c r="L2" s="4"/>
      <c r="M2" s="4"/>
      <c r="N2" s="4"/>
    </row>
    <row r="3" spans="1:14" ht="15.75" customHeight="1" x14ac:dyDescent="0.3">
      <c r="A3" s="16" t="s">
        <v>133</v>
      </c>
      <c r="B3" s="5"/>
      <c r="C3" s="6"/>
      <c r="D3" s="5"/>
      <c r="E3" s="5"/>
      <c r="F3" s="5"/>
      <c r="G3" s="5"/>
      <c r="H3" s="3"/>
      <c r="I3" s="3"/>
      <c r="J3" s="4"/>
      <c r="K3" s="4"/>
      <c r="L3" s="4"/>
      <c r="M3" s="4"/>
      <c r="N3" s="4"/>
    </row>
    <row r="4" spans="1:14" ht="15.75" customHeight="1" x14ac:dyDescent="0.3">
      <c r="A4" s="16" t="s">
        <v>155</v>
      </c>
      <c r="B4" s="5"/>
      <c r="C4" s="6"/>
      <c r="D4" s="5"/>
      <c r="E4" s="5"/>
      <c r="F4" s="5"/>
      <c r="G4" s="5"/>
      <c r="H4" s="3"/>
      <c r="I4" s="3"/>
      <c r="J4" s="4"/>
      <c r="K4" s="4"/>
      <c r="L4" s="4"/>
      <c r="M4" s="4"/>
      <c r="N4" s="4"/>
    </row>
    <row r="5" spans="1:14" s="2" customFormat="1" ht="94.5" x14ac:dyDescent="0.25">
      <c r="A5" s="29" t="s">
        <v>22</v>
      </c>
      <c r="B5" s="29" t="s">
        <v>23</v>
      </c>
      <c r="C5" s="29" t="s">
        <v>24</v>
      </c>
      <c r="D5" s="30" t="s">
        <v>25</v>
      </c>
      <c r="E5" s="30" t="s">
        <v>26</v>
      </c>
      <c r="F5" s="30" t="s">
        <v>27</v>
      </c>
      <c r="G5" s="30" t="s">
        <v>28</v>
      </c>
      <c r="H5" s="30" t="s">
        <v>29</v>
      </c>
      <c r="I5" s="30" t="s">
        <v>134</v>
      </c>
      <c r="J5" s="30" t="s">
        <v>83</v>
      </c>
      <c r="K5" s="30" t="s">
        <v>84</v>
      </c>
      <c r="L5" s="30" t="s">
        <v>135</v>
      </c>
      <c r="M5" s="30" t="s">
        <v>85</v>
      </c>
      <c r="N5" s="30" t="s">
        <v>86</v>
      </c>
    </row>
    <row r="6" spans="1:14" s="8" customFormat="1" ht="15" x14ac:dyDescent="0.2">
      <c r="A6" s="8" t="s">
        <v>87</v>
      </c>
      <c r="B6" s="8" t="s">
        <v>88</v>
      </c>
      <c r="C6" s="8" t="s">
        <v>89</v>
      </c>
      <c r="D6" s="8" t="s">
        <v>87</v>
      </c>
      <c r="E6" s="8" t="s">
        <v>88</v>
      </c>
      <c r="F6" s="8" t="s">
        <v>90</v>
      </c>
      <c r="G6" s="8" t="s">
        <v>104</v>
      </c>
      <c r="H6" s="8" t="s">
        <v>91</v>
      </c>
      <c r="I6" s="14">
        <v>5.16</v>
      </c>
      <c r="J6" s="15">
        <v>2</v>
      </c>
      <c r="K6" s="15">
        <v>1</v>
      </c>
      <c r="L6" s="14">
        <v>0</v>
      </c>
      <c r="M6" s="15">
        <v>0</v>
      </c>
      <c r="N6" s="15">
        <v>0</v>
      </c>
    </row>
    <row r="7" spans="1:14" s="8" customFormat="1" ht="15" x14ac:dyDescent="0.2">
      <c r="A7" s="8" t="s">
        <v>117</v>
      </c>
      <c r="B7" s="8" t="s">
        <v>118</v>
      </c>
      <c r="C7" s="8" t="s">
        <v>119</v>
      </c>
      <c r="D7" s="8" t="s">
        <v>117</v>
      </c>
      <c r="E7" s="8" t="s">
        <v>118</v>
      </c>
      <c r="F7" s="8" t="s">
        <v>120</v>
      </c>
      <c r="G7" s="8" t="s">
        <v>121</v>
      </c>
      <c r="H7" s="8" t="s">
        <v>122</v>
      </c>
      <c r="I7" s="14">
        <v>0</v>
      </c>
      <c r="J7" s="15">
        <v>2</v>
      </c>
      <c r="K7" s="15">
        <v>1</v>
      </c>
      <c r="L7" s="14">
        <v>0</v>
      </c>
      <c r="M7" s="15">
        <v>0</v>
      </c>
      <c r="N7" s="15">
        <v>0</v>
      </c>
    </row>
    <row r="8" spans="1:14" s="8" customFormat="1" ht="15" x14ac:dyDescent="0.2">
      <c r="A8" s="8" t="s">
        <v>3</v>
      </c>
      <c r="B8" s="8" t="s">
        <v>4</v>
      </c>
      <c r="C8" s="8" t="s">
        <v>30</v>
      </c>
      <c r="D8" s="8" t="s">
        <v>3</v>
      </c>
      <c r="E8" s="8" t="s">
        <v>4</v>
      </c>
      <c r="F8" s="8" t="s">
        <v>31</v>
      </c>
      <c r="G8" s="8" t="s">
        <v>32</v>
      </c>
      <c r="H8" s="8" t="s">
        <v>33</v>
      </c>
      <c r="I8" s="14">
        <v>0</v>
      </c>
      <c r="J8" s="15">
        <v>3</v>
      </c>
      <c r="K8" s="15">
        <v>2</v>
      </c>
      <c r="L8" s="14">
        <v>0</v>
      </c>
      <c r="M8" s="15">
        <v>0</v>
      </c>
      <c r="N8" s="15">
        <v>0</v>
      </c>
    </row>
    <row r="9" spans="1:14" s="8" customFormat="1" ht="15" x14ac:dyDescent="0.2">
      <c r="A9" s="8" t="s">
        <v>92</v>
      </c>
      <c r="B9" s="8" t="s">
        <v>93</v>
      </c>
      <c r="C9" s="8" t="s">
        <v>94</v>
      </c>
      <c r="D9" s="8" t="s">
        <v>92</v>
      </c>
      <c r="E9" s="8" t="s">
        <v>93</v>
      </c>
      <c r="F9" s="8" t="s">
        <v>95</v>
      </c>
      <c r="G9" s="8" t="s">
        <v>123</v>
      </c>
      <c r="H9" s="8" t="s">
        <v>96</v>
      </c>
      <c r="I9" s="14">
        <v>34.99</v>
      </c>
      <c r="J9" s="15">
        <v>35</v>
      </c>
      <c r="K9" s="15">
        <v>26</v>
      </c>
      <c r="L9" s="14">
        <v>0</v>
      </c>
      <c r="M9" s="15">
        <v>0</v>
      </c>
      <c r="N9" s="15">
        <v>0</v>
      </c>
    </row>
    <row r="10" spans="1:14" s="8" customFormat="1" ht="15" x14ac:dyDescent="0.2">
      <c r="A10" s="8" t="s">
        <v>5</v>
      </c>
      <c r="B10" s="8" t="s">
        <v>6</v>
      </c>
      <c r="C10" s="8" t="s">
        <v>34</v>
      </c>
      <c r="D10" s="8" t="s">
        <v>5</v>
      </c>
      <c r="E10" s="8" t="s">
        <v>6</v>
      </c>
      <c r="F10" s="8" t="s">
        <v>35</v>
      </c>
      <c r="G10" s="8" t="s">
        <v>36</v>
      </c>
      <c r="H10" s="8" t="s">
        <v>37</v>
      </c>
      <c r="I10" s="14">
        <v>62.15</v>
      </c>
      <c r="J10" s="15">
        <v>56</v>
      </c>
      <c r="K10" s="15">
        <v>23</v>
      </c>
      <c r="L10" s="14">
        <v>0</v>
      </c>
      <c r="M10" s="15">
        <v>0</v>
      </c>
      <c r="N10" s="15">
        <v>0</v>
      </c>
    </row>
    <row r="11" spans="1:14" s="8" customFormat="1" ht="15" x14ac:dyDescent="0.2">
      <c r="A11" s="8" t="s">
        <v>5</v>
      </c>
      <c r="B11" s="8" t="s">
        <v>6</v>
      </c>
      <c r="C11" s="8" t="s">
        <v>34</v>
      </c>
      <c r="D11" s="8" t="s">
        <v>5</v>
      </c>
      <c r="E11" s="8" t="s">
        <v>6</v>
      </c>
      <c r="F11" s="8" t="s">
        <v>38</v>
      </c>
      <c r="G11" s="8" t="s">
        <v>39</v>
      </c>
      <c r="H11" s="8" t="s">
        <v>40</v>
      </c>
      <c r="I11" s="14">
        <v>220.02</v>
      </c>
      <c r="J11" s="15">
        <v>245</v>
      </c>
      <c r="K11" s="15">
        <v>110</v>
      </c>
      <c r="L11" s="14">
        <v>0</v>
      </c>
      <c r="M11" s="15">
        <v>0</v>
      </c>
      <c r="N11" s="15">
        <v>0</v>
      </c>
    </row>
    <row r="12" spans="1:14" s="8" customFormat="1" ht="15" x14ac:dyDescent="0.2">
      <c r="A12" s="8" t="s">
        <v>5</v>
      </c>
      <c r="B12" s="8" t="s">
        <v>6</v>
      </c>
      <c r="C12" s="8" t="s">
        <v>34</v>
      </c>
      <c r="D12" s="8" t="s">
        <v>5</v>
      </c>
      <c r="E12" s="8" t="s">
        <v>6</v>
      </c>
      <c r="F12" s="8" t="s">
        <v>41</v>
      </c>
      <c r="G12" s="8" t="s">
        <v>42</v>
      </c>
      <c r="H12" s="8" t="s">
        <v>43</v>
      </c>
      <c r="I12" s="14">
        <v>0</v>
      </c>
      <c r="J12" s="15">
        <v>0</v>
      </c>
      <c r="K12" s="15">
        <v>0</v>
      </c>
      <c r="L12" s="14">
        <v>154.35</v>
      </c>
      <c r="M12" s="15">
        <v>78</v>
      </c>
      <c r="N12" s="15">
        <v>78</v>
      </c>
    </row>
    <row r="13" spans="1:14" s="8" customFormat="1" ht="15" x14ac:dyDescent="0.2">
      <c r="A13" s="8" t="s">
        <v>124</v>
      </c>
      <c r="B13" s="8" t="s">
        <v>125</v>
      </c>
      <c r="C13" s="8" t="s">
        <v>126</v>
      </c>
      <c r="D13" s="8" t="s">
        <v>124</v>
      </c>
      <c r="E13" s="8" t="s">
        <v>125</v>
      </c>
      <c r="F13" s="8" t="s">
        <v>127</v>
      </c>
      <c r="G13" s="8" t="s">
        <v>128</v>
      </c>
      <c r="H13" s="8" t="s">
        <v>129</v>
      </c>
      <c r="I13" s="14">
        <v>0</v>
      </c>
      <c r="J13" s="15">
        <v>1</v>
      </c>
      <c r="K13" s="15">
        <v>1</v>
      </c>
      <c r="L13" s="14">
        <v>0</v>
      </c>
      <c r="M13" s="15">
        <v>0</v>
      </c>
      <c r="N13" s="15">
        <v>0</v>
      </c>
    </row>
    <row r="14" spans="1:14" s="8" customFormat="1" ht="15" x14ac:dyDescent="0.2">
      <c r="A14" s="8" t="s">
        <v>7</v>
      </c>
      <c r="B14" s="8" t="s">
        <v>8</v>
      </c>
      <c r="C14" s="8" t="s">
        <v>97</v>
      </c>
      <c r="D14" s="8" t="s">
        <v>7</v>
      </c>
      <c r="E14" s="8" t="s">
        <v>8</v>
      </c>
      <c r="F14" s="8" t="s">
        <v>44</v>
      </c>
      <c r="G14" s="8" t="s">
        <v>45</v>
      </c>
      <c r="H14" s="8" t="s">
        <v>46</v>
      </c>
      <c r="I14" s="14">
        <v>1.66</v>
      </c>
      <c r="J14" s="15">
        <v>1</v>
      </c>
      <c r="K14" s="15">
        <v>1</v>
      </c>
      <c r="L14" s="14">
        <v>0</v>
      </c>
      <c r="M14" s="15">
        <v>0</v>
      </c>
      <c r="N14" s="15">
        <v>0</v>
      </c>
    </row>
    <row r="15" spans="1:14" s="8" customFormat="1" ht="15" x14ac:dyDescent="0.2">
      <c r="A15" s="8" t="s">
        <v>7</v>
      </c>
      <c r="B15" s="8" t="s">
        <v>8</v>
      </c>
      <c r="C15" s="8" t="s">
        <v>97</v>
      </c>
      <c r="D15" s="8" t="s">
        <v>7</v>
      </c>
      <c r="E15" s="8" t="s">
        <v>8</v>
      </c>
      <c r="F15" s="8" t="s">
        <v>47</v>
      </c>
      <c r="G15" s="8" t="s">
        <v>48</v>
      </c>
      <c r="H15" s="8" t="s">
        <v>49</v>
      </c>
      <c r="I15" s="14">
        <v>23.57</v>
      </c>
      <c r="J15" s="15">
        <v>28</v>
      </c>
      <c r="K15" s="15">
        <v>26</v>
      </c>
      <c r="L15" s="14">
        <v>0</v>
      </c>
      <c r="M15" s="15">
        <v>0</v>
      </c>
      <c r="N15" s="15">
        <v>0</v>
      </c>
    </row>
    <row r="16" spans="1:14" s="8" customFormat="1" ht="15" x14ac:dyDescent="0.2">
      <c r="A16" s="8" t="s">
        <v>9</v>
      </c>
      <c r="B16" s="8" t="s">
        <v>10</v>
      </c>
      <c r="C16" s="8" t="s">
        <v>50</v>
      </c>
      <c r="D16" s="8" t="s">
        <v>9</v>
      </c>
      <c r="E16" s="8" t="s">
        <v>10</v>
      </c>
      <c r="F16" s="8" t="s">
        <v>51</v>
      </c>
      <c r="G16" s="8" t="s">
        <v>52</v>
      </c>
      <c r="H16" s="8" t="s">
        <v>53</v>
      </c>
      <c r="I16" s="14">
        <v>14.18</v>
      </c>
      <c r="J16" s="15">
        <v>23</v>
      </c>
      <c r="K16" s="15">
        <v>21</v>
      </c>
      <c r="L16" s="14">
        <v>0</v>
      </c>
      <c r="M16" s="15">
        <v>0</v>
      </c>
      <c r="N16" s="15">
        <v>0</v>
      </c>
    </row>
    <row r="17" spans="1:14" s="8" customFormat="1" ht="15" x14ac:dyDescent="0.2">
      <c r="A17" s="8" t="s">
        <v>11</v>
      </c>
      <c r="B17" s="8" t="s">
        <v>12</v>
      </c>
      <c r="C17" s="8" t="s">
        <v>54</v>
      </c>
      <c r="D17" s="8" t="s">
        <v>11</v>
      </c>
      <c r="E17" s="8" t="s">
        <v>12</v>
      </c>
      <c r="F17" s="8" t="s">
        <v>55</v>
      </c>
      <c r="G17" s="8" t="s">
        <v>56</v>
      </c>
      <c r="H17" s="8" t="s">
        <v>57</v>
      </c>
      <c r="I17" s="14">
        <v>65.88</v>
      </c>
      <c r="J17" s="15">
        <v>50</v>
      </c>
      <c r="K17" s="15">
        <v>30</v>
      </c>
      <c r="L17" s="14">
        <v>0</v>
      </c>
      <c r="M17" s="15">
        <v>0</v>
      </c>
      <c r="N17" s="15">
        <v>0</v>
      </c>
    </row>
    <row r="18" spans="1:14" s="8" customFormat="1" ht="15" x14ac:dyDescent="0.2">
      <c r="A18" s="8" t="s">
        <v>13</v>
      </c>
      <c r="B18" s="8" t="s">
        <v>14</v>
      </c>
      <c r="C18" s="8" t="s">
        <v>58</v>
      </c>
      <c r="D18" s="8" t="s">
        <v>13</v>
      </c>
      <c r="E18" s="8" t="s">
        <v>14</v>
      </c>
      <c r="F18" s="8" t="s">
        <v>59</v>
      </c>
      <c r="G18" s="8" t="s">
        <v>60</v>
      </c>
      <c r="H18" s="8" t="s">
        <v>61</v>
      </c>
      <c r="I18" s="14">
        <v>20.28</v>
      </c>
      <c r="J18" s="15">
        <v>11</v>
      </c>
      <c r="K18" s="15">
        <v>9</v>
      </c>
      <c r="L18" s="14">
        <v>0</v>
      </c>
      <c r="M18" s="15">
        <v>0</v>
      </c>
      <c r="N18" s="15">
        <v>0</v>
      </c>
    </row>
    <row r="19" spans="1:14" s="8" customFormat="1" ht="15" x14ac:dyDescent="0.2">
      <c r="A19" s="8" t="s">
        <v>15</v>
      </c>
      <c r="B19" s="8" t="s">
        <v>16</v>
      </c>
      <c r="C19" s="8" t="s">
        <v>65</v>
      </c>
      <c r="D19" s="8" t="s">
        <v>15</v>
      </c>
      <c r="E19" s="8" t="s">
        <v>16</v>
      </c>
      <c r="F19" s="8" t="s">
        <v>66</v>
      </c>
      <c r="G19" s="8" t="s">
        <v>67</v>
      </c>
      <c r="H19" s="8" t="s">
        <v>68</v>
      </c>
      <c r="I19" s="14">
        <v>244.06</v>
      </c>
      <c r="J19" s="15">
        <v>165</v>
      </c>
      <c r="K19" s="15">
        <v>130</v>
      </c>
      <c r="L19" s="14">
        <v>0</v>
      </c>
      <c r="M19" s="15">
        <v>0</v>
      </c>
      <c r="N19" s="15">
        <v>0</v>
      </c>
    </row>
    <row r="20" spans="1:14" s="8" customFormat="1" ht="15" x14ac:dyDescent="0.2">
      <c r="A20" s="8" t="s">
        <v>15</v>
      </c>
      <c r="B20" s="8" t="s">
        <v>16</v>
      </c>
      <c r="C20" s="8" t="s">
        <v>65</v>
      </c>
      <c r="D20" s="8" t="s">
        <v>15</v>
      </c>
      <c r="E20" s="8" t="s">
        <v>16</v>
      </c>
      <c r="F20" s="8" t="s">
        <v>69</v>
      </c>
      <c r="G20" s="8" t="s">
        <v>70</v>
      </c>
      <c r="H20" s="8" t="s">
        <v>71</v>
      </c>
      <c r="I20" s="14">
        <v>1.29</v>
      </c>
      <c r="J20" s="15">
        <v>1</v>
      </c>
      <c r="K20" s="15">
        <v>1</v>
      </c>
      <c r="L20" s="14">
        <v>0</v>
      </c>
      <c r="M20" s="15">
        <v>0</v>
      </c>
      <c r="N20" s="15">
        <v>0</v>
      </c>
    </row>
    <row r="21" spans="1:14" s="8" customFormat="1" ht="15" x14ac:dyDescent="0.2">
      <c r="A21" s="8" t="s">
        <v>17</v>
      </c>
      <c r="B21" s="8" t="s">
        <v>18</v>
      </c>
      <c r="C21" s="8" t="s">
        <v>79</v>
      </c>
      <c r="D21" s="8" t="s">
        <v>17</v>
      </c>
      <c r="E21" s="8" t="s">
        <v>18</v>
      </c>
      <c r="F21" s="8" t="s">
        <v>80</v>
      </c>
      <c r="G21" s="8" t="s">
        <v>81</v>
      </c>
      <c r="H21" s="8" t="s">
        <v>82</v>
      </c>
      <c r="I21" s="14">
        <v>80.03</v>
      </c>
      <c r="J21" s="15">
        <v>6</v>
      </c>
      <c r="K21" s="15">
        <v>6</v>
      </c>
      <c r="L21" s="14">
        <v>0</v>
      </c>
      <c r="M21" s="15">
        <v>0</v>
      </c>
      <c r="N21" s="15">
        <v>0</v>
      </c>
    </row>
    <row r="22" spans="1:14" s="8" customFormat="1" ht="15" x14ac:dyDescent="0.2">
      <c r="A22" s="8" t="s">
        <v>98</v>
      </c>
      <c r="B22" s="8" t="s">
        <v>99</v>
      </c>
      <c r="C22" s="8" t="s">
        <v>100</v>
      </c>
      <c r="D22" s="8" t="s">
        <v>98</v>
      </c>
      <c r="E22" s="8" t="s">
        <v>99</v>
      </c>
      <c r="F22" s="8" t="s">
        <v>130</v>
      </c>
      <c r="G22" s="8" t="s">
        <v>131</v>
      </c>
      <c r="H22" s="8" t="s">
        <v>132</v>
      </c>
      <c r="I22" s="14">
        <v>0</v>
      </c>
      <c r="J22" s="15">
        <v>8</v>
      </c>
      <c r="K22" s="15">
        <v>1</v>
      </c>
      <c r="L22" s="14">
        <v>0</v>
      </c>
      <c r="M22" s="15">
        <v>0</v>
      </c>
      <c r="N22" s="15">
        <v>0</v>
      </c>
    </row>
    <row r="23" spans="1:14" s="9" customFormat="1" x14ac:dyDescent="0.25">
      <c r="A23" s="8" t="s">
        <v>98</v>
      </c>
      <c r="B23" s="8" t="s">
        <v>99</v>
      </c>
      <c r="C23" s="8" t="s">
        <v>100</v>
      </c>
      <c r="D23" s="8" t="s">
        <v>98</v>
      </c>
      <c r="E23" s="8" t="s">
        <v>99</v>
      </c>
      <c r="F23" s="8" t="s">
        <v>101</v>
      </c>
      <c r="G23" s="8" t="s">
        <v>102</v>
      </c>
      <c r="H23" s="8" t="s">
        <v>103</v>
      </c>
      <c r="I23" s="14">
        <v>0</v>
      </c>
      <c r="J23" s="15">
        <v>8</v>
      </c>
      <c r="K23" s="15">
        <v>4</v>
      </c>
      <c r="L23" s="14">
        <v>0</v>
      </c>
      <c r="M23" s="15">
        <v>0</v>
      </c>
      <c r="N23" s="15">
        <v>0</v>
      </c>
    </row>
    <row r="24" spans="1:14" x14ac:dyDescent="0.25">
      <c r="A24" s="8" t="s">
        <v>19</v>
      </c>
      <c r="B24" s="8" t="s">
        <v>20</v>
      </c>
      <c r="C24" s="8" t="s">
        <v>72</v>
      </c>
      <c r="D24" s="8" t="s">
        <v>19</v>
      </c>
      <c r="E24" s="8" t="s">
        <v>20</v>
      </c>
      <c r="F24" s="8" t="s">
        <v>73</v>
      </c>
      <c r="G24" s="8" t="s">
        <v>74</v>
      </c>
      <c r="H24" s="8" t="s">
        <v>75</v>
      </c>
      <c r="I24" s="14">
        <v>3.58</v>
      </c>
      <c r="J24" s="15">
        <v>3</v>
      </c>
      <c r="K24" s="15">
        <v>2</v>
      </c>
      <c r="L24" s="14">
        <v>0</v>
      </c>
      <c r="M24" s="15">
        <v>0</v>
      </c>
      <c r="N24" s="15">
        <v>0</v>
      </c>
    </row>
    <row r="25" spans="1:14" x14ac:dyDescent="0.25">
      <c r="A25" s="8" t="s">
        <v>111</v>
      </c>
      <c r="B25" s="8" t="s">
        <v>112</v>
      </c>
      <c r="C25" s="8" t="s">
        <v>116</v>
      </c>
      <c r="D25" s="8" t="s">
        <v>111</v>
      </c>
      <c r="E25" s="8" t="s">
        <v>112</v>
      </c>
      <c r="F25" s="8" t="s">
        <v>113</v>
      </c>
      <c r="G25" s="8" t="s">
        <v>114</v>
      </c>
      <c r="H25" s="8" t="s">
        <v>115</v>
      </c>
      <c r="I25" s="14">
        <v>7.32</v>
      </c>
      <c r="J25" s="15">
        <v>6</v>
      </c>
      <c r="K25" s="15">
        <v>6</v>
      </c>
      <c r="L25" s="14">
        <v>0</v>
      </c>
      <c r="M25" s="15">
        <v>0</v>
      </c>
      <c r="N25" s="15">
        <v>0</v>
      </c>
    </row>
    <row r="26" spans="1:14" x14ac:dyDescent="0.25">
      <c r="A26" s="8" t="s">
        <v>13</v>
      </c>
      <c r="B26" s="8" t="s">
        <v>14</v>
      </c>
      <c r="C26" s="8" t="s">
        <v>58</v>
      </c>
      <c r="D26" s="8" t="s">
        <v>13</v>
      </c>
      <c r="E26" s="8" t="s">
        <v>14</v>
      </c>
      <c r="F26" s="8" t="s">
        <v>62</v>
      </c>
      <c r="G26" s="8" t="s">
        <v>63</v>
      </c>
      <c r="H26" s="8" t="s">
        <v>64</v>
      </c>
      <c r="I26" s="14">
        <v>20.54</v>
      </c>
      <c r="J26" s="15">
        <v>0</v>
      </c>
      <c r="K26" s="15">
        <v>0</v>
      </c>
      <c r="L26" s="14">
        <v>0</v>
      </c>
      <c r="M26" s="15">
        <v>0</v>
      </c>
      <c r="N26" s="15">
        <v>0</v>
      </c>
    </row>
    <row r="27" spans="1:14" x14ac:dyDescent="0.25">
      <c r="A27" s="17" t="s">
        <v>13</v>
      </c>
      <c r="B27" s="21" t="s">
        <v>14</v>
      </c>
      <c r="C27" s="21" t="s">
        <v>58</v>
      </c>
      <c r="D27" s="21" t="s">
        <v>13</v>
      </c>
      <c r="E27" s="21" t="s">
        <v>14</v>
      </c>
      <c r="F27" s="21" t="s">
        <v>76</v>
      </c>
      <c r="G27" s="17" t="s">
        <v>77</v>
      </c>
      <c r="H27" s="21" t="s">
        <v>78</v>
      </c>
      <c r="I27" s="18">
        <v>7.23</v>
      </c>
      <c r="J27" s="19">
        <v>0</v>
      </c>
      <c r="K27" s="19">
        <v>0</v>
      </c>
      <c r="L27" s="18">
        <v>0</v>
      </c>
      <c r="M27" s="19">
        <v>0</v>
      </c>
      <c r="N27" s="19">
        <v>0</v>
      </c>
    </row>
    <row r="28" spans="1:14" s="26" customFormat="1" x14ac:dyDescent="0.25">
      <c r="A28" s="27" t="s">
        <v>154</v>
      </c>
      <c r="B28" s="28"/>
      <c r="C28" s="28"/>
      <c r="D28" s="28"/>
      <c r="E28" s="28"/>
      <c r="F28" s="28"/>
      <c r="G28" s="28"/>
      <c r="H28" s="28"/>
      <c r="I28" s="24">
        <f>SUBTOTAL(109,Table1[Probation Referred, On Probation or Parole, Expelled pursuant to EC 48915(a) or (c) '[EC 2574(c)(4)(A)'] ADA])</f>
        <v>811.94</v>
      </c>
      <c r="J28" s="25">
        <f>SUBTOTAL(109,Table1[COE-Funded Charter School Non-Juvenile Court Enrollment])</f>
        <v>654</v>
      </c>
      <c r="K28" s="25">
        <f>SUBTOTAL(109,Table1[COE-Funded Charter School Non-Juvenile Court Unduplicated FRPM/EL/Foster Count])</f>
        <v>401</v>
      </c>
      <c r="L28" s="24">
        <f>SUBTOTAL(109,Table1[Juvenile Halls, Homes and Camps '[EC 14057(b) and 14058'] ADA])</f>
        <v>154.35</v>
      </c>
      <c r="M28" s="25">
        <f>SUBTOTAL(109,Table1[COE-Funded Charter School Juvenile Court Enrollment])</f>
        <v>78</v>
      </c>
      <c r="N28" s="25">
        <f>SUBTOTAL(109,Table1[COE-Funded Charter School Juvenile Court Unduplicated FRPM/EL/Foster Count])</f>
        <v>78</v>
      </c>
    </row>
    <row r="29" spans="1:14" x14ac:dyDescent="0.25">
      <c r="A29" s="9" t="s">
        <v>0</v>
      </c>
    </row>
    <row r="30" spans="1:14" x14ac:dyDescent="0.25">
      <c r="A30" s="12" t="s">
        <v>1</v>
      </c>
    </row>
    <row r="31" spans="1:14" x14ac:dyDescent="0.25">
      <c r="A31" s="12" t="s">
        <v>2</v>
      </c>
    </row>
    <row r="32" spans="1:14" x14ac:dyDescent="0.25">
      <c r="A32" s="31" t="s">
        <v>151</v>
      </c>
    </row>
  </sheetData>
  <printOptions horizontalCentered="1"/>
  <pageMargins left="0.5" right="0.5" top="0.5" bottom="0.5" header="0.25" footer="0.25"/>
  <pageSetup scale="40" fitToHeight="0" orientation="landscape" r:id="rId1"/>
  <ignoredErrors>
    <ignoredError sqref="A6:A27 B6:B27 D6:D27 E6:E27 F6:F27 H6:H27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21-22 P-1</vt:lpstr>
      <vt:lpstr>20-21 AN</vt:lpstr>
      <vt:lpstr>19-20 AN 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CALPADS Adj, FY 21-22 P-1 - Principal Apportionment (CA Dept of Education)</dc:title>
  <dc:subject>Report of attendance and CALPADS enrollment/unduplicated pupil count transfers for COE charter schools for the Unduplicated Pupil Percentage calculations for FY 2019–20 Annual R-2, 2020–21 Annual, and 2021–22 P-1.</dc:subject>
  <dc:creator/>
  <cp:lastModifiedBy/>
  <dcterms:created xsi:type="dcterms:W3CDTF">2024-09-17T16:57:35Z</dcterms:created>
  <dcterms:modified xsi:type="dcterms:W3CDTF">2024-09-17T17:14:05Z</dcterms:modified>
</cp:coreProperties>
</file>