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86DF412F-2B21-4501-AFCC-7C9404B8F558}" xr6:coauthVersionLast="47" xr6:coauthVersionMax="47" xr10:uidLastSave="{00000000-0000-0000-0000-000000000000}"/>
  <bookViews>
    <workbookView xWindow="28690" yWindow="1770" windowWidth="29020" windowHeight="15820" xr2:uid="{00000000-000D-0000-FFFF-FFFF00000000}"/>
  </bookViews>
  <sheets>
    <sheet name="21-22 Adv Pmt Sched County" sheetId="5" r:id="rId1"/>
  </sheets>
  <definedNames>
    <definedName name="_xlnm.Print_Titles" localSheetId="0">'21-22 Adv Pmt Sched County'!$3:$3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5" l="1"/>
  <c r="D62" i="5"/>
  <c r="E62" i="5"/>
  <c r="F62" i="5"/>
  <c r="G62" i="5"/>
  <c r="H62" i="5"/>
  <c r="I62" i="5"/>
  <c r="J62" i="5"/>
  <c r="K62" i="5"/>
</calcChain>
</file>

<file path=xl/sharedStrings.xml><?xml version="1.0" encoding="utf-8"?>
<sst xmlns="http://schemas.openxmlformats.org/spreadsheetml/2006/main" count="134" uniqueCount="134">
  <si>
    <t>Prepared by:</t>
  </si>
  <si>
    <t>California Department of Education</t>
  </si>
  <si>
    <t>School Fiscal Services Division</t>
  </si>
  <si>
    <t>County Code</t>
  </si>
  <si>
    <t>Monthly Payment Schedule by County</t>
  </si>
  <si>
    <t>County 
Name</t>
  </si>
  <si>
    <t>Advance 
Principal 
Apportionment</t>
  </si>
  <si>
    <t>July 
Payment</t>
  </si>
  <si>
    <t>August 
Payment</t>
  </si>
  <si>
    <t>September 
Payment</t>
  </si>
  <si>
    <t>October 
Payment</t>
  </si>
  <si>
    <t>November 
Payment</t>
  </si>
  <si>
    <t>December 
Payment</t>
  </si>
  <si>
    <t>January 
Payment</t>
  </si>
  <si>
    <t>Total 
Advance 
Payments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</si>
  <si>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</si>
  <si>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</si>
  <si>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</si>
  <si>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</si>
  <si>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</si>
  <si>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</si>
  <si>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</si>
  <si>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</si>
  <si>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</si>
  <si>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</si>
  <si>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</si>
  <si>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</si>
  <si>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</si>
  <si>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</si>
  <si>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</si>
  <si>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</si>
  <si>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</si>
  <si>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</si>
  <si>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</si>
  <si>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</si>
  <si>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</si>
  <si>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</si>
  <si>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</si>
  <si>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</si>
  <si>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</si>
  <si>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</si>
  <si>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</si>
  <si>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</si>
  <si>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</si>
  <si>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</si>
  <si>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</si>
  <si>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</si>
  <si>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</si>
  <si>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</si>
  <si>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</si>
  <si>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</si>
  <si>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</si>
  <si>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</si>
  <si>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</si>
  <si>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</si>
  <si>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</si>
  <si>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</si>
  <si>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</si>
  <si>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</si>
  <si>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</si>
  <si>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</si>
  <si>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</si>
  <si>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</si>
  <si>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</si>
  <si>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</si>
  <si>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</si>
  <si>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</si>
  <si>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</si>
  <si>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</si>
  <si>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</si>
  <si>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</si>
  <si>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</si>
  <si>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</si>
  <si>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</si>
  <si>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</si>
  <si>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</si>
  <si>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</si>
  <si>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</si>
  <si>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</si>
  <si>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</si>
  <si>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</si>
  <si>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</si>
  <si>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</si>
  <si>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</si>
  <si>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</si>
  <si>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</si>
  <si>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</si>
  <si>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</si>
  <si>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</si>
  <si>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</si>
  <si>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</si>
  <si>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</si>
  <si>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</si>
  <si>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</si>
  <si>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</si>
  <si>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</si>
  <si>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</si>
  <si>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</si>
  <si>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</si>
  <si>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</si>
  <si>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</si>
  <si>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</si>
  <si>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</si>
  <si>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</si>
  <si>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</si>
  <si>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</si>
  <si>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</si>
  <si>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</si>
  <si>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</si>
  <si>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</si>
  <si>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</si>
  <si>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</si>
  <si>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</si>
  <si>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</si>
  <si>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</si>
  <si>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</si>
  <si>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</si>
  <si>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</si>
  <si>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</si>
  <si>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</si>
  <si>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</si>
  <si>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</si>
  <si>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</si>
  <si>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</si>
  <si>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</si>
  <si>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</si>
  <si>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</si>
  <si>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</si>
  <si>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</si>
  <si>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</si>
  <si>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</si>
  <si>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>July 2021</t>
  </si>
  <si>
    <t>2021–22 Advance Apportionment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</si>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</sst>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1">
    <xf numFmtId="0" fontId="0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1" fillId="2" borderId="1" applyNumberFormat="0" applyProtection="0">
      <alignment horizontal="center"/>
    </xf>
    <xf numFmtId="0" fontId="2" fillId="0" borderId="0" applyNumberFormat="0" applyFill="0" applyBorder="0" applyAlignment="0" applyProtection="0"/>
    <xf numFmtId="0" fontId="1" fillId="2" borderId="1" applyNumberFormat="0" applyProtection="0">
      <alignment horizontal="center" wrapText="1"/>
    </xf>
    <xf numFmtId="0" fontId="3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8" applyFont="1"/>
    <xf numFmtId="164" fontId="7" fillId="0" borderId="0" xfId="9" applyNumberFormat="1" applyFont="1"/>
    <xf numFmtId="0" fontId="2" fillId="0" borderId="0" xfId="8" applyFont="1"/>
    <xf numFmtId="0" fontId="8" fillId="0" borderId="0" xfId="1" applyAlignment="1"/>
    <xf numFmtId="0" fontId="7" fillId="0" borderId="0" xfId="0" applyFont="1"/>
    <xf numFmtId="0" fontId="2" fillId="0" borderId="0" xfId="5" applyNumberFormat="1" applyFill="1" applyAlignment="1" applyProtection="1">
      <alignment horizontal="left"/>
    </xf>
    <xf numFmtId="0" fontId="2" fillId="0" borderId="0" xfId="5"/>
    <xf numFmtId="0" fontId="2" fillId="0" borderId="0" xfId="0" applyNumberFormat="1" applyFont="1" applyAlignment="1">
      <alignment horizontal="left"/>
    </xf>
    <xf numFmtId="0" fontId="7" fillId="0" borderId="0" xfId="9" applyNumberFormat="1" applyFont="1"/>
    <xf numFmtId="0" fontId="5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4" fillId="0" borderId="0" xfId="2" applyNumberFormat="1" applyAlignment="1"/>
    <xf numFmtId="0" fontId="5" fillId="0" borderId="0" xfId="0" applyNumberFormat="1" applyFont="1" applyAlignment="1">
      <alignment wrapText="1"/>
    </xf>
    <xf numFmtId="41" fontId="5" fillId="0" borderId="0" xfId="0" applyNumberFormat="1" applyFont="1"/>
    <xf numFmtId="42" fontId="5" fillId="0" borderId="0" xfId="0" applyNumberFormat="1" applyFont="1"/>
    <xf numFmtId="42" fontId="2" fillId="0" borderId="0" xfId="5" applyNumberFormat="1"/>
    <xf numFmtId="0" fontId="5" fillId="0" borderId="0" xfId="0" applyNumberFormat="1" applyFont="1"/>
    <xf numFmtId="0" fontId="1" fillId="2" borderId="2" xfId="6" applyNumberFormat="1" applyBorder="1" applyProtection="1">
      <alignment horizontal="center" wrapText="1"/>
    </xf>
  </cellXfs>
  <cellStyles count="11">
    <cellStyle name="Comma 2" xfId="9" xr:uid="{00000000-0005-0000-0000-000000000000}"/>
    <cellStyle name="Currency 2" xfId="10" xr:uid="{00000000-0005-0000-0000-000001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8" xr:uid="{00000000-0005-0000-0000-000007000000}"/>
    <cellStyle name="PAS Table Header" xfId="6" xr:uid="{00000000-0005-0000-0000-000008000000}"/>
    <cellStyle name="PAS Totals" xfId="7" xr:uid="{00000000-0005-0000-0000-000009000000}"/>
    <cellStyle name="Total" xfId="5" builtinId="25" customBuiltin="1"/>
  </cellStyles>
  <dxfs count="27"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0" formatCode="General"/>
      <protection locked="1" hidden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2" defaultTableStyle="PAS Table" defaultPivotStyle="PivotStyleLight16">
    <tableStyle name="PAS Table" pivot="0" count="3" xr9:uid="{00000000-0011-0000-FFFF-FFFF00000000}">
      <tableStyleElement type="wholeTable" dxfId="26"/>
      <tableStyleElement type="headerRow" dxfId="25"/>
      <tableStyleElement type="totalRow" dxfId="24"/>
    </tableStyle>
    <tableStyle name="Table Style 1" pivot="0" count="0" xr9:uid="{00000000-0011-0000-FFFF-FFFF01000000}"/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K62" totalsRowCount="1" headerRowDxfId="23" dataDxfId="22" tableBorderDxfId="21" headerRowCellStyle="PAS Table Header" dataCellStyle="Normal" totalsRowCellStyle="Total">
  <autoFilter ref="A3:K6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County Code" totalsRowLabel="TOTAL" dataDxfId="20" totalsRowDxfId="19" dataCellStyle="Normal" totalsRowCellStyle="Total"/>
    <tableColumn id="2" xr3:uid="{00000000-0010-0000-0000-000002000000}" name="County _x000a_Name" dataDxfId="18" dataCellStyle="Normal" totalsRowCellStyle="Total"/>
    <tableColumn id="3" xr3:uid="{00000000-0010-0000-0000-000003000000}" name="Advance _x000a_Principal _x000a_Apportionment" totalsRowFunction="sum" dataDxfId="17" totalsRowDxfId="16" dataCellStyle="Normal" totalsRowCellStyle="Total"/>
    <tableColumn id="4" xr3:uid="{00000000-0010-0000-0000-000004000000}" name="July _x000a_Payment" totalsRowFunction="sum" dataDxfId="15" totalsRowDxfId="14" dataCellStyle="Normal" totalsRowCellStyle="Total"/>
    <tableColumn id="5" xr3:uid="{00000000-0010-0000-0000-000005000000}" name="August _x000a_Payment" totalsRowFunction="sum" dataDxfId="13" totalsRowDxfId="12" dataCellStyle="Normal" totalsRowCellStyle="Total"/>
    <tableColumn id="6" xr3:uid="{00000000-0010-0000-0000-000006000000}" name="September _x000a_Payment" totalsRowFunction="sum" dataDxfId="11" totalsRowDxfId="10" dataCellStyle="Normal" totalsRowCellStyle="Total"/>
    <tableColumn id="7" xr3:uid="{00000000-0010-0000-0000-000007000000}" name="October _x000a_Payment" totalsRowFunction="sum" dataDxfId="9" totalsRowDxfId="8" dataCellStyle="Normal" totalsRowCellStyle="Total"/>
    <tableColumn id="8" xr3:uid="{00000000-0010-0000-0000-000008000000}" name="November _x000a_Payment" totalsRowFunction="sum" dataDxfId="7" totalsRowDxfId="6" dataCellStyle="Normal" totalsRowCellStyle="Total"/>
    <tableColumn id="9" xr3:uid="{00000000-0010-0000-0000-000009000000}" name="December _x000a_Payment" totalsRowFunction="sum" dataDxfId="5" totalsRowDxfId="4" dataCellStyle="Normal" totalsRowCellStyle="Total"/>
    <tableColumn id="10" xr3:uid="{00000000-0010-0000-0000-00000A000000}" name="January _x000a_Payment" totalsRowFunction="sum" dataDxfId="3" totalsRowDxfId="2" dataCellStyle="Normal" totalsRowCellStyle="Total"/>
    <tableColumn id="11" xr3:uid="{00000000-0010-0000-0000-00000B000000}" name="Total _x000a_Advance _x000a_Payments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Monthly Payment Schedule by County Data for the 2021–22 Advance Apportionment. Payment months July through January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workbookViewId="0">
      <pane ySplit="3" topLeftCell="A4" activePane="bottomLeft" state="frozen"/>
      <selection pane="bottomLeft"/>
    </sheetView>
  </sheetViews>
  <sheetFormatPr defaultRowHeight="15.5" x14ac:dyDescent="0.35"/>
  <cols>
    <col min="1" max="1" width="7.3046875" style="1" customWidth="1"/>
    <col min="2" max="2" width="13.69140625" style="1" bestFit="1" customWidth="1"/>
    <col min="3" max="3" width="16.07421875" style="2" customWidth="1"/>
    <col min="4" max="10" width="15.3046875" style="2" customWidth="1"/>
    <col min="11" max="11" width="16.07421875" style="2" customWidth="1"/>
    <col min="12" max="12" width="11.3828125" style="1" customWidth="1"/>
    <col min="13" max="256" width="8.921875" style="1"/>
    <col min="257" max="257" width="8.69140625" style="1" bestFit="1" customWidth="1"/>
    <col min="258" max="258" width="12.921875" style="1" bestFit="1" customWidth="1"/>
    <col min="259" max="267" width="14.23046875" style="1" customWidth="1"/>
    <col min="268" max="268" width="11.3828125" style="1" customWidth="1"/>
    <col min="269" max="512" width="8.921875" style="1"/>
    <col min="513" max="513" width="8.69140625" style="1" bestFit="1" customWidth="1"/>
    <col min="514" max="514" width="12.921875" style="1" bestFit="1" customWidth="1"/>
    <col min="515" max="523" width="14.23046875" style="1" customWidth="1"/>
    <col min="524" max="524" width="11.3828125" style="1" customWidth="1"/>
    <col min="525" max="768" width="8.921875" style="1"/>
    <col min="769" max="769" width="8.69140625" style="1" bestFit="1" customWidth="1"/>
    <col min="770" max="770" width="12.921875" style="1" bestFit="1" customWidth="1"/>
    <col min="771" max="779" width="14.23046875" style="1" customWidth="1"/>
    <col min="780" max="780" width="11.3828125" style="1" customWidth="1"/>
    <col min="781" max="1024" width="8.921875" style="1"/>
    <col min="1025" max="1025" width="8.69140625" style="1" bestFit="1" customWidth="1"/>
    <col min="1026" max="1026" width="12.921875" style="1" bestFit="1" customWidth="1"/>
    <col min="1027" max="1035" width="14.23046875" style="1" customWidth="1"/>
    <col min="1036" max="1036" width="11.3828125" style="1" customWidth="1"/>
    <col min="1037" max="1280" width="8.921875" style="1"/>
    <col min="1281" max="1281" width="8.69140625" style="1" bestFit="1" customWidth="1"/>
    <col min="1282" max="1282" width="12.921875" style="1" bestFit="1" customWidth="1"/>
    <col min="1283" max="1291" width="14.23046875" style="1" customWidth="1"/>
    <col min="1292" max="1292" width="11.3828125" style="1" customWidth="1"/>
    <col min="1293" max="1536" width="8.921875" style="1"/>
    <col min="1537" max="1537" width="8.69140625" style="1" bestFit="1" customWidth="1"/>
    <col min="1538" max="1538" width="12.921875" style="1" bestFit="1" customWidth="1"/>
    <col min="1539" max="1547" width="14.23046875" style="1" customWidth="1"/>
    <col min="1548" max="1548" width="11.3828125" style="1" customWidth="1"/>
    <col min="1549" max="1792" width="8.921875" style="1"/>
    <col min="1793" max="1793" width="8.69140625" style="1" bestFit="1" customWidth="1"/>
    <col min="1794" max="1794" width="12.921875" style="1" bestFit="1" customWidth="1"/>
    <col min="1795" max="1803" width="14.23046875" style="1" customWidth="1"/>
    <col min="1804" max="1804" width="11.3828125" style="1" customWidth="1"/>
    <col min="1805" max="2048" width="8.921875" style="1"/>
    <col min="2049" max="2049" width="8.69140625" style="1" bestFit="1" customWidth="1"/>
    <col min="2050" max="2050" width="12.921875" style="1" bestFit="1" customWidth="1"/>
    <col min="2051" max="2059" width="14.23046875" style="1" customWidth="1"/>
    <col min="2060" max="2060" width="11.3828125" style="1" customWidth="1"/>
    <col min="2061" max="2304" width="8.921875" style="1"/>
    <col min="2305" max="2305" width="8.69140625" style="1" bestFit="1" customWidth="1"/>
    <col min="2306" max="2306" width="12.921875" style="1" bestFit="1" customWidth="1"/>
    <col min="2307" max="2315" width="14.23046875" style="1" customWidth="1"/>
    <col min="2316" max="2316" width="11.3828125" style="1" customWidth="1"/>
    <col min="2317" max="2560" width="8.921875" style="1"/>
    <col min="2561" max="2561" width="8.69140625" style="1" bestFit="1" customWidth="1"/>
    <col min="2562" max="2562" width="12.921875" style="1" bestFit="1" customWidth="1"/>
    <col min="2563" max="2571" width="14.23046875" style="1" customWidth="1"/>
    <col min="2572" max="2572" width="11.3828125" style="1" customWidth="1"/>
    <col min="2573" max="2816" width="8.921875" style="1"/>
    <col min="2817" max="2817" width="8.69140625" style="1" bestFit="1" customWidth="1"/>
    <col min="2818" max="2818" width="12.921875" style="1" bestFit="1" customWidth="1"/>
    <col min="2819" max="2827" width="14.23046875" style="1" customWidth="1"/>
    <col min="2828" max="2828" width="11.3828125" style="1" customWidth="1"/>
    <col min="2829" max="3072" width="8.921875" style="1"/>
    <col min="3073" max="3073" width="8.69140625" style="1" bestFit="1" customWidth="1"/>
    <col min="3074" max="3074" width="12.921875" style="1" bestFit="1" customWidth="1"/>
    <col min="3075" max="3083" width="14.23046875" style="1" customWidth="1"/>
    <col min="3084" max="3084" width="11.3828125" style="1" customWidth="1"/>
    <col min="3085" max="3328" width="8.921875" style="1"/>
    <col min="3329" max="3329" width="8.69140625" style="1" bestFit="1" customWidth="1"/>
    <col min="3330" max="3330" width="12.921875" style="1" bestFit="1" customWidth="1"/>
    <col min="3331" max="3339" width="14.23046875" style="1" customWidth="1"/>
    <col min="3340" max="3340" width="11.3828125" style="1" customWidth="1"/>
    <col min="3341" max="3584" width="8.921875" style="1"/>
    <col min="3585" max="3585" width="8.69140625" style="1" bestFit="1" customWidth="1"/>
    <col min="3586" max="3586" width="12.921875" style="1" bestFit="1" customWidth="1"/>
    <col min="3587" max="3595" width="14.23046875" style="1" customWidth="1"/>
    <col min="3596" max="3596" width="11.3828125" style="1" customWidth="1"/>
    <col min="3597" max="3840" width="8.921875" style="1"/>
    <col min="3841" max="3841" width="8.69140625" style="1" bestFit="1" customWidth="1"/>
    <col min="3842" max="3842" width="12.921875" style="1" bestFit="1" customWidth="1"/>
    <col min="3843" max="3851" width="14.23046875" style="1" customWidth="1"/>
    <col min="3852" max="3852" width="11.3828125" style="1" customWidth="1"/>
    <col min="3853" max="4096" width="8.921875" style="1"/>
    <col min="4097" max="4097" width="8.69140625" style="1" bestFit="1" customWidth="1"/>
    <col min="4098" max="4098" width="12.921875" style="1" bestFit="1" customWidth="1"/>
    <col min="4099" max="4107" width="14.23046875" style="1" customWidth="1"/>
    <col min="4108" max="4108" width="11.3828125" style="1" customWidth="1"/>
    <col min="4109" max="4352" width="8.921875" style="1"/>
    <col min="4353" max="4353" width="8.69140625" style="1" bestFit="1" customWidth="1"/>
    <col min="4354" max="4354" width="12.921875" style="1" bestFit="1" customWidth="1"/>
    <col min="4355" max="4363" width="14.23046875" style="1" customWidth="1"/>
    <col min="4364" max="4364" width="11.3828125" style="1" customWidth="1"/>
    <col min="4365" max="4608" width="8.921875" style="1"/>
    <col min="4609" max="4609" width="8.69140625" style="1" bestFit="1" customWidth="1"/>
    <col min="4610" max="4610" width="12.921875" style="1" bestFit="1" customWidth="1"/>
    <col min="4611" max="4619" width="14.23046875" style="1" customWidth="1"/>
    <col min="4620" max="4620" width="11.3828125" style="1" customWidth="1"/>
    <col min="4621" max="4864" width="8.921875" style="1"/>
    <col min="4865" max="4865" width="8.69140625" style="1" bestFit="1" customWidth="1"/>
    <col min="4866" max="4866" width="12.921875" style="1" bestFit="1" customWidth="1"/>
    <col min="4867" max="4875" width="14.23046875" style="1" customWidth="1"/>
    <col min="4876" max="4876" width="11.3828125" style="1" customWidth="1"/>
    <col min="4877" max="5120" width="8.921875" style="1"/>
    <col min="5121" max="5121" width="8.69140625" style="1" bestFit="1" customWidth="1"/>
    <col min="5122" max="5122" width="12.921875" style="1" bestFit="1" customWidth="1"/>
    <col min="5123" max="5131" width="14.23046875" style="1" customWidth="1"/>
    <col min="5132" max="5132" width="11.3828125" style="1" customWidth="1"/>
    <col min="5133" max="5376" width="8.921875" style="1"/>
    <col min="5377" max="5377" width="8.69140625" style="1" bestFit="1" customWidth="1"/>
    <col min="5378" max="5378" width="12.921875" style="1" bestFit="1" customWidth="1"/>
    <col min="5379" max="5387" width="14.23046875" style="1" customWidth="1"/>
    <col min="5388" max="5388" width="11.3828125" style="1" customWidth="1"/>
    <col min="5389" max="5632" width="8.921875" style="1"/>
    <col min="5633" max="5633" width="8.69140625" style="1" bestFit="1" customWidth="1"/>
    <col min="5634" max="5634" width="12.921875" style="1" bestFit="1" customWidth="1"/>
    <col min="5635" max="5643" width="14.23046875" style="1" customWidth="1"/>
    <col min="5644" max="5644" width="11.3828125" style="1" customWidth="1"/>
    <col min="5645" max="5888" width="8.921875" style="1"/>
    <col min="5889" max="5889" width="8.69140625" style="1" bestFit="1" customWidth="1"/>
    <col min="5890" max="5890" width="12.921875" style="1" bestFit="1" customWidth="1"/>
    <col min="5891" max="5899" width="14.23046875" style="1" customWidth="1"/>
    <col min="5900" max="5900" width="11.3828125" style="1" customWidth="1"/>
    <col min="5901" max="6144" width="8.921875" style="1"/>
    <col min="6145" max="6145" width="8.69140625" style="1" bestFit="1" customWidth="1"/>
    <col min="6146" max="6146" width="12.921875" style="1" bestFit="1" customWidth="1"/>
    <col min="6147" max="6155" width="14.23046875" style="1" customWidth="1"/>
    <col min="6156" max="6156" width="11.3828125" style="1" customWidth="1"/>
    <col min="6157" max="6400" width="8.921875" style="1"/>
    <col min="6401" max="6401" width="8.69140625" style="1" bestFit="1" customWidth="1"/>
    <col min="6402" max="6402" width="12.921875" style="1" bestFit="1" customWidth="1"/>
    <col min="6403" max="6411" width="14.23046875" style="1" customWidth="1"/>
    <col min="6412" max="6412" width="11.3828125" style="1" customWidth="1"/>
    <col min="6413" max="6656" width="8.921875" style="1"/>
    <col min="6657" max="6657" width="8.69140625" style="1" bestFit="1" customWidth="1"/>
    <col min="6658" max="6658" width="12.921875" style="1" bestFit="1" customWidth="1"/>
    <col min="6659" max="6667" width="14.23046875" style="1" customWidth="1"/>
    <col min="6668" max="6668" width="11.3828125" style="1" customWidth="1"/>
    <col min="6669" max="6912" width="8.921875" style="1"/>
    <col min="6913" max="6913" width="8.69140625" style="1" bestFit="1" customWidth="1"/>
    <col min="6914" max="6914" width="12.921875" style="1" bestFit="1" customWidth="1"/>
    <col min="6915" max="6923" width="14.23046875" style="1" customWidth="1"/>
    <col min="6924" max="6924" width="11.3828125" style="1" customWidth="1"/>
    <col min="6925" max="7168" width="8.921875" style="1"/>
    <col min="7169" max="7169" width="8.69140625" style="1" bestFit="1" customWidth="1"/>
    <col min="7170" max="7170" width="12.921875" style="1" bestFit="1" customWidth="1"/>
    <col min="7171" max="7179" width="14.23046875" style="1" customWidth="1"/>
    <col min="7180" max="7180" width="11.3828125" style="1" customWidth="1"/>
    <col min="7181" max="7424" width="8.921875" style="1"/>
    <col min="7425" max="7425" width="8.69140625" style="1" bestFit="1" customWidth="1"/>
    <col min="7426" max="7426" width="12.921875" style="1" bestFit="1" customWidth="1"/>
    <col min="7427" max="7435" width="14.23046875" style="1" customWidth="1"/>
    <col min="7436" max="7436" width="11.3828125" style="1" customWidth="1"/>
    <col min="7437" max="7680" width="8.921875" style="1"/>
    <col min="7681" max="7681" width="8.69140625" style="1" bestFit="1" customWidth="1"/>
    <col min="7682" max="7682" width="12.921875" style="1" bestFit="1" customWidth="1"/>
    <col min="7683" max="7691" width="14.23046875" style="1" customWidth="1"/>
    <col min="7692" max="7692" width="11.3828125" style="1" customWidth="1"/>
    <col min="7693" max="7936" width="8.921875" style="1"/>
    <col min="7937" max="7937" width="8.69140625" style="1" bestFit="1" customWidth="1"/>
    <col min="7938" max="7938" width="12.921875" style="1" bestFit="1" customWidth="1"/>
    <col min="7939" max="7947" width="14.23046875" style="1" customWidth="1"/>
    <col min="7948" max="7948" width="11.3828125" style="1" customWidth="1"/>
    <col min="7949" max="8192" width="8.921875" style="1"/>
    <col min="8193" max="8193" width="8.69140625" style="1" bestFit="1" customWidth="1"/>
    <col min="8194" max="8194" width="12.921875" style="1" bestFit="1" customWidth="1"/>
    <col min="8195" max="8203" width="14.23046875" style="1" customWidth="1"/>
    <col min="8204" max="8204" width="11.3828125" style="1" customWidth="1"/>
    <col min="8205" max="8448" width="8.921875" style="1"/>
    <col min="8449" max="8449" width="8.69140625" style="1" bestFit="1" customWidth="1"/>
    <col min="8450" max="8450" width="12.921875" style="1" bestFit="1" customWidth="1"/>
    <col min="8451" max="8459" width="14.23046875" style="1" customWidth="1"/>
    <col min="8460" max="8460" width="11.3828125" style="1" customWidth="1"/>
    <col min="8461" max="8704" width="8.921875" style="1"/>
    <col min="8705" max="8705" width="8.69140625" style="1" bestFit="1" customWidth="1"/>
    <col min="8706" max="8706" width="12.921875" style="1" bestFit="1" customWidth="1"/>
    <col min="8707" max="8715" width="14.23046875" style="1" customWidth="1"/>
    <col min="8716" max="8716" width="11.3828125" style="1" customWidth="1"/>
    <col min="8717" max="8960" width="8.921875" style="1"/>
    <col min="8961" max="8961" width="8.69140625" style="1" bestFit="1" customWidth="1"/>
    <col min="8962" max="8962" width="12.921875" style="1" bestFit="1" customWidth="1"/>
    <col min="8963" max="8971" width="14.23046875" style="1" customWidth="1"/>
    <col min="8972" max="8972" width="11.3828125" style="1" customWidth="1"/>
    <col min="8973" max="9216" width="8.921875" style="1"/>
    <col min="9217" max="9217" width="8.69140625" style="1" bestFit="1" customWidth="1"/>
    <col min="9218" max="9218" width="12.921875" style="1" bestFit="1" customWidth="1"/>
    <col min="9219" max="9227" width="14.23046875" style="1" customWidth="1"/>
    <col min="9228" max="9228" width="11.3828125" style="1" customWidth="1"/>
    <col min="9229" max="9472" width="8.921875" style="1"/>
    <col min="9473" max="9473" width="8.69140625" style="1" bestFit="1" customWidth="1"/>
    <col min="9474" max="9474" width="12.921875" style="1" bestFit="1" customWidth="1"/>
    <col min="9475" max="9483" width="14.23046875" style="1" customWidth="1"/>
    <col min="9484" max="9484" width="11.3828125" style="1" customWidth="1"/>
    <col min="9485" max="9728" width="8.921875" style="1"/>
    <col min="9729" max="9729" width="8.69140625" style="1" bestFit="1" customWidth="1"/>
    <col min="9730" max="9730" width="12.921875" style="1" bestFit="1" customWidth="1"/>
    <col min="9731" max="9739" width="14.23046875" style="1" customWidth="1"/>
    <col min="9740" max="9740" width="11.3828125" style="1" customWidth="1"/>
    <col min="9741" max="9984" width="8.921875" style="1"/>
    <col min="9985" max="9985" width="8.69140625" style="1" bestFit="1" customWidth="1"/>
    <col min="9986" max="9986" width="12.921875" style="1" bestFit="1" customWidth="1"/>
    <col min="9987" max="9995" width="14.23046875" style="1" customWidth="1"/>
    <col min="9996" max="9996" width="11.3828125" style="1" customWidth="1"/>
    <col min="9997" max="10240" width="8.921875" style="1"/>
    <col min="10241" max="10241" width="8.69140625" style="1" bestFit="1" customWidth="1"/>
    <col min="10242" max="10242" width="12.921875" style="1" bestFit="1" customWidth="1"/>
    <col min="10243" max="10251" width="14.23046875" style="1" customWidth="1"/>
    <col min="10252" max="10252" width="11.3828125" style="1" customWidth="1"/>
    <col min="10253" max="10496" width="8.921875" style="1"/>
    <col min="10497" max="10497" width="8.69140625" style="1" bestFit="1" customWidth="1"/>
    <col min="10498" max="10498" width="12.921875" style="1" bestFit="1" customWidth="1"/>
    <col min="10499" max="10507" width="14.23046875" style="1" customWidth="1"/>
    <col min="10508" max="10508" width="11.3828125" style="1" customWidth="1"/>
    <col min="10509" max="10752" width="8.921875" style="1"/>
    <col min="10753" max="10753" width="8.69140625" style="1" bestFit="1" customWidth="1"/>
    <col min="10754" max="10754" width="12.921875" style="1" bestFit="1" customWidth="1"/>
    <col min="10755" max="10763" width="14.23046875" style="1" customWidth="1"/>
    <col min="10764" max="10764" width="11.3828125" style="1" customWidth="1"/>
    <col min="10765" max="11008" width="8.921875" style="1"/>
    <col min="11009" max="11009" width="8.69140625" style="1" bestFit="1" customWidth="1"/>
    <col min="11010" max="11010" width="12.921875" style="1" bestFit="1" customWidth="1"/>
    <col min="11011" max="11019" width="14.23046875" style="1" customWidth="1"/>
    <col min="11020" max="11020" width="11.3828125" style="1" customWidth="1"/>
    <col min="11021" max="11264" width="8.921875" style="1"/>
    <col min="11265" max="11265" width="8.69140625" style="1" bestFit="1" customWidth="1"/>
    <col min="11266" max="11266" width="12.921875" style="1" bestFit="1" customWidth="1"/>
    <col min="11267" max="11275" width="14.23046875" style="1" customWidth="1"/>
    <col min="11276" max="11276" width="11.3828125" style="1" customWidth="1"/>
    <col min="11277" max="11520" width="8.921875" style="1"/>
    <col min="11521" max="11521" width="8.69140625" style="1" bestFit="1" customWidth="1"/>
    <col min="11522" max="11522" width="12.921875" style="1" bestFit="1" customWidth="1"/>
    <col min="11523" max="11531" width="14.23046875" style="1" customWidth="1"/>
    <col min="11532" max="11532" width="11.3828125" style="1" customWidth="1"/>
    <col min="11533" max="11776" width="8.921875" style="1"/>
    <col min="11777" max="11777" width="8.69140625" style="1" bestFit="1" customWidth="1"/>
    <col min="11778" max="11778" width="12.921875" style="1" bestFit="1" customWidth="1"/>
    <col min="11779" max="11787" width="14.23046875" style="1" customWidth="1"/>
    <col min="11788" max="11788" width="11.3828125" style="1" customWidth="1"/>
    <col min="11789" max="12032" width="8.921875" style="1"/>
    <col min="12033" max="12033" width="8.69140625" style="1" bestFit="1" customWidth="1"/>
    <col min="12034" max="12034" width="12.921875" style="1" bestFit="1" customWidth="1"/>
    <col min="12035" max="12043" width="14.23046875" style="1" customWidth="1"/>
    <col min="12044" max="12044" width="11.3828125" style="1" customWidth="1"/>
    <col min="12045" max="12288" width="8.921875" style="1"/>
    <col min="12289" max="12289" width="8.69140625" style="1" bestFit="1" customWidth="1"/>
    <col min="12290" max="12290" width="12.921875" style="1" bestFit="1" customWidth="1"/>
    <col min="12291" max="12299" width="14.23046875" style="1" customWidth="1"/>
    <col min="12300" max="12300" width="11.3828125" style="1" customWidth="1"/>
    <col min="12301" max="12544" width="8.921875" style="1"/>
    <col min="12545" max="12545" width="8.69140625" style="1" bestFit="1" customWidth="1"/>
    <col min="12546" max="12546" width="12.921875" style="1" bestFit="1" customWidth="1"/>
    <col min="12547" max="12555" width="14.23046875" style="1" customWidth="1"/>
    <col min="12556" max="12556" width="11.3828125" style="1" customWidth="1"/>
    <col min="12557" max="12800" width="8.921875" style="1"/>
    <col min="12801" max="12801" width="8.69140625" style="1" bestFit="1" customWidth="1"/>
    <col min="12802" max="12802" width="12.921875" style="1" bestFit="1" customWidth="1"/>
    <col min="12803" max="12811" width="14.23046875" style="1" customWidth="1"/>
    <col min="12812" max="12812" width="11.3828125" style="1" customWidth="1"/>
    <col min="12813" max="13056" width="8.921875" style="1"/>
    <col min="13057" max="13057" width="8.69140625" style="1" bestFit="1" customWidth="1"/>
    <col min="13058" max="13058" width="12.921875" style="1" bestFit="1" customWidth="1"/>
    <col min="13059" max="13067" width="14.23046875" style="1" customWidth="1"/>
    <col min="13068" max="13068" width="11.3828125" style="1" customWidth="1"/>
    <col min="13069" max="13312" width="8.921875" style="1"/>
    <col min="13313" max="13313" width="8.69140625" style="1" bestFit="1" customWidth="1"/>
    <col min="13314" max="13314" width="12.921875" style="1" bestFit="1" customWidth="1"/>
    <col min="13315" max="13323" width="14.23046875" style="1" customWidth="1"/>
    <col min="13324" max="13324" width="11.3828125" style="1" customWidth="1"/>
    <col min="13325" max="13568" width="8.921875" style="1"/>
    <col min="13569" max="13569" width="8.69140625" style="1" bestFit="1" customWidth="1"/>
    <col min="13570" max="13570" width="12.921875" style="1" bestFit="1" customWidth="1"/>
    <col min="13571" max="13579" width="14.23046875" style="1" customWidth="1"/>
    <col min="13580" max="13580" width="11.3828125" style="1" customWidth="1"/>
    <col min="13581" max="13824" width="8.921875" style="1"/>
    <col min="13825" max="13825" width="8.69140625" style="1" bestFit="1" customWidth="1"/>
    <col min="13826" max="13826" width="12.921875" style="1" bestFit="1" customWidth="1"/>
    <col min="13827" max="13835" width="14.23046875" style="1" customWidth="1"/>
    <col min="13836" max="13836" width="11.3828125" style="1" customWidth="1"/>
    <col min="13837" max="14080" width="8.921875" style="1"/>
    <col min="14081" max="14081" width="8.69140625" style="1" bestFit="1" customWidth="1"/>
    <col min="14082" max="14082" width="12.921875" style="1" bestFit="1" customWidth="1"/>
    <col min="14083" max="14091" width="14.23046875" style="1" customWidth="1"/>
    <col min="14092" max="14092" width="11.3828125" style="1" customWidth="1"/>
    <col min="14093" max="14336" width="8.921875" style="1"/>
    <col min="14337" max="14337" width="8.69140625" style="1" bestFit="1" customWidth="1"/>
    <col min="14338" max="14338" width="12.921875" style="1" bestFit="1" customWidth="1"/>
    <col min="14339" max="14347" width="14.23046875" style="1" customWidth="1"/>
    <col min="14348" max="14348" width="11.3828125" style="1" customWidth="1"/>
    <col min="14349" max="14592" width="8.921875" style="1"/>
    <col min="14593" max="14593" width="8.69140625" style="1" bestFit="1" customWidth="1"/>
    <col min="14594" max="14594" width="12.921875" style="1" bestFit="1" customWidth="1"/>
    <col min="14595" max="14603" width="14.23046875" style="1" customWidth="1"/>
    <col min="14604" max="14604" width="11.3828125" style="1" customWidth="1"/>
    <col min="14605" max="14848" width="8.921875" style="1"/>
    <col min="14849" max="14849" width="8.69140625" style="1" bestFit="1" customWidth="1"/>
    <col min="14850" max="14850" width="12.921875" style="1" bestFit="1" customWidth="1"/>
    <col min="14851" max="14859" width="14.23046875" style="1" customWidth="1"/>
    <col min="14860" max="14860" width="11.3828125" style="1" customWidth="1"/>
    <col min="14861" max="15104" width="8.921875" style="1"/>
    <col min="15105" max="15105" width="8.69140625" style="1" bestFit="1" customWidth="1"/>
    <col min="15106" max="15106" width="12.921875" style="1" bestFit="1" customWidth="1"/>
    <col min="15107" max="15115" width="14.23046875" style="1" customWidth="1"/>
    <col min="15116" max="15116" width="11.3828125" style="1" customWidth="1"/>
    <col min="15117" max="15360" width="8.921875" style="1"/>
    <col min="15361" max="15361" width="8.69140625" style="1" bestFit="1" customWidth="1"/>
    <col min="15362" max="15362" width="12.921875" style="1" bestFit="1" customWidth="1"/>
    <col min="15363" max="15371" width="14.23046875" style="1" customWidth="1"/>
    <col min="15372" max="15372" width="11.3828125" style="1" customWidth="1"/>
    <col min="15373" max="15616" width="8.921875" style="1"/>
    <col min="15617" max="15617" width="8.69140625" style="1" bestFit="1" customWidth="1"/>
    <col min="15618" max="15618" width="12.921875" style="1" bestFit="1" customWidth="1"/>
    <col min="15619" max="15627" width="14.23046875" style="1" customWidth="1"/>
    <col min="15628" max="15628" width="11.3828125" style="1" customWidth="1"/>
    <col min="15629" max="15872" width="8.921875" style="1"/>
    <col min="15873" max="15873" width="8.69140625" style="1" bestFit="1" customWidth="1"/>
    <col min="15874" max="15874" width="12.921875" style="1" bestFit="1" customWidth="1"/>
    <col min="15875" max="15883" width="14.23046875" style="1" customWidth="1"/>
    <col min="15884" max="15884" width="11.3828125" style="1" customWidth="1"/>
    <col min="15885" max="16128" width="8.921875" style="1"/>
    <col min="16129" max="16129" width="8.69140625" style="1" bestFit="1" customWidth="1"/>
    <col min="16130" max="16130" width="12.921875" style="1" bestFit="1" customWidth="1"/>
    <col min="16131" max="16139" width="14.23046875" style="1" customWidth="1"/>
    <col min="16140" max="16140" width="11.3828125" style="1" customWidth="1"/>
    <col min="16141" max="16384" width="8.921875" style="1"/>
  </cols>
  <sheetData>
    <row r="1" spans="1:11" ht="18" x14ac:dyDescent="0.4">
      <c r="A1" s="4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35">
      <c r="A2" s="12" t="s">
        <v>132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13" customFormat="1" ht="46.5" x14ac:dyDescent="0.35">
      <c r="A3" s="18" t="s">
        <v>3</v>
      </c>
      <c r="B3" s="18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</row>
    <row r="4" spans="1:11" x14ac:dyDescent="0.35">
      <c r="A4" s="10" t="s">
        <v>15</v>
      </c>
      <c r="B4" s="17" t="s">
        <v>16</v>
      </c>
      <c r="C4" s="15">
        <v>1260848780</v>
      </c>
      <c r="D4" s="15">
        <v>63042440</v>
      </c>
      <c r="E4" s="15">
        <v>63042440</v>
      </c>
      <c r="F4" s="15">
        <v>113476392</v>
      </c>
      <c r="G4" s="15">
        <v>113476392</v>
      </c>
      <c r="H4" s="15">
        <v>113476392</v>
      </c>
      <c r="I4" s="15">
        <v>113476392</v>
      </c>
      <c r="J4" s="15">
        <v>113476392</v>
      </c>
      <c r="K4" s="15">
        <v>693466840</v>
      </c>
    </row>
    <row r="5" spans="1:11" x14ac:dyDescent="0.35">
      <c r="A5" s="10" t="s">
        <v>17</v>
      </c>
      <c r="B5" s="17" t="s">
        <v>18</v>
      </c>
      <c r="C5" s="14">
        <v>1136570</v>
      </c>
      <c r="D5" s="14">
        <v>104481</v>
      </c>
      <c r="E5" s="14">
        <v>104481</v>
      </c>
      <c r="F5" s="14">
        <v>130883</v>
      </c>
      <c r="G5" s="14">
        <v>130883</v>
      </c>
      <c r="H5" s="14">
        <v>59405</v>
      </c>
      <c r="I5" s="14">
        <v>59405</v>
      </c>
      <c r="J5" s="14">
        <v>87996</v>
      </c>
      <c r="K5" s="14">
        <v>677534</v>
      </c>
    </row>
    <row r="6" spans="1:11" x14ac:dyDescent="0.35">
      <c r="A6" s="10" t="s">
        <v>19</v>
      </c>
      <c r="B6" s="17" t="s">
        <v>20</v>
      </c>
      <c r="C6" s="14">
        <v>14919283</v>
      </c>
      <c r="D6" s="14">
        <v>1691714</v>
      </c>
      <c r="E6" s="14">
        <v>1691714</v>
      </c>
      <c r="F6" s="14">
        <v>1910185</v>
      </c>
      <c r="G6" s="14">
        <v>1910185</v>
      </c>
      <c r="H6" s="14">
        <v>491561</v>
      </c>
      <c r="I6" s="14">
        <v>491561</v>
      </c>
      <c r="J6" s="14">
        <v>1059010</v>
      </c>
      <c r="K6" s="14">
        <v>9245930</v>
      </c>
    </row>
    <row r="7" spans="1:11" x14ac:dyDescent="0.35">
      <c r="A7" s="10" t="s">
        <v>21</v>
      </c>
      <c r="B7" s="17" t="s">
        <v>22</v>
      </c>
      <c r="C7" s="14">
        <v>186221079</v>
      </c>
      <c r="D7" s="14">
        <v>11576040</v>
      </c>
      <c r="E7" s="14">
        <v>11576040</v>
      </c>
      <c r="F7" s="14">
        <v>18118885</v>
      </c>
      <c r="G7" s="14">
        <v>18118885</v>
      </c>
      <c r="H7" s="14">
        <v>14721408</v>
      </c>
      <c r="I7" s="14">
        <v>14721408</v>
      </c>
      <c r="J7" s="14">
        <v>16080399</v>
      </c>
      <c r="K7" s="14">
        <v>104913065</v>
      </c>
    </row>
    <row r="8" spans="1:11" x14ac:dyDescent="0.35">
      <c r="A8" s="10" t="s">
        <v>23</v>
      </c>
      <c r="B8" s="17" t="s">
        <v>24</v>
      </c>
      <c r="C8" s="14">
        <v>17368573</v>
      </c>
      <c r="D8" s="14">
        <v>1725617</v>
      </c>
      <c r="E8" s="14">
        <v>1725617</v>
      </c>
      <c r="F8" s="14">
        <v>2077484</v>
      </c>
      <c r="G8" s="14">
        <v>2077484</v>
      </c>
      <c r="H8" s="14">
        <v>791702</v>
      </c>
      <c r="I8" s="14">
        <v>791702</v>
      </c>
      <c r="J8" s="14">
        <v>1306016</v>
      </c>
      <c r="K8" s="14">
        <v>10495622</v>
      </c>
    </row>
    <row r="9" spans="1:11" x14ac:dyDescent="0.35">
      <c r="A9" s="10" t="s">
        <v>25</v>
      </c>
      <c r="B9" s="17" t="s">
        <v>26</v>
      </c>
      <c r="C9" s="14">
        <v>33562607</v>
      </c>
      <c r="D9" s="14">
        <v>4524389</v>
      </c>
      <c r="E9" s="14">
        <v>4524389</v>
      </c>
      <c r="F9" s="14">
        <v>4728390</v>
      </c>
      <c r="G9" s="14">
        <v>4728390</v>
      </c>
      <c r="H9" s="14">
        <v>459002</v>
      </c>
      <c r="I9" s="14">
        <v>459002</v>
      </c>
      <c r="J9" s="14">
        <v>2166757</v>
      </c>
      <c r="K9" s="14">
        <v>21590319</v>
      </c>
    </row>
    <row r="10" spans="1:11" x14ac:dyDescent="0.35">
      <c r="A10" s="10" t="s">
        <v>27</v>
      </c>
      <c r="B10" s="17" t="s">
        <v>28</v>
      </c>
      <c r="C10" s="14">
        <v>904536466</v>
      </c>
      <c r="D10" s="14">
        <v>45226824</v>
      </c>
      <c r="E10" s="14">
        <v>45226824</v>
      </c>
      <c r="F10" s="14">
        <v>81408284</v>
      </c>
      <c r="G10" s="14">
        <v>81408284</v>
      </c>
      <c r="H10" s="14">
        <v>81408284</v>
      </c>
      <c r="I10" s="14">
        <v>81408284</v>
      </c>
      <c r="J10" s="14">
        <v>81408284</v>
      </c>
      <c r="K10" s="14">
        <v>497495068</v>
      </c>
    </row>
    <row r="11" spans="1:11" x14ac:dyDescent="0.35">
      <c r="A11" s="10" t="s">
        <v>29</v>
      </c>
      <c r="B11" s="17" t="s">
        <v>30</v>
      </c>
      <c r="C11" s="14">
        <v>28522036</v>
      </c>
      <c r="D11" s="14">
        <v>3706638</v>
      </c>
      <c r="E11" s="14">
        <v>3706638</v>
      </c>
      <c r="F11" s="14">
        <v>3935305</v>
      </c>
      <c r="G11" s="14">
        <v>3935305</v>
      </c>
      <c r="H11" s="14">
        <v>514501</v>
      </c>
      <c r="I11" s="14">
        <v>514501</v>
      </c>
      <c r="J11" s="14">
        <v>1882823</v>
      </c>
      <c r="K11" s="14">
        <v>18195711</v>
      </c>
    </row>
    <row r="12" spans="1:11" x14ac:dyDescent="0.35">
      <c r="A12" s="10" t="s">
        <v>31</v>
      </c>
      <c r="B12" s="17" t="s">
        <v>32</v>
      </c>
      <c r="C12" s="14">
        <v>345349855</v>
      </c>
      <c r="D12" s="14">
        <v>19287246</v>
      </c>
      <c r="E12" s="14">
        <v>19314823</v>
      </c>
      <c r="F12" s="14">
        <v>32320916</v>
      </c>
      <c r="G12" s="14">
        <v>32293339</v>
      </c>
      <c r="H12" s="14">
        <v>29263711</v>
      </c>
      <c r="I12" s="14">
        <v>29263711</v>
      </c>
      <c r="J12" s="14">
        <v>30475562</v>
      </c>
      <c r="K12" s="14">
        <v>192219308</v>
      </c>
    </row>
    <row r="13" spans="1:11" x14ac:dyDescent="0.35">
      <c r="A13" s="10" t="s">
        <v>33</v>
      </c>
      <c r="B13" s="17" t="s">
        <v>34</v>
      </c>
      <c r="C13" s="14">
        <v>1735535441</v>
      </c>
      <c r="D13" s="14">
        <v>94078275</v>
      </c>
      <c r="E13" s="14">
        <v>94105349</v>
      </c>
      <c r="F13" s="14">
        <v>160606166</v>
      </c>
      <c r="G13" s="14">
        <v>160579092</v>
      </c>
      <c r="H13" s="14">
        <v>149626839</v>
      </c>
      <c r="I13" s="14">
        <v>149626839</v>
      </c>
      <c r="J13" s="14">
        <v>154007740</v>
      </c>
      <c r="K13" s="14">
        <v>962630300</v>
      </c>
    </row>
    <row r="14" spans="1:11" x14ac:dyDescent="0.35">
      <c r="A14" s="10" t="s">
        <v>35</v>
      </c>
      <c r="B14" s="17" t="s">
        <v>36</v>
      </c>
      <c r="C14" s="14">
        <v>45336416</v>
      </c>
      <c r="D14" s="14">
        <v>3178836</v>
      </c>
      <c r="E14" s="14">
        <v>3178836</v>
      </c>
      <c r="F14" s="14">
        <v>4627484</v>
      </c>
      <c r="G14" s="14">
        <v>4627484</v>
      </c>
      <c r="H14" s="14">
        <v>3259464</v>
      </c>
      <c r="I14" s="14">
        <v>3259464</v>
      </c>
      <c r="J14" s="14">
        <v>3806672</v>
      </c>
      <c r="K14" s="14">
        <v>25938240</v>
      </c>
    </row>
    <row r="15" spans="1:11" x14ac:dyDescent="0.35">
      <c r="A15" s="10" t="s">
        <v>37</v>
      </c>
      <c r="B15" s="17" t="s">
        <v>38</v>
      </c>
      <c r="C15" s="14">
        <v>124580276</v>
      </c>
      <c r="D15" s="14">
        <v>10560423</v>
      </c>
      <c r="E15" s="14">
        <v>10734165</v>
      </c>
      <c r="F15" s="14">
        <v>13984813</v>
      </c>
      <c r="G15" s="14">
        <v>13811071</v>
      </c>
      <c r="H15" s="14">
        <v>7313959</v>
      </c>
      <c r="I15" s="14">
        <v>7313959</v>
      </c>
      <c r="J15" s="14">
        <v>9912802</v>
      </c>
      <c r="K15" s="14">
        <v>73631192</v>
      </c>
    </row>
    <row r="16" spans="1:11" x14ac:dyDescent="0.35">
      <c r="A16" s="10" t="s">
        <v>39</v>
      </c>
      <c r="B16" s="17" t="s">
        <v>40</v>
      </c>
      <c r="C16" s="14">
        <v>339432057</v>
      </c>
      <c r="D16" s="14">
        <v>17038666</v>
      </c>
      <c r="E16" s="14">
        <v>17038666</v>
      </c>
      <c r="F16" s="14">
        <v>30589122</v>
      </c>
      <c r="G16" s="14">
        <v>30589122</v>
      </c>
      <c r="H16" s="14">
        <v>30488530</v>
      </c>
      <c r="I16" s="14">
        <v>30488530</v>
      </c>
      <c r="J16" s="14">
        <v>30528767</v>
      </c>
      <c r="K16" s="14">
        <v>186761403</v>
      </c>
    </row>
    <row r="17" spans="1:11" x14ac:dyDescent="0.35">
      <c r="A17" s="10" t="s">
        <v>41</v>
      </c>
      <c r="B17" s="17" t="s">
        <v>42</v>
      </c>
      <c r="C17" s="14">
        <v>28945887</v>
      </c>
      <c r="D17" s="14">
        <v>2260323</v>
      </c>
      <c r="E17" s="14">
        <v>2260323</v>
      </c>
      <c r="F17" s="14">
        <v>3092946</v>
      </c>
      <c r="G17" s="14">
        <v>3092946</v>
      </c>
      <c r="H17" s="14">
        <v>1873402</v>
      </c>
      <c r="I17" s="14">
        <v>1873402</v>
      </c>
      <c r="J17" s="14">
        <v>2361220</v>
      </c>
      <c r="K17" s="14">
        <v>16814562</v>
      </c>
    </row>
    <row r="18" spans="1:11" x14ac:dyDescent="0.35">
      <c r="A18" s="10" t="s">
        <v>43</v>
      </c>
      <c r="B18" s="17" t="s">
        <v>44</v>
      </c>
      <c r="C18" s="14">
        <v>1627999184</v>
      </c>
      <c r="D18" s="14">
        <v>96293753</v>
      </c>
      <c r="E18" s="14">
        <v>96315700</v>
      </c>
      <c r="F18" s="14">
        <v>155478149</v>
      </c>
      <c r="G18" s="14">
        <v>155456202</v>
      </c>
      <c r="H18" s="14">
        <v>133115518</v>
      </c>
      <c r="I18" s="14">
        <v>133115518</v>
      </c>
      <c r="J18" s="14">
        <v>142051792</v>
      </c>
      <c r="K18" s="14">
        <v>911826632</v>
      </c>
    </row>
    <row r="19" spans="1:11" x14ac:dyDescent="0.35">
      <c r="A19" s="10" t="s">
        <v>45</v>
      </c>
      <c r="B19" s="17" t="s">
        <v>46</v>
      </c>
      <c r="C19" s="14">
        <v>265640064</v>
      </c>
      <c r="D19" s="14">
        <v>13282003</v>
      </c>
      <c r="E19" s="14">
        <v>13282003</v>
      </c>
      <c r="F19" s="14">
        <v>23907606</v>
      </c>
      <c r="G19" s="14">
        <v>23907606</v>
      </c>
      <c r="H19" s="14">
        <v>23907606</v>
      </c>
      <c r="I19" s="14">
        <v>23907606</v>
      </c>
      <c r="J19" s="14">
        <v>23907606</v>
      </c>
      <c r="K19" s="14">
        <v>146102036</v>
      </c>
    </row>
    <row r="20" spans="1:11" x14ac:dyDescent="0.35">
      <c r="A20" s="10" t="s">
        <v>47</v>
      </c>
      <c r="B20" s="17" t="s">
        <v>48</v>
      </c>
      <c r="C20" s="14">
        <v>69544385</v>
      </c>
      <c r="D20" s="14">
        <v>4155664</v>
      </c>
      <c r="E20" s="14">
        <v>4155664</v>
      </c>
      <c r="F20" s="14">
        <v>6666060</v>
      </c>
      <c r="G20" s="14">
        <v>6666060</v>
      </c>
      <c r="H20" s="14">
        <v>5648394</v>
      </c>
      <c r="I20" s="14">
        <v>5648394</v>
      </c>
      <c r="J20" s="14">
        <v>6055460</v>
      </c>
      <c r="K20" s="14">
        <v>38995696</v>
      </c>
    </row>
    <row r="21" spans="1:11" x14ac:dyDescent="0.35">
      <c r="A21" s="10" t="s">
        <v>49</v>
      </c>
      <c r="B21" s="17" t="s">
        <v>50</v>
      </c>
      <c r="C21" s="14">
        <v>27704154</v>
      </c>
      <c r="D21" s="14">
        <v>2173120</v>
      </c>
      <c r="E21" s="14">
        <v>2173120</v>
      </c>
      <c r="F21" s="14">
        <v>2966119</v>
      </c>
      <c r="G21" s="14">
        <v>2966119</v>
      </c>
      <c r="H21" s="14">
        <v>1784254</v>
      </c>
      <c r="I21" s="14">
        <v>1784254</v>
      </c>
      <c r="J21" s="14">
        <v>2257000</v>
      </c>
      <c r="K21" s="14">
        <v>16103986</v>
      </c>
    </row>
    <row r="22" spans="1:11" x14ac:dyDescent="0.35">
      <c r="A22" s="10" t="s">
        <v>51</v>
      </c>
      <c r="B22" s="17" t="s">
        <v>52</v>
      </c>
      <c r="C22" s="14">
        <v>10727709432</v>
      </c>
      <c r="D22" s="14">
        <v>536385483</v>
      </c>
      <c r="E22" s="14">
        <v>536385483</v>
      </c>
      <c r="F22" s="14">
        <v>965493856</v>
      </c>
      <c r="G22" s="14">
        <v>965493856</v>
      </c>
      <c r="H22" s="14">
        <v>965493856</v>
      </c>
      <c r="I22" s="14">
        <v>965493856</v>
      </c>
      <c r="J22" s="14">
        <v>965493856</v>
      </c>
      <c r="K22" s="14">
        <v>5900240246</v>
      </c>
    </row>
    <row r="23" spans="1:11" x14ac:dyDescent="0.35">
      <c r="A23" s="10" t="s">
        <v>53</v>
      </c>
      <c r="B23" s="17" t="s">
        <v>54</v>
      </c>
      <c r="C23" s="14">
        <v>262749639</v>
      </c>
      <c r="D23" s="14">
        <v>16550490</v>
      </c>
      <c r="E23" s="14">
        <v>16550490</v>
      </c>
      <c r="F23" s="14">
        <v>25695273</v>
      </c>
      <c r="G23" s="14">
        <v>25695273</v>
      </c>
      <c r="H23" s="14">
        <v>20575762</v>
      </c>
      <c r="I23" s="14">
        <v>20575762</v>
      </c>
      <c r="J23" s="14">
        <v>22623566</v>
      </c>
      <c r="K23" s="14">
        <v>148266616</v>
      </c>
    </row>
    <row r="24" spans="1:11" x14ac:dyDescent="0.35">
      <c r="A24" s="10" t="s">
        <v>55</v>
      </c>
      <c r="B24" s="17" t="s">
        <v>56</v>
      </c>
      <c r="C24" s="14">
        <v>82900863</v>
      </c>
      <c r="D24" s="14">
        <v>5499554</v>
      </c>
      <c r="E24" s="14">
        <v>5499554</v>
      </c>
      <c r="F24" s="14">
        <v>8273785</v>
      </c>
      <c r="G24" s="14">
        <v>8273785</v>
      </c>
      <c r="H24" s="14">
        <v>6242019</v>
      </c>
      <c r="I24" s="14">
        <v>6242019</v>
      </c>
      <c r="J24" s="14">
        <v>7054726</v>
      </c>
      <c r="K24" s="14">
        <v>47085442</v>
      </c>
    </row>
    <row r="25" spans="1:11" x14ac:dyDescent="0.35">
      <c r="A25" s="10" t="s">
        <v>57</v>
      </c>
      <c r="B25" s="17" t="s">
        <v>58</v>
      </c>
      <c r="C25" s="14">
        <v>6866910</v>
      </c>
      <c r="D25" s="14">
        <v>905512</v>
      </c>
      <c r="E25" s="14">
        <v>905512</v>
      </c>
      <c r="F25" s="14">
        <v>955322</v>
      </c>
      <c r="G25" s="14">
        <v>955322</v>
      </c>
      <c r="H25" s="14">
        <v>112072</v>
      </c>
      <c r="I25" s="14">
        <v>112072</v>
      </c>
      <c r="J25" s="14">
        <v>449372</v>
      </c>
      <c r="K25" s="14">
        <v>4395184</v>
      </c>
    </row>
    <row r="26" spans="1:11" x14ac:dyDescent="0.35">
      <c r="A26" s="10" t="s">
        <v>59</v>
      </c>
      <c r="B26" s="17" t="s">
        <v>60</v>
      </c>
      <c r="C26" s="14">
        <v>94523039</v>
      </c>
      <c r="D26" s="14">
        <v>6241605</v>
      </c>
      <c r="E26" s="14">
        <v>6241605</v>
      </c>
      <c r="F26" s="14">
        <v>9416346</v>
      </c>
      <c r="G26" s="14">
        <v>9416346</v>
      </c>
      <c r="H26" s="14">
        <v>7143167</v>
      </c>
      <c r="I26" s="14">
        <v>7143167</v>
      </c>
      <c r="J26" s="14">
        <v>8052439</v>
      </c>
      <c r="K26" s="14">
        <v>53654675</v>
      </c>
    </row>
    <row r="27" spans="1:11" x14ac:dyDescent="0.35">
      <c r="A27" s="10" t="s">
        <v>61</v>
      </c>
      <c r="B27" s="17" t="s">
        <v>62</v>
      </c>
      <c r="C27" s="14">
        <v>493163181</v>
      </c>
      <c r="D27" s="14">
        <v>24658162</v>
      </c>
      <c r="E27" s="14">
        <v>24658162</v>
      </c>
      <c r="F27" s="14">
        <v>44384683</v>
      </c>
      <c r="G27" s="14">
        <v>44384683</v>
      </c>
      <c r="H27" s="14">
        <v>44384683</v>
      </c>
      <c r="I27" s="14">
        <v>44384683</v>
      </c>
      <c r="J27" s="14">
        <v>44384683</v>
      </c>
      <c r="K27" s="14">
        <v>271239739</v>
      </c>
    </row>
    <row r="28" spans="1:11" x14ac:dyDescent="0.35">
      <c r="A28" s="10" t="s">
        <v>63</v>
      </c>
      <c r="B28" s="17" t="s">
        <v>64</v>
      </c>
      <c r="C28" s="14">
        <v>10701356</v>
      </c>
      <c r="D28" s="14">
        <v>1258774</v>
      </c>
      <c r="E28" s="14">
        <v>1258774</v>
      </c>
      <c r="F28" s="14">
        <v>1397347</v>
      </c>
      <c r="G28" s="14">
        <v>1397347</v>
      </c>
      <c r="H28" s="14">
        <v>311788</v>
      </c>
      <c r="I28" s="14">
        <v>311788</v>
      </c>
      <c r="J28" s="14">
        <v>746011</v>
      </c>
      <c r="K28" s="14">
        <v>6681829</v>
      </c>
    </row>
    <row r="29" spans="1:11" x14ac:dyDescent="0.35">
      <c r="A29" s="10" t="s">
        <v>65</v>
      </c>
      <c r="B29" s="17" t="s">
        <v>66</v>
      </c>
      <c r="C29" s="14">
        <v>4965425</v>
      </c>
      <c r="D29" s="14">
        <v>394151</v>
      </c>
      <c r="E29" s="14">
        <v>394151</v>
      </c>
      <c r="F29" s="14">
        <v>534415</v>
      </c>
      <c r="G29" s="14">
        <v>534415</v>
      </c>
      <c r="H29" s="14">
        <v>315595</v>
      </c>
      <c r="I29" s="14">
        <v>315595</v>
      </c>
      <c r="J29" s="14">
        <v>403124</v>
      </c>
      <c r="K29" s="14">
        <v>2891446</v>
      </c>
    </row>
    <row r="30" spans="1:11" x14ac:dyDescent="0.35">
      <c r="A30" s="10" t="s">
        <v>67</v>
      </c>
      <c r="B30" s="17" t="s">
        <v>68</v>
      </c>
      <c r="C30" s="14">
        <v>560472378</v>
      </c>
      <c r="D30" s="14">
        <v>35624731</v>
      </c>
      <c r="E30" s="14">
        <v>35624731</v>
      </c>
      <c r="F30" s="14">
        <v>55003182</v>
      </c>
      <c r="G30" s="14">
        <v>55003182</v>
      </c>
      <c r="H30" s="14">
        <v>43601514</v>
      </c>
      <c r="I30" s="14">
        <v>43601514</v>
      </c>
      <c r="J30" s="14">
        <v>48162181</v>
      </c>
      <c r="K30" s="14">
        <v>316621035</v>
      </c>
    </row>
    <row r="31" spans="1:11" x14ac:dyDescent="0.35">
      <c r="A31" s="10" t="s">
        <v>69</v>
      </c>
      <c r="B31" s="17" t="s">
        <v>70</v>
      </c>
      <c r="C31" s="14">
        <v>62337029</v>
      </c>
      <c r="D31" s="14">
        <v>3237511</v>
      </c>
      <c r="E31" s="14">
        <v>3237511</v>
      </c>
      <c r="F31" s="14">
        <v>5682729</v>
      </c>
      <c r="G31" s="14">
        <v>5682729</v>
      </c>
      <c r="H31" s="14">
        <v>5501741</v>
      </c>
      <c r="I31" s="14">
        <v>5501741</v>
      </c>
      <c r="J31" s="14">
        <v>5574136</v>
      </c>
      <c r="K31" s="14">
        <v>34418098</v>
      </c>
    </row>
    <row r="32" spans="1:11" x14ac:dyDescent="0.35">
      <c r="A32" s="10" t="s">
        <v>71</v>
      </c>
      <c r="B32" s="17" t="s">
        <v>72</v>
      </c>
      <c r="C32" s="14">
        <v>59471137</v>
      </c>
      <c r="D32" s="14">
        <v>4640520</v>
      </c>
      <c r="E32" s="14">
        <v>4640520</v>
      </c>
      <c r="F32" s="14">
        <v>6352579</v>
      </c>
      <c r="G32" s="14">
        <v>6352579</v>
      </c>
      <c r="H32" s="14">
        <v>3852136</v>
      </c>
      <c r="I32" s="14">
        <v>3852136</v>
      </c>
      <c r="J32" s="14">
        <v>4852312</v>
      </c>
      <c r="K32" s="14">
        <v>34542782</v>
      </c>
    </row>
    <row r="33" spans="1:11" x14ac:dyDescent="0.35">
      <c r="A33" s="10" t="s">
        <v>73</v>
      </c>
      <c r="B33" s="17" t="s">
        <v>74</v>
      </c>
      <c r="C33" s="14">
        <v>2178072926</v>
      </c>
      <c r="D33" s="14">
        <v>113074262</v>
      </c>
      <c r="E33" s="14">
        <v>113074262</v>
      </c>
      <c r="F33" s="14">
        <v>198528933</v>
      </c>
      <c r="G33" s="14">
        <v>198528933</v>
      </c>
      <c r="H33" s="14">
        <v>192273015</v>
      </c>
      <c r="I33" s="14">
        <v>192273015</v>
      </c>
      <c r="J33" s="14">
        <v>194775382</v>
      </c>
      <c r="K33" s="14">
        <v>1202527802</v>
      </c>
    </row>
    <row r="34" spans="1:11" x14ac:dyDescent="0.35">
      <c r="A34" s="10" t="s">
        <v>75</v>
      </c>
      <c r="B34" s="17" t="s">
        <v>76</v>
      </c>
      <c r="C34" s="14">
        <v>323134906</v>
      </c>
      <c r="D34" s="14">
        <v>16531654</v>
      </c>
      <c r="E34" s="14">
        <v>16531654</v>
      </c>
      <c r="F34" s="14">
        <v>29307088</v>
      </c>
      <c r="G34" s="14">
        <v>29307088</v>
      </c>
      <c r="H34" s="14">
        <v>28744727</v>
      </c>
      <c r="I34" s="14">
        <v>28744727</v>
      </c>
      <c r="J34" s="14">
        <v>28969671</v>
      </c>
      <c r="K34" s="14">
        <v>178136609</v>
      </c>
    </row>
    <row r="35" spans="1:11" x14ac:dyDescent="0.35">
      <c r="A35" s="10" t="s">
        <v>77</v>
      </c>
      <c r="B35" s="17" t="s">
        <v>78</v>
      </c>
      <c r="C35" s="14">
        <v>5205884</v>
      </c>
      <c r="D35" s="14">
        <v>584825</v>
      </c>
      <c r="E35" s="14">
        <v>1071621</v>
      </c>
      <c r="F35" s="14">
        <v>1150045</v>
      </c>
      <c r="G35" s="14">
        <v>663249</v>
      </c>
      <c r="H35" s="14">
        <v>176452</v>
      </c>
      <c r="I35" s="14">
        <v>176452</v>
      </c>
      <c r="J35" s="14">
        <v>371171</v>
      </c>
      <c r="K35" s="14">
        <v>4193815</v>
      </c>
    </row>
    <row r="36" spans="1:11" x14ac:dyDescent="0.35">
      <c r="A36" s="10" t="s">
        <v>79</v>
      </c>
      <c r="B36" s="17" t="s">
        <v>80</v>
      </c>
      <c r="C36" s="14">
        <v>3092949332</v>
      </c>
      <c r="D36" s="14">
        <v>171737332</v>
      </c>
      <c r="E36" s="14">
        <v>171737332</v>
      </c>
      <c r="F36" s="14">
        <v>288619356</v>
      </c>
      <c r="G36" s="14">
        <v>288619356</v>
      </c>
      <c r="H36" s="14">
        <v>262984558</v>
      </c>
      <c r="I36" s="14">
        <v>262984558</v>
      </c>
      <c r="J36" s="14">
        <v>273238477</v>
      </c>
      <c r="K36" s="14">
        <v>1719920969</v>
      </c>
    </row>
    <row r="37" spans="1:11" x14ac:dyDescent="0.35">
      <c r="A37" s="10" t="s">
        <v>81</v>
      </c>
      <c r="B37" s="17" t="s">
        <v>82</v>
      </c>
      <c r="C37" s="14">
        <v>1597874866</v>
      </c>
      <c r="D37" s="14">
        <v>79893749</v>
      </c>
      <c r="E37" s="14">
        <v>79893749</v>
      </c>
      <c r="F37" s="14">
        <v>143808736</v>
      </c>
      <c r="G37" s="14">
        <v>143808736</v>
      </c>
      <c r="H37" s="14">
        <v>143808736</v>
      </c>
      <c r="I37" s="14">
        <v>143808736</v>
      </c>
      <c r="J37" s="14">
        <v>143808736</v>
      </c>
      <c r="K37" s="14">
        <v>878831178</v>
      </c>
    </row>
    <row r="38" spans="1:11" x14ac:dyDescent="0.35">
      <c r="A38" s="10" t="s">
        <v>83</v>
      </c>
      <c r="B38" s="17" t="s">
        <v>84</v>
      </c>
      <c r="C38" s="14">
        <v>63933174</v>
      </c>
      <c r="D38" s="14">
        <v>5048078</v>
      </c>
      <c r="E38" s="14">
        <v>5048078</v>
      </c>
      <c r="F38" s="14">
        <v>6864836</v>
      </c>
      <c r="G38" s="14">
        <v>6864836</v>
      </c>
      <c r="H38" s="14">
        <v>4087707</v>
      </c>
      <c r="I38" s="14">
        <v>4087707</v>
      </c>
      <c r="J38" s="14">
        <v>5198559</v>
      </c>
      <c r="K38" s="14">
        <v>37199801</v>
      </c>
    </row>
    <row r="39" spans="1:11" x14ac:dyDescent="0.35">
      <c r="A39" s="10" t="s">
        <v>85</v>
      </c>
      <c r="B39" s="17" t="s">
        <v>86</v>
      </c>
      <c r="C39" s="14">
        <v>3346720068</v>
      </c>
      <c r="D39" s="14">
        <v>177662963</v>
      </c>
      <c r="E39" s="14">
        <v>177995949</v>
      </c>
      <c r="F39" s="14">
        <v>307733966</v>
      </c>
      <c r="G39" s="14">
        <v>307400980</v>
      </c>
      <c r="H39" s="14">
        <v>291910548</v>
      </c>
      <c r="I39" s="14">
        <v>291910548</v>
      </c>
      <c r="J39" s="14">
        <v>298106721</v>
      </c>
      <c r="K39" s="14">
        <v>1852721675</v>
      </c>
    </row>
    <row r="40" spans="1:11" x14ac:dyDescent="0.35">
      <c r="A40" s="10" t="s">
        <v>87</v>
      </c>
      <c r="B40" s="17" t="s">
        <v>88</v>
      </c>
      <c r="C40" s="14">
        <v>2597668788</v>
      </c>
      <c r="D40" s="14">
        <v>148524576</v>
      </c>
      <c r="E40" s="14">
        <v>148524576</v>
      </c>
      <c r="F40" s="14">
        <v>244974870</v>
      </c>
      <c r="G40" s="14">
        <v>244974870</v>
      </c>
      <c r="H40" s="14">
        <v>217013170</v>
      </c>
      <c r="I40" s="14">
        <v>217013170</v>
      </c>
      <c r="J40" s="14">
        <v>228197852</v>
      </c>
      <c r="K40" s="14">
        <v>1449223084</v>
      </c>
    </row>
    <row r="41" spans="1:11" x14ac:dyDescent="0.35">
      <c r="A41" s="10" t="s">
        <v>89</v>
      </c>
      <c r="B41" s="17" t="s">
        <v>90</v>
      </c>
      <c r="C41" s="14">
        <v>349262908</v>
      </c>
      <c r="D41" s="14">
        <v>17463147</v>
      </c>
      <c r="E41" s="14">
        <v>17463147</v>
      </c>
      <c r="F41" s="14">
        <v>31433662</v>
      </c>
      <c r="G41" s="14">
        <v>31433662</v>
      </c>
      <c r="H41" s="14">
        <v>31433662</v>
      </c>
      <c r="I41" s="14">
        <v>31433662</v>
      </c>
      <c r="J41" s="14">
        <v>31433662</v>
      </c>
      <c r="K41" s="14">
        <v>192094604</v>
      </c>
    </row>
    <row r="42" spans="1:11" x14ac:dyDescent="0.35">
      <c r="A42" s="10" t="s">
        <v>91</v>
      </c>
      <c r="B42" s="17" t="s">
        <v>92</v>
      </c>
      <c r="C42" s="14">
        <v>1082305576</v>
      </c>
      <c r="D42" s="14">
        <v>54115280</v>
      </c>
      <c r="E42" s="14">
        <v>54115280</v>
      </c>
      <c r="F42" s="14">
        <v>97407503</v>
      </c>
      <c r="G42" s="14">
        <v>97407503</v>
      </c>
      <c r="H42" s="14">
        <v>97407503</v>
      </c>
      <c r="I42" s="14">
        <v>97407503</v>
      </c>
      <c r="J42" s="14">
        <v>97407503</v>
      </c>
      <c r="K42" s="14">
        <v>595268075</v>
      </c>
    </row>
    <row r="43" spans="1:11" x14ac:dyDescent="0.35">
      <c r="A43" s="10" t="s">
        <v>93</v>
      </c>
      <c r="B43" s="17" t="s">
        <v>94</v>
      </c>
      <c r="C43" s="14">
        <v>89233338</v>
      </c>
      <c r="D43" s="14">
        <v>6935570</v>
      </c>
      <c r="E43" s="14">
        <v>6935570</v>
      </c>
      <c r="F43" s="14">
        <v>9515342</v>
      </c>
      <c r="G43" s="14">
        <v>9515342</v>
      </c>
      <c r="H43" s="14">
        <v>5804487</v>
      </c>
      <c r="I43" s="14">
        <v>5804487</v>
      </c>
      <c r="J43" s="14">
        <v>7288829</v>
      </c>
      <c r="K43" s="14">
        <v>51799627</v>
      </c>
    </row>
    <row r="44" spans="1:11" x14ac:dyDescent="0.35">
      <c r="A44" s="10" t="s">
        <v>95</v>
      </c>
      <c r="B44" s="17" t="s">
        <v>96</v>
      </c>
      <c r="C44" s="14">
        <v>187462368</v>
      </c>
      <c r="D44" s="14">
        <v>13881895</v>
      </c>
      <c r="E44" s="14">
        <v>13881895</v>
      </c>
      <c r="F44" s="14">
        <v>19576877</v>
      </c>
      <c r="G44" s="14">
        <v>19576877</v>
      </c>
      <c r="H44" s="14">
        <v>12813713</v>
      </c>
      <c r="I44" s="14">
        <v>12813713</v>
      </c>
      <c r="J44" s="14">
        <v>15518980</v>
      </c>
      <c r="K44" s="14">
        <v>108063950</v>
      </c>
    </row>
    <row r="45" spans="1:11" x14ac:dyDescent="0.35">
      <c r="A45" s="10" t="s">
        <v>97</v>
      </c>
      <c r="B45" s="17" t="s">
        <v>98</v>
      </c>
      <c r="C45" s="14">
        <v>340120872</v>
      </c>
      <c r="D45" s="14">
        <v>17513178</v>
      </c>
      <c r="E45" s="14">
        <v>17513178</v>
      </c>
      <c r="F45" s="14">
        <v>30915158</v>
      </c>
      <c r="G45" s="14">
        <v>30915158</v>
      </c>
      <c r="H45" s="14">
        <v>30154457</v>
      </c>
      <c r="I45" s="14">
        <v>30154457</v>
      </c>
      <c r="J45" s="14">
        <v>30458737</v>
      </c>
      <c r="K45" s="14">
        <v>187624323</v>
      </c>
    </row>
    <row r="46" spans="1:11" x14ac:dyDescent="0.35">
      <c r="A46" s="10" t="s">
        <v>99</v>
      </c>
      <c r="B46" s="17" t="s">
        <v>100</v>
      </c>
      <c r="C46" s="14">
        <v>819767921</v>
      </c>
      <c r="D46" s="14">
        <v>41804504</v>
      </c>
      <c r="E46" s="14">
        <v>41804504</v>
      </c>
      <c r="F46" s="14">
        <v>74268778</v>
      </c>
      <c r="G46" s="14">
        <v>74268778</v>
      </c>
      <c r="H46" s="14">
        <v>73044621</v>
      </c>
      <c r="I46" s="14">
        <v>73044621</v>
      </c>
      <c r="J46" s="14">
        <v>73534283</v>
      </c>
      <c r="K46" s="14">
        <v>451770089</v>
      </c>
    </row>
    <row r="47" spans="1:11" x14ac:dyDescent="0.35">
      <c r="A47" s="10" t="s">
        <v>101</v>
      </c>
      <c r="B47" s="17" t="s">
        <v>102</v>
      </c>
      <c r="C47" s="14">
        <v>232164754</v>
      </c>
      <c r="D47" s="14">
        <v>13901139</v>
      </c>
      <c r="E47" s="14">
        <v>13901139</v>
      </c>
      <c r="F47" s="14">
        <v>22270567</v>
      </c>
      <c r="G47" s="14">
        <v>22270567</v>
      </c>
      <c r="H47" s="14">
        <v>18831217</v>
      </c>
      <c r="I47" s="14">
        <v>18831217</v>
      </c>
      <c r="J47" s="14">
        <v>20206957</v>
      </c>
      <c r="K47" s="14">
        <v>130212803</v>
      </c>
    </row>
    <row r="48" spans="1:11" x14ac:dyDescent="0.35">
      <c r="A48" s="10" t="s">
        <v>103</v>
      </c>
      <c r="B48" s="17" t="s">
        <v>104</v>
      </c>
      <c r="C48" s="14">
        <v>168251404</v>
      </c>
      <c r="D48" s="14">
        <v>12284131</v>
      </c>
      <c r="E48" s="14">
        <v>12404369</v>
      </c>
      <c r="F48" s="14">
        <v>17585801</v>
      </c>
      <c r="G48" s="14">
        <v>17465563</v>
      </c>
      <c r="H48" s="14">
        <v>11658227</v>
      </c>
      <c r="I48" s="14">
        <v>11658227</v>
      </c>
      <c r="J48" s="14">
        <v>13981162</v>
      </c>
      <c r="K48" s="14">
        <v>97037480</v>
      </c>
    </row>
    <row r="49" spans="1:11" x14ac:dyDescent="0.35">
      <c r="A49" s="10" t="s">
        <v>105</v>
      </c>
      <c r="B49" s="17" t="s">
        <v>106</v>
      </c>
      <c r="C49" s="14">
        <v>3555552</v>
      </c>
      <c r="D49" s="14">
        <v>391477</v>
      </c>
      <c r="E49" s="14">
        <v>391477</v>
      </c>
      <c r="F49" s="14">
        <v>448219</v>
      </c>
      <c r="G49" s="14">
        <v>448219</v>
      </c>
      <c r="H49" s="14">
        <v>127670</v>
      </c>
      <c r="I49" s="14">
        <v>127670</v>
      </c>
      <c r="J49" s="14">
        <v>255890</v>
      </c>
      <c r="K49" s="14">
        <v>2190622</v>
      </c>
    </row>
    <row r="50" spans="1:11" x14ac:dyDescent="0.35">
      <c r="A50" s="10" t="s">
        <v>107</v>
      </c>
      <c r="B50" s="17" t="s">
        <v>108</v>
      </c>
      <c r="C50" s="14">
        <v>46704160</v>
      </c>
      <c r="D50" s="14">
        <v>4257314</v>
      </c>
      <c r="E50" s="14">
        <v>4461481</v>
      </c>
      <c r="F50" s="14">
        <v>5560807</v>
      </c>
      <c r="G50" s="14">
        <v>5356640</v>
      </c>
      <c r="H50" s="14">
        <v>2473483</v>
      </c>
      <c r="I50" s="14">
        <v>2473483</v>
      </c>
      <c r="J50" s="14">
        <v>3626744</v>
      </c>
      <c r="K50" s="14">
        <v>28209952</v>
      </c>
    </row>
    <row r="51" spans="1:11" x14ac:dyDescent="0.35">
      <c r="A51" s="10" t="s">
        <v>109</v>
      </c>
      <c r="B51" s="17" t="s">
        <v>110</v>
      </c>
      <c r="C51" s="14">
        <v>364863748</v>
      </c>
      <c r="D51" s="14">
        <v>18243189</v>
      </c>
      <c r="E51" s="14">
        <v>18243189</v>
      </c>
      <c r="F51" s="14">
        <v>32837738</v>
      </c>
      <c r="G51" s="14">
        <v>32837738</v>
      </c>
      <c r="H51" s="14">
        <v>32837738</v>
      </c>
      <c r="I51" s="14">
        <v>32837738</v>
      </c>
      <c r="J51" s="14">
        <v>32837738</v>
      </c>
      <c r="K51" s="14">
        <v>200675068</v>
      </c>
    </row>
    <row r="52" spans="1:11" x14ac:dyDescent="0.35">
      <c r="A52" s="10" t="s">
        <v>111</v>
      </c>
      <c r="B52" s="17" t="s">
        <v>112</v>
      </c>
      <c r="C52" s="14">
        <v>345954101</v>
      </c>
      <c r="D52" s="14">
        <v>19226628</v>
      </c>
      <c r="E52" s="14">
        <v>19226628</v>
      </c>
      <c r="F52" s="14">
        <v>32293215</v>
      </c>
      <c r="G52" s="14">
        <v>32293215</v>
      </c>
      <c r="H52" s="14">
        <v>29399836</v>
      </c>
      <c r="I52" s="14">
        <v>29399836</v>
      </c>
      <c r="J52" s="14">
        <v>30557188</v>
      </c>
      <c r="K52" s="14">
        <v>192396546</v>
      </c>
    </row>
    <row r="53" spans="1:11" x14ac:dyDescent="0.35">
      <c r="A53" s="10" t="s">
        <v>113</v>
      </c>
      <c r="B53" s="17" t="s">
        <v>114</v>
      </c>
      <c r="C53" s="14">
        <v>809292149</v>
      </c>
      <c r="D53" s="14">
        <v>52172859</v>
      </c>
      <c r="E53" s="14">
        <v>52172859</v>
      </c>
      <c r="F53" s="14">
        <v>79861243</v>
      </c>
      <c r="G53" s="14">
        <v>79861243</v>
      </c>
      <c r="H53" s="14">
        <v>62298867</v>
      </c>
      <c r="I53" s="14">
        <v>62298867</v>
      </c>
      <c r="J53" s="14">
        <v>69323817</v>
      </c>
      <c r="K53" s="14">
        <v>457989755</v>
      </c>
    </row>
    <row r="54" spans="1:11" x14ac:dyDescent="0.35">
      <c r="A54" s="10" t="s">
        <v>115</v>
      </c>
      <c r="B54" s="17" t="s">
        <v>116</v>
      </c>
      <c r="C54" s="14">
        <v>178545591</v>
      </c>
      <c r="D54" s="14">
        <v>9080299</v>
      </c>
      <c r="E54" s="14">
        <v>9080299</v>
      </c>
      <c r="F54" s="14">
        <v>16160916</v>
      </c>
      <c r="G54" s="14">
        <v>16160916</v>
      </c>
      <c r="H54" s="14">
        <v>15931386</v>
      </c>
      <c r="I54" s="14">
        <v>15931386</v>
      </c>
      <c r="J54" s="14">
        <v>16023198</v>
      </c>
      <c r="K54" s="14">
        <v>98368400</v>
      </c>
    </row>
    <row r="55" spans="1:11" x14ac:dyDescent="0.35">
      <c r="A55" s="10" t="s">
        <v>117</v>
      </c>
      <c r="B55" s="17" t="s">
        <v>118</v>
      </c>
      <c r="C55" s="14">
        <v>82027660</v>
      </c>
      <c r="D55" s="14">
        <v>5480084</v>
      </c>
      <c r="E55" s="14">
        <v>5480084</v>
      </c>
      <c r="F55" s="14">
        <v>8209710</v>
      </c>
      <c r="G55" s="14">
        <v>8209710</v>
      </c>
      <c r="H55" s="14">
        <v>6141659</v>
      </c>
      <c r="I55" s="14">
        <v>6141659</v>
      </c>
      <c r="J55" s="14">
        <v>6968879</v>
      </c>
      <c r="K55" s="14">
        <v>46631785</v>
      </c>
    </row>
    <row r="56" spans="1:11" x14ac:dyDescent="0.35">
      <c r="A56" s="10" t="s">
        <v>119</v>
      </c>
      <c r="B56" s="17" t="s">
        <v>120</v>
      </c>
      <c r="C56" s="14">
        <v>13185075</v>
      </c>
      <c r="D56" s="14">
        <v>1552737</v>
      </c>
      <c r="E56" s="14">
        <v>1552737</v>
      </c>
      <c r="F56" s="14">
        <v>1722746</v>
      </c>
      <c r="G56" s="14">
        <v>1722746</v>
      </c>
      <c r="H56" s="14">
        <v>382522</v>
      </c>
      <c r="I56" s="14">
        <v>382522</v>
      </c>
      <c r="J56" s="14">
        <v>918611</v>
      </c>
      <c r="K56" s="14">
        <v>8234621</v>
      </c>
    </row>
    <row r="57" spans="1:11" x14ac:dyDescent="0.35">
      <c r="A57" s="10" t="s">
        <v>121</v>
      </c>
      <c r="B57" s="17" t="s">
        <v>122</v>
      </c>
      <c r="C57" s="14">
        <v>917547012</v>
      </c>
      <c r="D57" s="14">
        <v>45877352</v>
      </c>
      <c r="E57" s="14">
        <v>45877352</v>
      </c>
      <c r="F57" s="14">
        <v>82579232</v>
      </c>
      <c r="G57" s="14">
        <v>82579232</v>
      </c>
      <c r="H57" s="14">
        <v>82579232</v>
      </c>
      <c r="I57" s="14">
        <v>82579232</v>
      </c>
      <c r="J57" s="14">
        <v>82579232</v>
      </c>
      <c r="K57" s="14">
        <v>504650864</v>
      </c>
    </row>
    <row r="58" spans="1:11" x14ac:dyDescent="0.35">
      <c r="A58" s="10" t="s">
        <v>123</v>
      </c>
      <c r="B58" s="17" t="s">
        <v>124</v>
      </c>
      <c r="C58" s="14">
        <v>29495253</v>
      </c>
      <c r="D58" s="14">
        <v>2066016</v>
      </c>
      <c r="E58" s="14">
        <v>2066016</v>
      </c>
      <c r="F58" s="14">
        <v>3009323</v>
      </c>
      <c r="G58" s="14">
        <v>3009323</v>
      </c>
      <c r="H58" s="14">
        <v>2122444</v>
      </c>
      <c r="I58" s="14">
        <v>2122444</v>
      </c>
      <c r="J58" s="14">
        <v>2477195</v>
      </c>
      <c r="K58" s="14">
        <v>16872761</v>
      </c>
    </row>
    <row r="59" spans="1:11" x14ac:dyDescent="0.35">
      <c r="A59" s="10" t="s">
        <v>125</v>
      </c>
      <c r="B59" s="17" t="s">
        <v>126</v>
      </c>
      <c r="C59" s="14">
        <v>862004549</v>
      </c>
      <c r="D59" s="14">
        <v>43100230</v>
      </c>
      <c r="E59" s="14">
        <v>43100230</v>
      </c>
      <c r="F59" s="14">
        <v>77580412</v>
      </c>
      <c r="G59" s="14">
        <v>77580412</v>
      </c>
      <c r="H59" s="14">
        <v>77580412</v>
      </c>
      <c r="I59" s="14">
        <v>77580412</v>
      </c>
      <c r="J59" s="14">
        <v>77580412</v>
      </c>
      <c r="K59" s="14">
        <v>474102520</v>
      </c>
    </row>
    <row r="60" spans="1:11" x14ac:dyDescent="0.35">
      <c r="A60" s="10" t="s">
        <v>127</v>
      </c>
      <c r="B60" s="17" t="s">
        <v>128</v>
      </c>
      <c r="C60" s="14">
        <v>181185878</v>
      </c>
      <c r="D60" s="14">
        <v>9059295</v>
      </c>
      <c r="E60" s="14">
        <v>9059295</v>
      </c>
      <c r="F60" s="14">
        <v>16306729</v>
      </c>
      <c r="G60" s="14">
        <v>16306729</v>
      </c>
      <c r="H60" s="14">
        <v>16306729</v>
      </c>
      <c r="I60" s="14">
        <v>16306729</v>
      </c>
      <c r="J60" s="14">
        <v>16306729</v>
      </c>
      <c r="K60" s="14">
        <v>99652235</v>
      </c>
    </row>
    <row r="61" spans="1:11" x14ac:dyDescent="0.35">
      <c r="A61" s="10" t="s">
        <v>129</v>
      </c>
      <c r="B61" s="17" t="s">
        <v>130</v>
      </c>
      <c r="C61" s="14">
        <v>113538138</v>
      </c>
      <c r="D61" s="14">
        <v>5676907</v>
      </c>
      <c r="E61" s="14">
        <v>5676907</v>
      </c>
      <c r="F61" s="14">
        <v>10218431</v>
      </c>
      <c r="G61" s="14">
        <v>10218431</v>
      </c>
      <c r="H61" s="14">
        <v>10218431</v>
      </c>
      <c r="I61" s="14">
        <v>10218431</v>
      </c>
      <c r="J61" s="14">
        <v>10218431</v>
      </c>
      <c r="K61" s="14">
        <v>62445969</v>
      </c>
    </row>
    <row r="62" spans="1:11" s="5" customFormat="1" x14ac:dyDescent="0.35">
      <c r="A62" s="6" t="s">
        <v>133</v>
      </c>
      <c r="B62" s="7"/>
      <c r="C62" s="16">
        <f>SUBTOTAL(109,Table1[Advance 
Principal 
Apportionment])</f>
        <v>39845071453</v>
      </c>
      <c r="D62" s="16">
        <f>SUBTOTAL(109,Table1[July 
Payment])</f>
        <v>2136443615</v>
      </c>
      <c r="E62" s="16">
        <f>SUBTOTAL(109,Table1[August 
Payment])</f>
        <v>2137838142</v>
      </c>
      <c r="F62" s="16">
        <f>SUBTOTAL(109,Table1[September 
Payment])</f>
        <v>3673964945</v>
      </c>
      <c r="G62" s="16">
        <f>SUBTOTAL(109,Table1[October 
Payment])</f>
        <v>3672570418</v>
      </c>
      <c r="H62" s="16">
        <f>SUBTOTAL(109,Table1[November 
Payment])</f>
        <v>3456285474</v>
      </c>
      <c r="I62" s="16">
        <f>SUBTOTAL(109,Table1[December 
Payment])</f>
        <v>3456285474</v>
      </c>
      <c r="J62" s="16">
        <f>SUBTOTAL(109,Table1[January 
Payment])</f>
        <v>3542799450</v>
      </c>
      <c r="K62" s="16">
        <f>SUBTOTAL(109,Table1[Total 
Advance 
Payments])</f>
        <v>22076187518</v>
      </c>
    </row>
    <row r="63" spans="1:11" x14ac:dyDescent="0.35">
      <c r="A63" s="8" t="s">
        <v>0</v>
      </c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35">
      <c r="A64" s="10" t="s">
        <v>1</v>
      </c>
      <c r="C64" s="9"/>
      <c r="D64" s="9"/>
      <c r="E64" s="9"/>
      <c r="F64" s="9"/>
      <c r="G64" s="9"/>
      <c r="H64" s="9"/>
      <c r="I64" s="9"/>
      <c r="J64" s="9"/>
      <c r="K64" s="1"/>
    </row>
    <row r="65" spans="1:11" x14ac:dyDescent="0.35">
      <c r="A65" s="10" t="s">
        <v>2</v>
      </c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35">
      <c r="A66" s="11" t="s">
        <v>131</v>
      </c>
      <c r="C66" s="9"/>
      <c r="D66" s="9"/>
      <c r="E66" s="9"/>
      <c r="F66" s="9"/>
      <c r="G66" s="9"/>
      <c r="H66" s="9"/>
      <c r="I66" s="9"/>
      <c r="J66" s="9"/>
      <c r="K66" s="9"/>
    </row>
  </sheetData>
  <pageMargins left="0.5" right="0.5" top="0.5" bottom="0.5" header="0.25" footer="0.25"/>
  <pageSetup paperSize="5" scale="90" fitToHeight="0" orientation="landscape" r:id="rId1"/>
  <headerFooter>
    <oddFooter>Page &amp;P of &amp;N</oddFooter>
  </headerFooter>
  <ignoredErrors>
    <ignoredError sqref="A4:B6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21-22 Adv Pmt Sched County</vt:lpstr>
      <vt:lpstr>'21-22 Adv Pmt Sched County'!Print_Titles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 - Principal Apportionment (CA Dept of Education)</dc:title>
  <dc:subject>Detailed payment schedule by county for fiscal year (FY) 2021-22 advance (Adv) apportionment.</dc:subject>
  <dc:creator/>
  <cp:lastModifiedBy/>
  <dcterms:created xsi:type="dcterms:W3CDTF">2024-06-14T06:28:47Z</dcterms:created>
  <dcterms:modified xsi:type="dcterms:W3CDTF">2026-01-13T20:04:42Z</dcterms:modified>
</cp:coreProperties>
</file>