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C086A9A2-8810-4929-BB12-59D3B4919E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ortionment Summary" sheetId="2" r:id="rId1"/>
  </sheets>
  <definedNames>
    <definedName name="_xlnm._FilterDatabase" localSheetId="0" hidden="1">'Apportionment Summary'!#REF!</definedName>
    <definedName name="_xlnm.Print_Titles" localSheetId="0">'Apportionment Summary'!$1:$7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2" l="1"/>
  <c r="O46" i="2"/>
  <c r="P46" i="2"/>
  <c r="Q46" i="2"/>
  <c r="R46" i="2"/>
  <c r="S46" i="2"/>
  <c r="M46" i="2"/>
</calcChain>
</file>

<file path=xl/sharedStrings.xml><?xml version="1.0" encoding="utf-8"?>
<sst xmlns="http://schemas.openxmlformats.org/spreadsheetml/2006/main" count="458" uniqueCount="118">
  <si>
    <t>California Department of Education</t>
  </si>
  <si>
    <t>Prepared by:</t>
  </si>
  <si>
    <t>School Fiscal Services Division</t>
  </si>
  <si>
    <t>2019–20 Second Special Advance Apportionment for Charter Schools</t>
  </si>
  <si>
    <t>December 2019</t>
  </si>
  <si>
    <t>County Name</t>
  </si>
  <si>
    <t>Charter Authorizer</t>
  </si>
  <si>
    <t>Charter Name</t>
  </si>
  <si>
    <t>09</t>
  </si>
  <si>
    <t>El Dorado</t>
  </si>
  <si>
    <t>10</t>
  </si>
  <si>
    <t>10108</t>
  </si>
  <si>
    <t>0136291</t>
  </si>
  <si>
    <t>Fresno</t>
  </si>
  <si>
    <t>Fresno Co. Office of Education</t>
  </si>
  <si>
    <t>Career Technical Education Charter</t>
  </si>
  <si>
    <t>1850</t>
  </si>
  <si>
    <t>Fresno Unified</t>
  </si>
  <si>
    <t>24</t>
  </si>
  <si>
    <t>10249</t>
  </si>
  <si>
    <t>0106518</t>
  </si>
  <si>
    <t>Merced</t>
  </si>
  <si>
    <t>Merced Co. Office of Education</t>
  </si>
  <si>
    <t>Merced Scholars Charter</t>
  </si>
  <si>
    <t>0631</t>
  </si>
  <si>
    <t>33</t>
  </si>
  <si>
    <t>10330</t>
  </si>
  <si>
    <t>0125385</t>
  </si>
  <si>
    <t>Riverside</t>
  </si>
  <si>
    <t>Riverside Co. Office of Education</t>
  </si>
  <si>
    <t>Imagine Schools, Riverside County</t>
  </si>
  <si>
    <t>1369</t>
  </si>
  <si>
    <t>34</t>
  </si>
  <si>
    <t>10348</t>
  </si>
  <si>
    <t>0136275</t>
  </si>
  <si>
    <t>Sacramento</t>
  </si>
  <si>
    <t>Sacramento Co. Office of Education</t>
  </si>
  <si>
    <t>Fortune</t>
  </si>
  <si>
    <t>1313</t>
  </si>
  <si>
    <t>Sacramento City Unified</t>
  </si>
  <si>
    <t>Twin Rivers Unified</t>
  </si>
  <si>
    <t>41</t>
  </si>
  <si>
    <t>San Mateo</t>
  </si>
  <si>
    <t>Sequoia Union High</t>
  </si>
  <si>
    <t>43</t>
  </si>
  <si>
    <t>10439</t>
  </si>
  <si>
    <t>Santa Clara</t>
  </si>
  <si>
    <t>Santa Clara Co. Office of Education</t>
  </si>
  <si>
    <t>San Jose Unified</t>
  </si>
  <si>
    <t>0128090</t>
  </si>
  <si>
    <t>Summit Public School: Denali</t>
  </si>
  <si>
    <t>1516</t>
  </si>
  <si>
    <t>44</t>
  </si>
  <si>
    <t>10447</t>
  </si>
  <si>
    <t>0100305</t>
  </si>
  <si>
    <t>Santa Cruz</t>
  </si>
  <si>
    <t>Santa Cruz Co. Office of Education</t>
  </si>
  <si>
    <t>Santa Cruz County Cypress Charter High</t>
  </si>
  <si>
    <t>2070</t>
  </si>
  <si>
    <t>Scotts Valley Unified</t>
  </si>
  <si>
    <t>TOTALS</t>
  </si>
  <si>
    <t>In-lieu of Taxes for Countywide and County Program Charter Schools</t>
  </si>
  <si>
    <t>County
Code</t>
  </si>
  <si>
    <t>District
Code</t>
  </si>
  <si>
    <t>School
Code</t>
  </si>
  <si>
    <t>Charter
Number</t>
  </si>
  <si>
    <t>Charter Type</t>
  </si>
  <si>
    <t>Resident
County
Code</t>
  </si>
  <si>
    <t>Resident
District
Code</t>
  </si>
  <si>
    <t>Resident County Name</t>
  </si>
  <si>
    <t>Resident District Name</t>
  </si>
  <si>
    <t>ADA Not Subject to In-lieu of Taxes Transfer</t>
  </si>
  <si>
    <t>ADA Subject to In-lieu of Taxes Transfer</t>
  </si>
  <si>
    <t>(A)
2019–20
In-lieu of Property Taxes</t>
  </si>
  <si>
    <t>(B)
In-lieu of 
Property Taxes
= (A) x 0.46</t>
  </si>
  <si>
    <t>(C)
Prior Payments of  
In-lieu of 
Property Taxes
(September 2019)</t>
  </si>
  <si>
    <t>(D)
In-lieu of 
Property Taxes Net of Prior Payments
= (B) - (C)</t>
  </si>
  <si>
    <t xml:space="preserve">(E)
Adjusted 
In-lieu of 
Property Taxes
= Greater of (D) or 0 </t>
  </si>
  <si>
    <t>Countywide</t>
  </si>
  <si>
    <t>Caruthers Unified</t>
  </si>
  <si>
    <t>Central Unified</t>
  </si>
  <si>
    <t>Clovis Unified</t>
  </si>
  <si>
    <t>Firebaugh-Las Deltas Unified</t>
  </si>
  <si>
    <t>Golden Plains Unified</t>
  </si>
  <si>
    <t>Kerman Unified</t>
  </si>
  <si>
    <t>Kings Canyon Joint Unified</t>
  </si>
  <si>
    <t>Sanger Unified</t>
  </si>
  <si>
    <t>Sierra Unified</t>
  </si>
  <si>
    <t>16</t>
  </si>
  <si>
    <t>Kings</t>
  </si>
  <si>
    <t>Hanford Joint Union High</t>
  </si>
  <si>
    <t>20</t>
  </si>
  <si>
    <t>Madera</t>
  </si>
  <si>
    <t>Chawanakee Unified</t>
  </si>
  <si>
    <t>Golden Valley Unified</t>
  </si>
  <si>
    <t>Madera Unified</t>
  </si>
  <si>
    <t>Merced City Elementary</t>
  </si>
  <si>
    <t>Coachella Valley Unified</t>
  </si>
  <si>
    <t>Desert Sands Unified</t>
  </si>
  <si>
    <t>El Dorado Union High</t>
  </si>
  <si>
    <t>Elk Grove Unified</t>
  </si>
  <si>
    <t>Natomas Unified</t>
  </si>
  <si>
    <t>San Juan Unified</t>
  </si>
  <si>
    <t>Campbell Union High</t>
  </si>
  <si>
    <t>East Side Union High</t>
  </si>
  <si>
    <t>Fremont Union High</t>
  </si>
  <si>
    <t>La Honda-Pescadero Unified</t>
  </si>
  <si>
    <t>Los Gatos-Saratoga Union High</t>
  </si>
  <si>
    <t>Milpitas Unified</t>
  </si>
  <si>
    <t>Mountain View-Los Altos Union High</t>
  </si>
  <si>
    <t>Palo Alto Unified</t>
  </si>
  <si>
    <t>San Mateo Union High</t>
  </si>
  <si>
    <t>Santa Clara Unified</t>
  </si>
  <si>
    <t>Santa Cruz City High</t>
  </si>
  <si>
    <t>Pajaro Valley Unified</t>
  </si>
  <si>
    <t>San Lorenzo Valley Unified</t>
  </si>
  <si>
    <t>LEGEND: ADA = Average Daily Attendance; "Countywide" = charter school authorized pursuant to Education Code (EC) 47605.6; "County Program" = charter school authorized pursuant to EC 47605.5; "In-lieu of Property Taxes" are the property taxes to be transferred to the charter school from districts of residence.</t>
  </si>
  <si>
    <t>This schedule reflects in-lieu property taxes for countywide and/or county program charter schools based on ADA reported in the 20 Day data collection for ADA subject to EC 47632(i).  As a result, not all ADA for countywide charter schools are shown on this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</si>
</sst>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4" applyNumberFormat="0" applyFill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/>
    </xf>
    <xf numFmtId="43" fontId="1" fillId="0" borderId="0" xfId="5" applyFont="1" applyBorder="1"/>
    <xf numFmtId="42" fontId="1" fillId="0" borderId="0" xfId="6" applyNumberFormat="1" applyFont="1" applyBorder="1"/>
    <xf numFmtId="41" fontId="1" fillId="0" borderId="0" xfId="6" applyNumberFormat="1" applyFont="1" applyBorder="1"/>
    <xf numFmtId="49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2" fontId="7" fillId="2" borderId="2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7" fillId="2" borderId="3" xfId="0" applyNumberFormat="1" applyFont="1" applyFill="1" applyBorder="1" applyAlignment="1">
      <alignment horizontal="center" wrapText="1"/>
    </xf>
    <xf numFmtId="0" fontId="5" fillId="0" borderId="0" xfId="7" applyBorder="1" applyAlignment="1">
      <alignment horizontal="left" vertical="top"/>
    </xf>
    <xf numFmtId="0" fontId="5" fillId="0" borderId="0" xfId="7" applyBorder="1" applyAlignment="1">
      <alignment horizontal="center"/>
    </xf>
    <xf numFmtId="0" fontId="5" fillId="0" borderId="0" xfId="7" applyBorder="1"/>
    <xf numFmtId="43" fontId="5" fillId="0" borderId="0" xfId="7" applyNumberFormat="1" applyBorder="1"/>
    <xf numFmtId="164" fontId="5" fillId="0" borderId="0" xfId="7" applyNumberFormat="1" applyBorder="1"/>
    <xf numFmtId="0" fontId="8" fillId="0" borderId="0" xfId="1" applyFont="1" applyFill="1" applyAlignment="1">
      <alignment vertical="center"/>
    </xf>
  </cellXfs>
  <cellStyles count="8">
    <cellStyle name="Comma" xfId="5" builtinId="3"/>
    <cellStyle name="Currency" xfId="6" builtinId="4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7" builtinId="25" customBuiltin="1"/>
  </cellStyles>
  <dxfs count="40"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9"/>
      <tableStyleElement type="headerRow" dxfId="38"/>
      <tableStyleElement type="totalRow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873215-9867-4909-86AB-36EC569EDD1F}" name="Table3" displayName="Table3" ref="A6:S46" totalsRowCount="1" dataDxfId="36" totalsRowDxfId="35" dataCellStyle="Currency" totalsRowCellStyle="Total">
  <autoFilter ref="A6:S45" xr:uid="{ACE328BF-F021-4529-A611-84E6ACE879E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2DB78684-577D-4A42-AB97-81630E842A8E}" name="County_x000a_Code" totalsRowLabel="TOTALS" dataDxfId="34" totalsRowDxfId="33" totalsRowCellStyle="Total"/>
    <tableColumn id="2" xr3:uid="{E16B7B36-5F43-4233-8E26-6ECB5C7C798B}" name="District_x000a_Code" dataDxfId="32" totalsRowDxfId="31" totalsRowCellStyle="Total"/>
    <tableColumn id="3" xr3:uid="{1142524F-5ADA-4B2F-BF88-74F507AF194A}" name="School_x000a_Code" dataDxfId="30" totalsRowDxfId="29" totalsRowCellStyle="Total"/>
    <tableColumn id="4" xr3:uid="{29962E87-6703-4A7C-A943-AD39F830F8FC}" name="County Name" dataDxfId="28" totalsRowCellStyle="Total"/>
    <tableColumn id="5" xr3:uid="{448B94D1-8D10-49BF-BE9F-74CCA306E403}" name="Charter Authorizer" dataDxfId="27" totalsRowCellStyle="Total"/>
    <tableColumn id="6" xr3:uid="{96F3A321-FFB7-494F-9177-32A3041EC3A9}" name="Charter Name" dataDxfId="26" totalsRowCellStyle="Total"/>
    <tableColumn id="7" xr3:uid="{7FA3B8BE-E891-48C6-B6EE-5AB2E38045C4}" name="Charter_x000a_Number" dataDxfId="25" totalsRowDxfId="24" totalsRowCellStyle="Total"/>
    <tableColumn id="8" xr3:uid="{23B6D74C-BCE1-481A-80C2-661C6F0D04FF}" name="Charter Type" dataDxfId="23" totalsRowDxfId="22" totalsRowCellStyle="Total"/>
    <tableColumn id="9" xr3:uid="{FE8F5F0D-A537-4F9F-8CE6-5C9EA239A73B}" name="Resident_x000a_County_x000a_Code" dataDxfId="21" totalsRowDxfId="20" totalsRowCellStyle="Total"/>
    <tableColumn id="10" xr3:uid="{AEF04986-D275-44AA-932F-1B009575F9E8}" name="Resident_x000a_District_x000a_Code" dataDxfId="19" totalsRowDxfId="18" totalsRowCellStyle="Total"/>
    <tableColumn id="11" xr3:uid="{7CC38561-7C46-4BB9-8E70-5556EA1C2C5A}" name="Resident County Name" dataDxfId="17" totalsRowDxfId="16" totalsRowCellStyle="Total"/>
    <tableColumn id="12" xr3:uid="{7952889D-A8D7-423E-9785-8256817BFE1E}" name="Resident District Name" dataDxfId="15" totalsRowDxfId="14" totalsRowCellStyle="Total"/>
    <tableColumn id="13" xr3:uid="{484A87A3-0521-4246-AFB2-DA53D65A6783}" name="ADA Not Subject to In-lieu of Taxes Transfer" totalsRowFunction="sum" dataDxfId="13" totalsRowDxfId="12" dataCellStyle="Comma" totalsRowCellStyle="Total"/>
    <tableColumn id="14" xr3:uid="{C8B59EBF-3125-4A57-8C00-4FB31F3AF85F}" name="ADA Subject to In-lieu of Taxes Transfer" totalsRowFunction="sum" dataDxfId="11" totalsRowDxfId="10" dataCellStyle="Comma" totalsRowCellStyle="Total"/>
    <tableColumn id="15" xr3:uid="{F8CE8DF2-6670-45F4-9EB3-12306633E1EF}" name="(A)_x000a_2019–20_x000a_In-lieu of Property Taxes" totalsRowFunction="sum" dataDxfId="9" totalsRowDxfId="8" dataCellStyle="Currency" totalsRowCellStyle="Total"/>
    <tableColumn id="16" xr3:uid="{8433B24B-0DCE-4C44-B998-1F60F92D09FE}" name="(B)_x000a_In-lieu of _x000a_Property Taxes_x000a_= (A) x 0.46" totalsRowFunction="sum" dataDxfId="7" totalsRowDxfId="6" dataCellStyle="Currency" totalsRowCellStyle="Total"/>
    <tableColumn id="17" xr3:uid="{D26064DE-F965-4A45-A9DF-16BBF27EBB36}" name="(C)_x000a_Prior Payments of  _x000a_In-lieu of _x000a_Property Taxes_x000a_(September 2019)" totalsRowFunction="sum" dataDxfId="5" totalsRowDxfId="4" dataCellStyle="Currency" totalsRowCellStyle="Total"/>
    <tableColumn id="18" xr3:uid="{3ADAA462-F236-48E5-BAB5-171F31D8D821}" name="(D)_x000a_In-lieu of _x000a_Property Taxes Net of Prior Payments_x000a_= (B) - (C)" totalsRowFunction="sum" dataDxfId="3" totalsRowDxfId="2" dataCellStyle="Currency" totalsRowCellStyle="Total"/>
    <tableColumn id="19" xr3:uid="{51D79139-18A0-4FBB-95CC-935DBCAEB214}" name="(E)_x000a_Adjusted _x000a_In-lieu of _x000a_Property Taxes_x000a_= Greater of (D) or 0 " totalsRowFunction="sum" dataDxfId="1" totalsRowDxfId="0" dataCellStyle="Currency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In-lieu of Taxes for Countywide and County Program Charter Schools, 2019-20 Second Special Advance Apportionment for Charter Schoo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7.6640625" style="7" customWidth="1"/>
    <col min="2" max="2" width="9.88671875" style="7" customWidth="1"/>
    <col min="3" max="3" width="9.109375" style="7" customWidth="1"/>
    <col min="4" max="4" width="14" style="7" customWidth="1"/>
    <col min="5" max="5" width="30.109375" style="7" customWidth="1"/>
    <col min="6" max="6" width="34.44140625" style="7" customWidth="1"/>
    <col min="7" max="7" width="8.33203125" style="7" customWidth="1"/>
    <col min="8" max="8" width="13.77734375" style="7" bestFit="1" customWidth="1"/>
    <col min="9" max="9" width="9.109375" style="7" customWidth="1"/>
    <col min="10" max="10" width="9.88671875" style="7" customWidth="1"/>
    <col min="11" max="11" width="22" style="7" customWidth="1"/>
    <col min="12" max="12" width="31.6640625" style="7" customWidth="1"/>
    <col min="13" max="13" width="39.44140625" style="7" customWidth="1"/>
    <col min="14" max="14" width="36" style="7" customWidth="1"/>
    <col min="15" max="15" width="15.33203125" style="7" customWidth="1"/>
    <col min="16" max="17" width="16.109375" style="7" customWidth="1"/>
    <col min="18" max="18" width="17.44140625" style="7" customWidth="1"/>
    <col min="19" max="19" width="19.109375" style="7" customWidth="1"/>
    <col min="20" max="16384" width="8.88671875" style="7"/>
  </cols>
  <sheetData>
    <row r="1" spans="1:19" s="3" customFormat="1" ht="18" x14ac:dyDescent="0.2">
      <c r="A1" s="3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s="3" customFormat="1" x14ac:dyDescent="0.2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s="3" customFormat="1" x14ac:dyDescent="0.2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9" ht="15.75" x14ac:dyDescent="0.2">
      <c r="A4" s="5" t="s">
        <v>116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ht="18" customHeight="1" x14ac:dyDescent="0.2">
      <c r="A5" s="8" t="s">
        <v>117</v>
      </c>
      <c r="B5" s="9"/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1"/>
      <c r="P5" s="12"/>
    </row>
    <row r="6" spans="1:19" ht="94.5" x14ac:dyDescent="0.25">
      <c r="A6" s="13" t="s">
        <v>62</v>
      </c>
      <c r="B6" s="13" t="s">
        <v>63</v>
      </c>
      <c r="C6" s="13" t="s">
        <v>64</v>
      </c>
      <c r="D6" s="13" t="s">
        <v>5</v>
      </c>
      <c r="E6" s="13" t="s">
        <v>6</v>
      </c>
      <c r="F6" s="13" t="s">
        <v>7</v>
      </c>
      <c r="G6" s="13" t="s">
        <v>65</v>
      </c>
      <c r="H6" s="13" t="s">
        <v>66</v>
      </c>
      <c r="I6" s="13" t="s">
        <v>67</v>
      </c>
      <c r="J6" s="13" t="s">
        <v>68</v>
      </c>
      <c r="K6" s="13" t="s">
        <v>69</v>
      </c>
      <c r="L6" s="13" t="s">
        <v>70</v>
      </c>
      <c r="M6" s="14" t="s">
        <v>71</v>
      </c>
      <c r="N6" s="14" t="s">
        <v>72</v>
      </c>
      <c r="O6" s="15" t="s">
        <v>73</v>
      </c>
      <c r="P6" s="15" t="s">
        <v>74</v>
      </c>
      <c r="Q6" s="23" t="s">
        <v>75</v>
      </c>
      <c r="R6" s="24" t="s">
        <v>76</v>
      </c>
      <c r="S6" s="25" t="s">
        <v>77</v>
      </c>
    </row>
    <row r="7" spans="1:19" x14ac:dyDescent="0.2">
      <c r="A7" s="16" t="s">
        <v>10</v>
      </c>
      <c r="B7" s="16" t="s">
        <v>11</v>
      </c>
      <c r="C7" s="16" t="s">
        <v>12</v>
      </c>
      <c r="D7" s="7" t="s">
        <v>13</v>
      </c>
      <c r="E7" s="7" t="s">
        <v>14</v>
      </c>
      <c r="F7" s="1" t="s">
        <v>15</v>
      </c>
      <c r="G7" s="16" t="s">
        <v>16</v>
      </c>
      <c r="H7" s="16" t="s">
        <v>78</v>
      </c>
      <c r="I7" s="7" t="s">
        <v>10</v>
      </c>
      <c r="J7" s="16">
        <v>75598</v>
      </c>
      <c r="K7" s="7" t="s">
        <v>13</v>
      </c>
      <c r="L7" s="7" t="s">
        <v>79</v>
      </c>
      <c r="M7" s="17">
        <v>1.26</v>
      </c>
      <c r="N7" s="17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</row>
    <row r="8" spans="1:19" x14ac:dyDescent="0.2">
      <c r="A8" s="16" t="s">
        <v>10</v>
      </c>
      <c r="B8" s="16" t="s">
        <v>11</v>
      </c>
      <c r="C8" s="16" t="s">
        <v>12</v>
      </c>
      <c r="D8" s="7" t="s">
        <v>13</v>
      </c>
      <c r="E8" s="7" t="s">
        <v>14</v>
      </c>
      <c r="F8" s="1" t="s">
        <v>15</v>
      </c>
      <c r="G8" s="16" t="s">
        <v>16</v>
      </c>
      <c r="H8" s="16" t="s">
        <v>78</v>
      </c>
      <c r="I8" s="7" t="s">
        <v>10</v>
      </c>
      <c r="J8" s="16">
        <v>73965</v>
      </c>
      <c r="K8" s="7" t="s">
        <v>13</v>
      </c>
      <c r="L8" s="7" t="s">
        <v>80</v>
      </c>
      <c r="M8" s="17">
        <v>13.75</v>
      </c>
      <c r="N8" s="17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</row>
    <row r="9" spans="1:19" x14ac:dyDescent="0.2">
      <c r="A9" s="16" t="s">
        <v>10</v>
      </c>
      <c r="B9" s="16" t="s">
        <v>11</v>
      </c>
      <c r="C9" s="16" t="s">
        <v>12</v>
      </c>
      <c r="D9" s="7" t="s">
        <v>13</v>
      </c>
      <c r="E9" s="7" t="s">
        <v>14</v>
      </c>
      <c r="F9" s="1" t="s">
        <v>15</v>
      </c>
      <c r="G9" s="16" t="s">
        <v>16</v>
      </c>
      <c r="H9" s="16" t="s">
        <v>78</v>
      </c>
      <c r="I9" s="7" t="s">
        <v>10</v>
      </c>
      <c r="J9" s="16">
        <v>62117</v>
      </c>
      <c r="K9" s="7" t="s">
        <v>13</v>
      </c>
      <c r="L9" s="7" t="s">
        <v>81</v>
      </c>
      <c r="M9" s="17">
        <v>9.86</v>
      </c>
      <c r="N9" s="17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</row>
    <row r="10" spans="1:19" x14ac:dyDescent="0.2">
      <c r="A10" s="16" t="s">
        <v>10</v>
      </c>
      <c r="B10" s="16" t="s">
        <v>11</v>
      </c>
      <c r="C10" s="16" t="s">
        <v>12</v>
      </c>
      <c r="D10" s="7" t="s">
        <v>13</v>
      </c>
      <c r="E10" s="7" t="s">
        <v>14</v>
      </c>
      <c r="F10" s="1" t="s">
        <v>15</v>
      </c>
      <c r="G10" s="16" t="s">
        <v>16</v>
      </c>
      <c r="H10" s="16" t="s">
        <v>78</v>
      </c>
      <c r="I10" s="7" t="s">
        <v>10</v>
      </c>
      <c r="J10" s="16">
        <v>73809</v>
      </c>
      <c r="K10" s="7" t="s">
        <v>13</v>
      </c>
      <c r="L10" s="7" t="s">
        <v>82</v>
      </c>
      <c r="M10" s="17">
        <v>0.2</v>
      </c>
      <c r="N10" s="17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</row>
    <row r="11" spans="1:19" x14ac:dyDescent="0.2">
      <c r="A11" s="16" t="s">
        <v>10</v>
      </c>
      <c r="B11" s="16" t="s">
        <v>11</v>
      </c>
      <c r="C11" s="16" t="s">
        <v>12</v>
      </c>
      <c r="D11" s="7" t="s">
        <v>13</v>
      </c>
      <c r="E11" s="7" t="s">
        <v>14</v>
      </c>
      <c r="F11" s="1" t="s">
        <v>15</v>
      </c>
      <c r="G11" s="16" t="s">
        <v>16</v>
      </c>
      <c r="H11" s="16" t="s">
        <v>78</v>
      </c>
      <c r="I11" s="7" t="s">
        <v>10</v>
      </c>
      <c r="J11" s="16">
        <v>62166</v>
      </c>
      <c r="K11" s="7" t="s">
        <v>13</v>
      </c>
      <c r="L11" s="7" t="s">
        <v>17</v>
      </c>
      <c r="M11" s="17">
        <v>29</v>
      </c>
      <c r="N11" s="17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</row>
    <row r="12" spans="1:19" x14ac:dyDescent="0.2">
      <c r="A12" s="16" t="s">
        <v>10</v>
      </c>
      <c r="B12" s="16" t="s">
        <v>11</v>
      </c>
      <c r="C12" s="16" t="s">
        <v>12</v>
      </c>
      <c r="D12" s="7" t="s">
        <v>13</v>
      </c>
      <c r="E12" s="7" t="s">
        <v>14</v>
      </c>
      <c r="F12" s="1" t="s">
        <v>15</v>
      </c>
      <c r="G12" s="16" t="s">
        <v>16</v>
      </c>
      <c r="H12" s="16" t="s">
        <v>78</v>
      </c>
      <c r="I12" s="7" t="s">
        <v>10</v>
      </c>
      <c r="J12" s="16">
        <v>75234</v>
      </c>
      <c r="K12" s="7" t="s">
        <v>13</v>
      </c>
      <c r="L12" s="7" t="s">
        <v>83</v>
      </c>
      <c r="M12" s="17">
        <v>0.97</v>
      </c>
      <c r="N12" s="17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</row>
    <row r="13" spans="1:19" x14ac:dyDescent="0.2">
      <c r="A13" s="16" t="s">
        <v>10</v>
      </c>
      <c r="B13" s="16" t="s">
        <v>11</v>
      </c>
      <c r="C13" s="16" t="s">
        <v>12</v>
      </c>
      <c r="D13" s="7" t="s">
        <v>13</v>
      </c>
      <c r="E13" s="7" t="s">
        <v>14</v>
      </c>
      <c r="F13" s="1" t="s">
        <v>15</v>
      </c>
      <c r="G13" s="16" t="s">
        <v>16</v>
      </c>
      <c r="H13" s="16" t="s">
        <v>78</v>
      </c>
      <c r="I13" s="7" t="s">
        <v>10</v>
      </c>
      <c r="J13" s="16">
        <v>73999</v>
      </c>
      <c r="K13" s="7" t="s">
        <v>13</v>
      </c>
      <c r="L13" s="7" t="s">
        <v>84</v>
      </c>
      <c r="M13" s="17">
        <v>0.74</v>
      </c>
      <c r="N13" s="17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</row>
    <row r="14" spans="1:19" x14ac:dyDescent="0.2">
      <c r="A14" s="16" t="s">
        <v>10</v>
      </c>
      <c r="B14" s="16" t="s">
        <v>11</v>
      </c>
      <c r="C14" s="16" t="s">
        <v>12</v>
      </c>
      <c r="D14" s="7" t="s">
        <v>13</v>
      </c>
      <c r="E14" s="7" t="s">
        <v>14</v>
      </c>
      <c r="F14" s="1" t="s">
        <v>15</v>
      </c>
      <c r="G14" s="16" t="s">
        <v>16</v>
      </c>
      <c r="H14" s="16" t="s">
        <v>78</v>
      </c>
      <c r="I14" s="7" t="s">
        <v>10</v>
      </c>
      <c r="J14" s="16">
        <v>62265</v>
      </c>
      <c r="K14" s="7" t="s">
        <v>13</v>
      </c>
      <c r="L14" s="7" t="s">
        <v>85</v>
      </c>
      <c r="M14" s="17">
        <v>1.95</v>
      </c>
      <c r="N14" s="17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</row>
    <row r="15" spans="1:19" x14ac:dyDescent="0.2">
      <c r="A15" s="16" t="s">
        <v>10</v>
      </c>
      <c r="B15" s="16" t="s">
        <v>11</v>
      </c>
      <c r="C15" s="16" t="s">
        <v>12</v>
      </c>
      <c r="D15" s="7" t="s">
        <v>13</v>
      </c>
      <c r="E15" s="7" t="s">
        <v>14</v>
      </c>
      <c r="F15" s="1" t="s">
        <v>15</v>
      </c>
      <c r="G15" s="16" t="s">
        <v>16</v>
      </c>
      <c r="H15" s="16" t="s">
        <v>78</v>
      </c>
      <c r="I15" s="7" t="s">
        <v>10</v>
      </c>
      <c r="J15" s="16">
        <v>62414</v>
      </c>
      <c r="K15" s="7" t="s">
        <v>13</v>
      </c>
      <c r="L15" s="7" t="s">
        <v>86</v>
      </c>
      <c r="M15" s="17">
        <v>1.97</v>
      </c>
      <c r="N15" s="17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</row>
    <row r="16" spans="1:19" x14ac:dyDescent="0.2">
      <c r="A16" s="16" t="s">
        <v>10</v>
      </c>
      <c r="B16" s="16" t="s">
        <v>11</v>
      </c>
      <c r="C16" s="16" t="s">
        <v>12</v>
      </c>
      <c r="D16" s="7" t="s">
        <v>13</v>
      </c>
      <c r="E16" s="7" t="s">
        <v>14</v>
      </c>
      <c r="F16" s="1" t="s">
        <v>15</v>
      </c>
      <c r="G16" s="16" t="s">
        <v>16</v>
      </c>
      <c r="H16" s="16" t="s">
        <v>78</v>
      </c>
      <c r="I16" s="7" t="s">
        <v>10</v>
      </c>
      <c r="J16" s="16">
        <v>75275</v>
      </c>
      <c r="K16" s="7" t="s">
        <v>13</v>
      </c>
      <c r="L16" s="7" t="s">
        <v>87</v>
      </c>
      <c r="M16" s="17">
        <v>0.57999999999999996</v>
      </c>
      <c r="N16" s="17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</row>
    <row r="17" spans="1:19" x14ac:dyDescent="0.2">
      <c r="A17" s="16" t="s">
        <v>10</v>
      </c>
      <c r="B17" s="16" t="s">
        <v>11</v>
      </c>
      <c r="C17" s="16" t="s">
        <v>12</v>
      </c>
      <c r="D17" s="7" t="s">
        <v>13</v>
      </c>
      <c r="E17" s="7" t="s">
        <v>14</v>
      </c>
      <c r="F17" s="1" t="s">
        <v>15</v>
      </c>
      <c r="G17" s="16" t="s">
        <v>16</v>
      </c>
      <c r="H17" s="16" t="s">
        <v>78</v>
      </c>
      <c r="I17" s="7" t="s">
        <v>88</v>
      </c>
      <c r="J17" s="16">
        <v>63925</v>
      </c>
      <c r="K17" s="7" t="s">
        <v>89</v>
      </c>
      <c r="L17" s="7" t="s">
        <v>90</v>
      </c>
      <c r="M17" s="17">
        <v>0.57999999999999996</v>
      </c>
      <c r="N17" s="17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</row>
    <row r="18" spans="1:19" x14ac:dyDescent="0.2">
      <c r="A18" s="16" t="s">
        <v>10</v>
      </c>
      <c r="B18" s="16" t="s">
        <v>11</v>
      </c>
      <c r="C18" s="16" t="s">
        <v>12</v>
      </c>
      <c r="D18" s="7" t="s">
        <v>13</v>
      </c>
      <c r="E18" s="7" t="s">
        <v>14</v>
      </c>
      <c r="F18" s="1" t="s">
        <v>15</v>
      </c>
      <c r="G18" s="16" t="s">
        <v>16</v>
      </c>
      <c r="H18" s="16" t="s">
        <v>78</v>
      </c>
      <c r="I18" s="7" t="s">
        <v>91</v>
      </c>
      <c r="J18" s="16">
        <v>75606</v>
      </c>
      <c r="K18" s="7" t="s">
        <v>92</v>
      </c>
      <c r="L18" s="7" t="s">
        <v>93</v>
      </c>
      <c r="M18" s="17">
        <v>0.41</v>
      </c>
      <c r="N18" s="17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</row>
    <row r="19" spans="1:19" x14ac:dyDescent="0.2">
      <c r="A19" s="16" t="s">
        <v>10</v>
      </c>
      <c r="B19" s="16" t="s">
        <v>11</v>
      </c>
      <c r="C19" s="16" t="s">
        <v>12</v>
      </c>
      <c r="D19" s="7" t="s">
        <v>13</v>
      </c>
      <c r="E19" s="7" t="s">
        <v>14</v>
      </c>
      <c r="F19" s="1" t="s">
        <v>15</v>
      </c>
      <c r="G19" s="16" t="s">
        <v>16</v>
      </c>
      <c r="H19" s="16" t="s">
        <v>78</v>
      </c>
      <c r="I19" s="7" t="s">
        <v>91</v>
      </c>
      <c r="J19" s="16">
        <v>75580</v>
      </c>
      <c r="K19" s="7" t="s">
        <v>92</v>
      </c>
      <c r="L19" s="7" t="s">
        <v>94</v>
      </c>
      <c r="M19" s="17">
        <v>3.5</v>
      </c>
      <c r="N19" s="17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</row>
    <row r="20" spans="1:19" x14ac:dyDescent="0.2">
      <c r="A20" s="16" t="s">
        <v>10</v>
      </c>
      <c r="B20" s="16" t="s">
        <v>11</v>
      </c>
      <c r="C20" s="16" t="s">
        <v>12</v>
      </c>
      <c r="D20" s="7" t="s">
        <v>13</v>
      </c>
      <c r="E20" s="7" t="s">
        <v>14</v>
      </c>
      <c r="F20" s="1" t="s">
        <v>15</v>
      </c>
      <c r="G20" s="16" t="s">
        <v>16</v>
      </c>
      <c r="H20" s="16" t="s">
        <v>78</v>
      </c>
      <c r="I20" s="7" t="s">
        <v>91</v>
      </c>
      <c r="J20" s="16">
        <v>65243</v>
      </c>
      <c r="K20" s="7" t="s">
        <v>92</v>
      </c>
      <c r="L20" s="7" t="s">
        <v>95</v>
      </c>
      <c r="M20" s="17">
        <v>4.34</v>
      </c>
      <c r="N20" s="17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</row>
    <row r="21" spans="1:19" x14ac:dyDescent="0.2">
      <c r="A21" s="16" t="s">
        <v>18</v>
      </c>
      <c r="B21" s="16" t="s">
        <v>19</v>
      </c>
      <c r="C21" s="16" t="s">
        <v>20</v>
      </c>
      <c r="D21" s="7" t="s">
        <v>21</v>
      </c>
      <c r="E21" s="7" t="s">
        <v>22</v>
      </c>
      <c r="F21" s="1" t="s">
        <v>23</v>
      </c>
      <c r="G21" s="16" t="s">
        <v>24</v>
      </c>
      <c r="H21" s="16" t="s">
        <v>78</v>
      </c>
      <c r="I21" s="7" t="s">
        <v>18</v>
      </c>
      <c r="J21" s="16">
        <v>65771</v>
      </c>
      <c r="K21" s="7" t="s">
        <v>21</v>
      </c>
      <c r="L21" s="7" t="s">
        <v>96</v>
      </c>
      <c r="M21" s="17">
        <v>0.03</v>
      </c>
      <c r="N21" s="17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</row>
    <row r="22" spans="1:19" x14ac:dyDescent="0.2">
      <c r="A22" s="16" t="s">
        <v>25</v>
      </c>
      <c r="B22" s="16" t="s">
        <v>26</v>
      </c>
      <c r="C22" s="16" t="s">
        <v>27</v>
      </c>
      <c r="D22" s="7" t="s">
        <v>28</v>
      </c>
      <c r="E22" s="7" t="s">
        <v>29</v>
      </c>
      <c r="F22" s="1" t="s">
        <v>30</v>
      </c>
      <c r="G22" s="16" t="s">
        <v>31</v>
      </c>
      <c r="H22" s="16" t="s">
        <v>78</v>
      </c>
      <c r="I22" s="7" t="s">
        <v>25</v>
      </c>
      <c r="J22" s="16">
        <v>73676</v>
      </c>
      <c r="K22" s="7" t="s">
        <v>28</v>
      </c>
      <c r="L22" s="7" t="s">
        <v>97</v>
      </c>
      <c r="M22" s="17">
        <v>40.9</v>
      </c>
      <c r="N22" s="17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</row>
    <row r="23" spans="1:19" x14ac:dyDescent="0.2">
      <c r="A23" s="16" t="s">
        <v>25</v>
      </c>
      <c r="B23" s="16" t="s">
        <v>26</v>
      </c>
      <c r="C23" s="16" t="s">
        <v>27</v>
      </c>
      <c r="D23" s="7" t="s">
        <v>28</v>
      </c>
      <c r="E23" s="7" t="s">
        <v>29</v>
      </c>
      <c r="F23" s="1" t="s">
        <v>30</v>
      </c>
      <c r="G23" s="16" t="s">
        <v>31</v>
      </c>
      <c r="H23" s="16" t="s">
        <v>78</v>
      </c>
      <c r="I23" s="7" t="s">
        <v>25</v>
      </c>
      <c r="J23" s="16">
        <v>67058</v>
      </c>
      <c r="K23" s="7" t="s">
        <v>28</v>
      </c>
      <c r="L23" s="7" t="s">
        <v>98</v>
      </c>
      <c r="M23" s="17">
        <v>10.4</v>
      </c>
      <c r="N23" s="17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</row>
    <row r="24" spans="1:19" x14ac:dyDescent="0.2">
      <c r="A24" s="16" t="s">
        <v>32</v>
      </c>
      <c r="B24" s="16" t="s">
        <v>33</v>
      </c>
      <c r="C24" s="16" t="s">
        <v>34</v>
      </c>
      <c r="D24" s="7" t="s">
        <v>35</v>
      </c>
      <c r="E24" s="7" t="s">
        <v>36</v>
      </c>
      <c r="F24" s="1" t="s">
        <v>37</v>
      </c>
      <c r="G24" s="16" t="s">
        <v>38</v>
      </c>
      <c r="H24" s="16" t="s">
        <v>78</v>
      </c>
      <c r="I24" s="7" t="s">
        <v>8</v>
      </c>
      <c r="J24" s="16">
        <v>61853</v>
      </c>
      <c r="K24" s="7" t="s">
        <v>9</v>
      </c>
      <c r="L24" s="7" t="s">
        <v>99</v>
      </c>
      <c r="M24" s="17">
        <v>0.95</v>
      </c>
      <c r="N24" s="17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</row>
    <row r="25" spans="1:19" x14ac:dyDescent="0.2">
      <c r="A25" s="16" t="s">
        <v>32</v>
      </c>
      <c r="B25" s="16" t="s">
        <v>33</v>
      </c>
      <c r="C25" s="16" t="s">
        <v>34</v>
      </c>
      <c r="D25" s="7" t="s">
        <v>35</v>
      </c>
      <c r="E25" s="7" t="s">
        <v>36</v>
      </c>
      <c r="F25" s="1" t="s">
        <v>37</v>
      </c>
      <c r="G25" s="16" t="s">
        <v>38</v>
      </c>
      <c r="H25" s="16" t="s">
        <v>78</v>
      </c>
      <c r="I25" s="7" t="s">
        <v>32</v>
      </c>
      <c r="J25" s="16">
        <v>67314</v>
      </c>
      <c r="K25" s="7" t="s">
        <v>35</v>
      </c>
      <c r="L25" s="7" t="s">
        <v>100</v>
      </c>
      <c r="M25" s="17">
        <v>10.55</v>
      </c>
      <c r="N25" s="17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</row>
    <row r="26" spans="1:19" x14ac:dyDescent="0.2">
      <c r="A26" s="16" t="s">
        <v>32</v>
      </c>
      <c r="B26" s="16" t="s">
        <v>33</v>
      </c>
      <c r="C26" s="16" t="s">
        <v>34</v>
      </c>
      <c r="D26" s="7" t="s">
        <v>35</v>
      </c>
      <c r="E26" s="7" t="s">
        <v>36</v>
      </c>
      <c r="F26" s="1" t="s">
        <v>37</v>
      </c>
      <c r="G26" s="16" t="s">
        <v>38</v>
      </c>
      <c r="H26" s="16" t="s">
        <v>78</v>
      </c>
      <c r="I26" s="7" t="s">
        <v>32</v>
      </c>
      <c r="J26" s="16">
        <v>75283</v>
      </c>
      <c r="K26" s="7" t="s">
        <v>35</v>
      </c>
      <c r="L26" s="7" t="s">
        <v>101</v>
      </c>
      <c r="M26" s="17">
        <v>0</v>
      </c>
      <c r="N26" s="17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</row>
    <row r="27" spans="1:19" x14ac:dyDescent="0.2">
      <c r="A27" s="16" t="s">
        <v>32</v>
      </c>
      <c r="B27" s="16" t="s">
        <v>33</v>
      </c>
      <c r="C27" s="16" t="s">
        <v>34</v>
      </c>
      <c r="D27" s="7" t="s">
        <v>35</v>
      </c>
      <c r="E27" s="7" t="s">
        <v>36</v>
      </c>
      <c r="F27" s="1" t="s">
        <v>37</v>
      </c>
      <c r="G27" s="16" t="s">
        <v>38</v>
      </c>
      <c r="H27" s="16" t="s">
        <v>78</v>
      </c>
      <c r="I27" s="7" t="s">
        <v>32</v>
      </c>
      <c r="J27" s="16">
        <v>67439</v>
      </c>
      <c r="K27" s="7" t="s">
        <v>35</v>
      </c>
      <c r="L27" s="7" t="s">
        <v>39</v>
      </c>
      <c r="M27" s="17">
        <v>8.75</v>
      </c>
      <c r="N27" s="17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</row>
    <row r="28" spans="1:19" x14ac:dyDescent="0.2">
      <c r="A28" s="16" t="s">
        <v>32</v>
      </c>
      <c r="B28" s="16" t="s">
        <v>33</v>
      </c>
      <c r="C28" s="16" t="s">
        <v>34</v>
      </c>
      <c r="D28" s="7" t="s">
        <v>35</v>
      </c>
      <c r="E28" s="7" t="s">
        <v>36</v>
      </c>
      <c r="F28" s="1" t="s">
        <v>37</v>
      </c>
      <c r="G28" s="16" t="s">
        <v>38</v>
      </c>
      <c r="H28" s="16" t="s">
        <v>78</v>
      </c>
      <c r="I28" s="7" t="s">
        <v>32</v>
      </c>
      <c r="J28" s="16">
        <v>67447</v>
      </c>
      <c r="K28" s="7" t="s">
        <v>35</v>
      </c>
      <c r="L28" s="7" t="s">
        <v>102</v>
      </c>
      <c r="M28" s="17">
        <v>1</v>
      </c>
      <c r="N28" s="17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</row>
    <row r="29" spans="1:19" x14ac:dyDescent="0.2">
      <c r="A29" s="16" t="s">
        <v>32</v>
      </c>
      <c r="B29" s="16" t="s">
        <v>33</v>
      </c>
      <c r="C29" s="16" t="s">
        <v>34</v>
      </c>
      <c r="D29" s="7" t="s">
        <v>35</v>
      </c>
      <c r="E29" s="7" t="s">
        <v>36</v>
      </c>
      <c r="F29" s="1" t="s">
        <v>37</v>
      </c>
      <c r="G29" s="16" t="s">
        <v>38</v>
      </c>
      <c r="H29" s="16" t="s">
        <v>78</v>
      </c>
      <c r="I29" s="7" t="s">
        <v>32</v>
      </c>
      <c r="J29" s="16">
        <v>76505</v>
      </c>
      <c r="K29" s="7" t="s">
        <v>35</v>
      </c>
      <c r="L29" s="7" t="s">
        <v>40</v>
      </c>
      <c r="M29" s="17">
        <v>2.9</v>
      </c>
      <c r="N29" s="17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</row>
    <row r="30" spans="1:19" x14ac:dyDescent="0.2">
      <c r="A30" s="16" t="s">
        <v>44</v>
      </c>
      <c r="B30" s="16" t="s">
        <v>45</v>
      </c>
      <c r="C30" s="16" t="s">
        <v>49</v>
      </c>
      <c r="D30" s="7" t="s">
        <v>46</v>
      </c>
      <c r="E30" s="7" t="s">
        <v>47</v>
      </c>
      <c r="F30" s="7" t="s">
        <v>50</v>
      </c>
      <c r="G30" s="16" t="s">
        <v>51</v>
      </c>
      <c r="H30" s="16" t="s">
        <v>78</v>
      </c>
      <c r="I30" s="20" t="s">
        <v>44</v>
      </c>
      <c r="J30" s="16">
        <v>69401</v>
      </c>
      <c r="K30" s="7" t="s">
        <v>46</v>
      </c>
      <c r="L30" s="7" t="s">
        <v>103</v>
      </c>
      <c r="M30" s="17">
        <v>0</v>
      </c>
      <c r="N30" s="17">
        <v>9.5299999999999994</v>
      </c>
      <c r="O30" s="19">
        <v>91221</v>
      </c>
      <c r="P30" s="19">
        <v>41962</v>
      </c>
      <c r="Q30" s="19">
        <v>26024</v>
      </c>
      <c r="R30" s="19">
        <v>15938</v>
      </c>
      <c r="S30" s="19">
        <v>15938</v>
      </c>
    </row>
    <row r="31" spans="1:19" x14ac:dyDescent="0.2">
      <c r="A31" s="16" t="s">
        <v>44</v>
      </c>
      <c r="B31" s="16" t="s">
        <v>45</v>
      </c>
      <c r="C31" s="16" t="s">
        <v>49</v>
      </c>
      <c r="D31" s="7" t="s">
        <v>46</v>
      </c>
      <c r="E31" s="7" t="s">
        <v>47</v>
      </c>
      <c r="F31" s="7" t="s">
        <v>50</v>
      </c>
      <c r="G31" s="16" t="s">
        <v>51</v>
      </c>
      <c r="H31" s="16" t="s">
        <v>78</v>
      </c>
      <c r="I31" s="20" t="s">
        <v>44</v>
      </c>
      <c r="J31" s="16">
        <v>69427</v>
      </c>
      <c r="K31" s="7" t="s">
        <v>46</v>
      </c>
      <c r="L31" s="7" t="s">
        <v>104</v>
      </c>
      <c r="M31" s="17">
        <v>6.77</v>
      </c>
      <c r="N31" s="17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</row>
    <row r="32" spans="1:19" x14ac:dyDescent="0.2">
      <c r="A32" s="16" t="s">
        <v>44</v>
      </c>
      <c r="B32" s="16" t="s">
        <v>45</v>
      </c>
      <c r="C32" s="16" t="s">
        <v>49</v>
      </c>
      <c r="D32" s="7" t="s">
        <v>46</v>
      </c>
      <c r="E32" s="7" t="s">
        <v>47</v>
      </c>
      <c r="F32" s="7" t="s">
        <v>50</v>
      </c>
      <c r="G32" s="16" t="s">
        <v>51</v>
      </c>
      <c r="H32" s="16" t="s">
        <v>78</v>
      </c>
      <c r="I32" s="20" t="s">
        <v>44</v>
      </c>
      <c r="J32" s="16">
        <v>69468</v>
      </c>
      <c r="K32" s="7" t="s">
        <v>46</v>
      </c>
      <c r="L32" s="7" t="s">
        <v>105</v>
      </c>
      <c r="M32" s="17">
        <v>0</v>
      </c>
      <c r="N32" s="17">
        <v>32.130000000000003</v>
      </c>
      <c r="O32" s="19">
        <v>307548</v>
      </c>
      <c r="P32" s="19">
        <v>141472</v>
      </c>
      <c r="Q32" s="19">
        <v>81665</v>
      </c>
      <c r="R32" s="19">
        <v>59807</v>
      </c>
      <c r="S32" s="19">
        <v>59807</v>
      </c>
    </row>
    <row r="33" spans="1:19" x14ac:dyDescent="0.2">
      <c r="A33" s="16" t="s">
        <v>44</v>
      </c>
      <c r="B33" s="16" t="s">
        <v>45</v>
      </c>
      <c r="C33" s="16" t="s">
        <v>49</v>
      </c>
      <c r="D33" s="7" t="s">
        <v>46</v>
      </c>
      <c r="E33" s="7" t="s">
        <v>47</v>
      </c>
      <c r="F33" s="7" t="s">
        <v>50</v>
      </c>
      <c r="G33" s="16" t="s">
        <v>51</v>
      </c>
      <c r="H33" s="16" t="s">
        <v>78</v>
      </c>
      <c r="I33" s="20" t="s">
        <v>41</v>
      </c>
      <c r="J33" s="16">
        <v>68940</v>
      </c>
      <c r="K33" s="7" t="s">
        <v>42</v>
      </c>
      <c r="L33" s="7" t="s">
        <v>106</v>
      </c>
      <c r="M33" s="17">
        <v>0</v>
      </c>
      <c r="N33" s="17">
        <v>0.94</v>
      </c>
      <c r="O33" s="19">
        <v>8998</v>
      </c>
      <c r="P33" s="19">
        <v>4139</v>
      </c>
      <c r="Q33" s="19">
        <v>2653</v>
      </c>
      <c r="R33" s="19">
        <v>1486</v>
      </c>
      <c r="S33" s="19">
        <v>1486</v>
      </c>
    </row>
    <row r="34" spans="1:19" x14ac:dyDescent="0.2">
      <c r="A34" s="16" t="s">
        <v>44</v>
      </c>
      <c r="B34" s="16" t="s">
        <v>45</v>
      </c>
      <c r="C34" s="16" t="s">
        <v>49</v>
      </c>
      <c r="D34" s="7" t="s">
        <v>46</v>
      </c>
      <c r="E34" s="7" t="s">
        <v>47</v>
      </c>
      <c r="F34" s="7" t="s">
        <v>50</v>
      </c>
      <c r="G34" s="16" t="s">
        <v>51</v>
      </c>
      <c r="H34" s="16" t="s">
        <v>78</v>
      </c>
      <c r="I34" s="20" t="s">
        <v>44</v>
      </c>
      <c r="J34" s="16">
        <v>69534</v>
      </c>
      <c r="K34" s="7" t="s">
        <v>46</v>
      </c>
      <c r="L34" s="7" t="s">
        <v>107</v>
      </c>
      <c r="M34" s="17">
        <v>0</v>
      </c>
      <c r="N34" s="17">
        <v>1.88</v>
      </c>
      <c r="O34" s="19">
        <v>17995</v>
      </c>
      <c r="P34" s="19">
        <v>8278</v>
      </c>
      <c r="Q34" s="19">
        <v>2305</v>
      </c>
      <c r="R34" s="19">
        <v>5973</v>
      </c>
      <c r="S34" s="19">
        <v>5973</v>
      </c>
    </row>
    <row r="35" spans="1:19" x14ac:dyDescent="0.2">
      <c r="A35" s="16" t="s">
        <v>44</v>
      </c>
      <c r="B35" s="16" t="s">
        <v>45</v>
      </c>
      <c r="C35" s="16" t="s">
        <v>49</v>
      </c>
      <c r="D35" s="7" t="s">
        <v>46</v>
      </c>
      <c r="E35" s="7" t="s">
        <v>47</v>
      </c>
      <c r="F35" s="7" t="s">
        <v>50</v>
      </c>
      <c r="G35" s="16" t="s">
        <v>51</v>
      </c>
      <c r="H35" s="16" t="s">
        <v>78</v>
      </c>
      <c r="I35" s="20" t="s">
        <v>44</v>
      </c>
      <c r="J35" s="16">
        <v>73387</v>
      </c>
      <c r="K35" s="7" t="s">
        <v>46</v>
      </c>
      <c r="L35" s="7" t="s">
        <v>108</v>
      </c>
      <c r="M35" s="17">
        <v>1</v>
      </c>
      <c r="N35" s="17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</row>
    <row r="36" spans="1:19" x14ac:dyDescent="0.2">
      <c r="A36" s="16" t="s">
        <v>44</v>
      </c>
      <c r="B36" s="16" t="s">
        <v>45</v>
      </c>
      <c r="C36" s="16" t="s">
        <v>49</v>
      </c>
      <c r="D36" s="7" t="s">
        <v>46</v>
      </c>
      <c r="E36" s="7" t="s">
        <v>47</v>
      </c>
      <c r="F36" s="7" t="s">
        <v>50</v>
      </c>
      <c r="G36" s="16" t="s">
        <v>51</v>
      </c>
      <c r="H36" s="16" t="s">
        <v>78</v>
      </c>
      <c r="I36" s="20" t="s">
        <v>44</v>
      </c>
      <c r="J36" s="16">
        <v>69609</v>
      </c>
      <c r="K36" s="7" t="s">
        <v>46</v>
      </c>
      <c r="L36" s="7" t="s">
        <v>109</v>
      </c>
      <c r="M36" s="17">
        <v>0</v>
      </c>
      <c r="N36" s="17">
        <v>7.88</v>
      </c>
      <c r="O36" s="19">
        <v>75427</v>
      </c>
      <c r="P36" s="19">
        <v>34696</v>
      </c>
      <c r="Q36" s="19">
        <v>23237</v>
      </c>
      <c r="R36" s="19">
        <v>11459</v>
      </c>
      <c r="S36" s="19">
        <v>11459</v>
      </c>
    </row>
    <row r="37" spans="1:19" x14ac:dyDescent="0.2">
      <c r="A37" s="16" t="s">
        <v>44</v>
      </c>
      <c r="B37" s="16" t="s">
        <v>45</v>
      </c>
      <c r="C37" s="16" t="s">
        <v>49</v>
      </c>
      <c r="D37" s="7" t="s">
        <v>46</v>
      </c>
      <c r="E37" s="7" t="s">
        <v>47</v>
      </c>
      <c r="F37" s="7" t="s">
        <v>50</v>
      </c>
      <c r="G37" s="16" t="s">
        <v>51</v>
      </c>
      <c r="H37" s="16" t="s">
        <v>78</v>
      </c>
      <c r="I37" s="20" t="s">
        <v>44</v>
      </c>
      <c r="J37" s="16">
        <v>69641</v>
      </c>
      <c r="K37" s="7" t="s">
        <v>46</v>
      </c>
      <c r="L37" s="7" t="s">
        <v>110</v>
      </c>
      <c r="M37" s="17">
        <v>0</v>
      </c>
      <c r="N37" s="17">
        <v>1</v>
      </c>
      <c r="O37" s="19">
        <v>9572</v>
      </c>
      <c r="P37" s="19">
        <v>4403</v>
      </c>
      <c r="Q37" s="19">
        <v>2653</v>
      </c>
      <c r="R37" s="19">
        <v>1750</v>
      </c>
      <c r="S37" s="19">
        <v>1750</v>
      </c>
    </row>
    <row r="38" spans="1:19" x14ac:dyDescent="0.2">
      <c r="A38" s="16" t="s">
        <v>44</v>
      </c>
      <c r="B38" s="16" t="s">
        <v>45</v>
      </c>
      <c r="C38" s="16" t="s">
        <v>49</v>
      </c>
      <c r="D38" s="7" t="s">
        <v>46</v>
      </c>
      <c r="E38" s="7" t="s">
        <v>47</v>
      </c>
      <c r="F38" s="7" t="s">
        <v>50</v>
      </c>
      <c r="G38" s="16" t="s">
        <v>51</v>
      </c>
      <c r="H38" s="16" t="s">
        <v>78</v>
      </c>
      <c r="I38" s="20" t="s">
        <v>44</v>
      </c>
      <c r="J38" s="16">
        <v>69666</v>
      </c>
      <c r="K38" s="7" t="s">
        <v>46</v>
      </c>
      <c r="L38" s="7" t="s">
        <v>48</v>
      </c>
      <c r="M38" s="17">
        <v>3.82</v>
      </c>
      <c r="N38" s="17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x14ac:dyDescent="0.2">
      <c r="A39" s="16" t="s">
        <v>44</v>
      </c>
      <c r="B39" s="16" t="s">
        <v>45</v>
      </c>
      <c r="C39" s="16" t="s">
        <v>49</v>
      </c>
      <c r="D39" s="7" t="s">
        <v>46</v>
      </c>
      <c r="E39" s="7" t="s">
        <v>47</v>
      </c>
      <c r="F39" s="7" t="s">
        <v>50</v>
      </c>
      <c r="G39" s="16" t="s">
        <v>51</v>
      </c>
      <c r="H39" s="16" t="s">
        <v>78</v>
      </c>
      <c r="I39" s="20" t="s">
        <v>41</v>
      </c>
      <c r="J39" s="16">
        <v>69047</v>
      </c>
      <c r="K39" s="7" t="s">
        <v>42</v>
      </c>
      <c r="L39" s="7" t="s">
        <v>111</v>
      </c>
      <c r="M39" s="17">
        <v>0</v>
      </c>
      <c r="N39" s="17">
        <v>1.82</v>
      </c>
      <c r="O39" s="19">
        <v>17421</v>
      </c>
      <c r="P39" s="19">
        <v>8014</v>
      </c>
      <c r="Q39" s="19">
        <v>4449</v>
      </c>
      <c r="R39" s="19">
        <v>3565</v>
      </c>
      <c r="S39" s="19">
        <v>3565</v>
      </c>
    </row>
    <row r="40" spans="1:19" x14ac:dyDescent="0.2">
      <c r="A40" s="16" t="s">
        <v>44</v>
      </c>
      <c r="B40" s="16" t="s">
        <v>45</v>
      </c>
      <c r="C40" s="16" t="s">
        <v>49</v>
      </c>
      <c r="D40" s="7" t="s">
        <v>46</v>
      </c>
      <c r="E40" s="7" t="s">
        <v>47</v>
      </c>
      <c r="F40" s="7" t="s">
        <v>50</v>
      </c>
      <c r="G40" s="16" t="s">
        <v>51</v>
      </c>
      <c r="H40" s="16" t="s">
        <v>78</v>
      </c>
      <c r="I40" s="20" t="s">
        <v>44</v>
      </c>
      <c r="J40" s="16">
        <v>69674</v>
      </c>
      <c r="K40" s="7" t="s">
        <v>46</v>
      </c>
      <c r="L40" s="7" t="s">
        <v>112</v>
      </c>
      <c r="M40" s="17">
        <v>0</v>
      </c>
      <c r="N40" s="17">
        <v>21</v>
      </c>
      <c r="O40" s="19">
        <v>201012</v>
      </c>
      <c r="P40" s="19">
        <v>92466</v>
      </c>
      <c r="Q40" s="19">
        <v>62233</v>
      </c>
      <c r="R40" s="19">
        <v>30233</v>
      </c>
      <c r="S40" s="19">
        <v>30233</v>
      </c>
    </row>
    <row r="41" spans="1:19" x14ac:dyDescent="0.2">
      <c r="A41" s="16" t="s">
        <v>44</v>
      </c>
      <c r="B41" s="16" t="s">
        <v>45</v>
      </c>
      <c r="C41" s="16" t="s">
        <v>49</v>
      </c>
      <c r="D41" s="7" t="s">
        <v>46</v>
      </c>
      <c r="E41" s="7" t="s">
        <v>47</v>
      </c>
      <c r="F41" s="7" t="s">
        <v>50</v>
      </c>
      <c r="G41" s="16" t="s">
        <v>51</v>
      </c>
      <c r="H41" s="16" t="s">
        <v>78</v>
      </c>
      <c r="I41" s="20" t="s">
        <v>41</v>
      </c>
      <c r="J41" s="16">
        <v>69062</v>
      </c>
      <c r="K41" s="7" t="s">
        <v>42</v>
      </c>
      <c r="L41" s="7" t="s">
        <v>43</v>
      </c>
      <c r="M41" s="17">
        <v>0</v>
      </c>
      <c r="N41" s="17">
        <v>0.88</v>
      </c>
      <c r="O41" s="19">
        <v>8423</v>
      </c>
      <c r="P41" s="19">
        <v>3875</v>
      </c>
      <c r="Q41" s="19">
        <v>0</v>
      </c>
      <c r="R41" s="19">
        <v>3875</v>
      </c>
      <c r="S41" s="19">
        <v>3875</v>
      </c>
    </row>
    <row r="42" spans="1:19" x14ac:dyDescent="0.2">
      <c r="A42" s="16" t="s">
        <v>52</v>
      </c>
      <c r="B42" s="16" t="s">
        <v>53</v>
      </c>
      <c r="C42" s="16" t="s">
        <v>54</v>
      </c>
      <c r="D42" s="7" t="s">
        <v>55</v>
      </c>
      <c r="E42" s="7" t="s">
        <v>56</v>
      </c>
      <c r="F42" s="7" t="s">
        <v>57</v>
      </c>
      <c r="G42" s="16" t="s">
        <v>58</v>
      </c>
      <c r="H42" s="16" t="s">
        <v>78</v>
      </c>
      <c r="I42" s="20" t="s">
        <v>52</v>
      </c>
      <c r="J42" s="16">
        <v>69823</v>
      </c>
      <c r="K42" s="7" t="s">
        <v>55</v>
      </c>
      <c r="L42" s="7" t="s">
        <v>113</v>
      </c>
      <c r="M42" s="17">
        <v>65</v>
      </c>
      <c r="N42" s="17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</row>
    <row r="43" spans="1:19" x14ac:dyDescent="0.2">
      <c r="A43" s="16" t="s">
        <v>52</v>
      </c>
      <c r="B43" s="16" t="s">
        <v>53</v>
      </c>
      <c r="C43" s="16" t="s">
        <v>54</v>
      </c>
      <c r="D43" s="7" t="s">
        <v>55</v>
      </c>
      <c r="E43" s="7" t="s">
        <v>56</v>
      </c>
      <c r="F43" s="7" t="s">
        <v>57</v>
      </c>
      <c r="G43" s="16" t="s">
        <v>58</v>
      </c>
      <c r="H43" s="16" t="s">
        <v>78</v>
      </c>
      <c r="I43" s="20" t="s">
        <v>52</v>
      </c>
      <c r="J43" s="16">
        <v>69799</v>
      </c>
      <c r="K43" s="7" t="s">
        <v>55</v>
      </c>
      <c r="L43" s="7" t="s">
        <v>114</v>
      </c>
      <c r="M43" s="17">
        <v>16</v>
      </c>
      <c r="N43" s="17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</row>
    <row r="44" spans="1:19" x14ac:dyDescent="0.2">
      <c r="A44" s="16" t="s">
        <v>52</v>
      </c>
      <c r="B44" s="16" t="s">
        <v>53</v>
      </c>
      <c r="C44" s="16" t="s">
        <v>54</v>
      </c>
      <c r="D44" s="7" t="s">
        <v>55</v>
      </c>
      <c r="E44" s="7" t="s">
        <v>56</v>
      </c>
      <c r="F44" s="7" t="s">
        <v>57</v>
      </c>
      <c r="G44" s="16" t="s">
        <v>58</v>
      </c>
      <c r="H44" s="16" t="s">
        <v>78</v>
      </c>
      <c r="I44" s="20" t="s">
        <v>52</v>
      </c>
      <c r="J44" s="16">
        <v>69807</v>
      </c>
      <c r="K44" s="7" t="s">
        <v>55</v>
      </c>
      <c r="L44" s="7" t="s">
        <v>115</v>
      </c>
      <c r="M44" s="17">
        <v>12.4</v>
      </c>
      <c r="N44" s="17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</row>
    <row r="45" spans="1:19" x14ac:dyDescent="0.2">
      <c r="A45" s="16" t="s">
        <v>52</v>
      </c>
      <c r="B45" s="16" t="s">
        <v>53</v>
      </c>
      <c r="C45" s="16" t="s">
        <v>54</v>
      </c>
      <c r="D45" s="7" t="s">
        <v>55</v>
      </c>
      <c r="E45" s="7" t="s">
        <v>56</v>
      </c>
      <c r="F45" s="7" t="s">
        <v>57</v>
      </c>
      <c r="G45" s="16" t="s">
        <v>58</v>
      </c>
      <c r="H45" s="16" t="s">
        <v>78</v>
      </c>
      <c r="I45" s="20" t="s">
        <v>52</v>
      </c>
      <c r="J45" s="16">
        <v>75432</v>
      </c>
      <c r="K45" s="7" t="s">
        <v>55</v>
      </c>
      <c r="L45" s="7" t="s">
        <v>59</v>
      </c>
      <c r="M45" s="17">
        <v>4</v>
      </c>
      <c r="N45" s="17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</row>
    <row r="46" spans="1:19" ht="15.75" x14ac:dyDescent="0.25">
      <c r="A46" s="26" t="s">
        <v>60</v>
      </c>
      <c r="B46" s="27"/>
      <c r="C46" s="27"/>
      <c r="D46" s="28"/>
      <c r="E46" s="28"/>
      <c r="F46" s="28"/>
      <c r="G46" s="27"/>
      <c r="H46" s="27"/>
      <c r="I46" s="27"/>
      <c r="J46" s="27"/>
      <c r="K46" s="28"/>
      <c r="L46" s="28"/>
      <c r="M46" s="29">
        <f>SUBTOTAL(109,Table3[ADA Not Subject to In-lieu of Taxes Transfer])</f>
        <v>253.58</v>
      </c>
      <c r="N46" s="29">
        <f>SUBTOTAL(109,Table3[ADA Subject to In-lieu of Taxes Transfer])</f>
        <v>77.06</v>
      </c>
      <c r="O46" s="30">
        <f>SUBTOTAL(109,Table3[(A)
2019–20
In-lieu of Property Taxes])</f>
        <v>737617</v>
      </c>
      <c r="P46" s="30">
        <f>SUBTOTAL(109,Table3[(B)
In-lieu of 
Property Taxes
= (A) x 0.46])</f>
        <v>339305</v>
      </c>
      <c r="Q46" s="30">
        <f>SUBTOTAL(109,Table3[(C)
Prior Payments of  
In-lieu of 
Property Taxes
(September 2019)])</f>
        <v>205219</v>
      </c>
      <c r="R46" s="30">
        <f>SUBTOTAL(109,Table3[(D)
In-lieu of 
Property Taxes Net of Prior Payments
= (B) - (C)])</f>
        <v>134086</v>
      </c>
      <c r="S46" s="30">
        <f>SUBTOTAL(109,Table3[(E)
Adjusted 
In-lieu of 
Property Taxes
= Greater of (D) or 0 ])</f>
        <v>134086</v>
      </c>
    </row>
    <row r="47" spans="1:19" ht="27.75" customHeight="1" x14ac:dyDescent="0.25">
      <c r="A47" s="21" t="s">
        <v>1</v>
      </c>
    </row>
    <row r="48" spans="1:19" x14ac:dyDescent="0.2">
      <c r="A48" s="9" t="s">
        <v>0</v>
      </c>
    </row>
    <row r="49" spans="1:1" x14ac:dyDescent="0.2">
      <c r="A49" s="9" t="s">
        <v>2</v>
      </c>
    </row>
    <row r="50" spans="1:1" x14ac:dyDescent="0.2">
      <c r="A50" s="22" t="s">
        <v>4</v>
      </c>
    </row>
  </sheetData>
  <printOptions horizontalCentered="1"/>
  <pageMargins left="0.25" right="0.25" top="0.75" bottom="0.65" header="0.3" footer="0.3"/>
  <pageSetup paperSize="5" scale="34" fitToHeight="0" orientation="landscape" r:id="rId1"/>
  <headerFooter>
    <oddFooter>&amp;C&amp;"Arial,Regular"&amp;12Page &amp;P of &amp;N</oddFooter>
  </headerFooter>
  <ignoredErrors>
    <ignoredError sqref="A7:S4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Apportionment Summary</vt:lpstr>
      <vt:lpstr>'Apportionment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In-lieu of Taxes for Countywide &amp; County ProgramCS (CA Dept of Education)</dc:title>
  <dc:subject>2019–20 Second Special Advance Apportionment for Charter Schools.</dc:subject>
  <dc:creator/>
  <cp:lastModifiedBy/>
  <dcterms:created xsi:type="dcterms:W3CDTF">2024-04-19T20:34:22Z</dcterms:created>
  <dcterms:modified xsi:type="dcterms:W3CDTF">2025-06-04T18:05:34Z</dcterms:modified>
</cp:coreProperties>
</file>