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8_{E8E47D31-C254-4C0C-B8A2-EA6B0274A505}" xr6:coauthVersionLast="47" xr6:coauthVersionMax="47" xr10:uidLastSave="{00000000-0000-0000-0000-000000000000}"/>
  <bookViews>
    <workbookView xWindow="28680" yWindow="-1320" windowWidth="29040" windowHeight="15840" xr2:uid="{00000000-000D-0000-FFFF-FFFF00000000}"/>
  </bookViews>
  <sheets>
    <sheet name="26-27 Adv Pmt Sched County" sheetId="5" r:id="rId1"/>
  </sheets>
  <definedNames>
    <definedName name="_xlnm.Print_Titles" localSheetId="0">'26-27 Adv Pmt Sched County'!$3:$3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2" i="5" l="1"/>
  <c r="D62" i="5"/>
  <c r="E62" i="5"/>
  <c r="F62" i="5"/>
  <c r="G62" i="5"/>
  <c r="H62" i="5"/>
  <c r="I62" i="5"/>
  <c r="J62" i="5"/>
  <c r="K62" i="5"/>
</calcChain>
</file>

<file path=xl/sharedStrings.xml><?xml version="1.0" encoding="utf-8"?>
<sst xmlns="http://schemas.openxmlformats.org/spreadsheetml/2006/main" count="134" uniqueCount="134">
  <si>
    <t>Prepared by:</t>
  </si>
  <si>
    <t>California Department of Education</t>
  </si>
  <si>
    <t>School Fiscal Services Division</t>
  </si>
  <si>
    <t>County Code</t>
  </si>
  <si>
    <t>Monthly Payment Schedule by County</t>
  </si>
  <si>
    <t>County 
Name</t>
  </si>
  <si>
    <t>Advance 
Principal 
Apportionment</t>
  </si>
  <si>
    <t>July 
Payment</t>
  </si>
  <si>
    <t>August 
Payment</t>
  </si>
  <si>
    <t>September 
Payment</t>
  </si>
  <si>
    <t>October 
Payment</t>
  </si>
  <si>
    <t>November 
Payment</t>
  </si>
  <si>
    <t>December 
Payment</t>
  </si>
  <si>
    <t>January 
Payment</t>
  </si>
  <si>
    <t>Total 
Advance 
Payments</t>
  </si>
  <si>
    <t>TOTAL</t>
  </si>
  <si>
    <t>2026–27 Advance Apportionment</t>
  </si>
  <si>
    <t>July 2026</t>
  </si>
  <si>
    <t>01</t>
  </si>
  <si>
    <t>Alameda</t>
  </si>
  <si>
    <t>02</t>
  </si>
  <si>
    <t>Alpine</t>
  </si>
  <si>
    <t>03</t>
  </si>
  <si>
    <t>Amador</t>
  </si>
  <si>
    <t>04</t>
  </si>
  <si>
    <t>Butte</t>
  </si>
  <si>
    <t>05</t>
  </si>
  <si>
    <t>Calaveras</t>
  </si>
  <si>
    <t>06</t>
  </si>
  <si>
    <t>Colusa</t>
  </si>
  <si>
    <t>07</t>
  </si>
  <si>
    <t>Contra Costa</t>
  </si>
  <si>
    <t>08</t>
  </si>
  <si>
    <t>Del Norte</t>
  </si>
  <si>
    <t>09</t>
  </si>
  <si>
    <t>El Dorado</t>
  </si>
  <si>
    <t>10</t>
  </si>
  <si>
    <t>Fresno</t>
  </si>
  <si>
    <t>11</t>
  </si>
  <si>
    <t>Glenn</t>
  </si>
  <si>
    <t>12</t>
  </si>
  <si>
    <t>Humboldt</t>
  </si>
  <si>
    <t>13</t>
  </si>
  <si>
    <t>Imperial</t>
  </si>
  <si>
    <t>14</t>
  </si>
  <si>
    <t>Inyo</t>
  </si>
  <si>
    <t>15</t>
  </si>
  <si>
    <t>Kern</t>
  </si>
  <si>
    <t>16</t>
  </si>
  <si>
    <t>Kings</t>
  </si>
  <si>
    <t>17</t>
  </si>
  <si>
    <t>Lake</t>
  </si>
  <si>
    <t>18</t>
  </si>
  <si>
    <t>Lassen</t>
  </si>
  <si>
    <t>19</t>
  </si>
  <si>
    <t>Los Angeles</t>
  </si>
  <si>
    <t>20</t>
  </si>
  <si>
    <t>Madera</t>
  </si>
  <si>
    <t>21</t>
  </si>
  <si>
    <t>Marin</t>
  </si>
  <si>
    <t>22</t>
  </si>
  <si>
    <t>Mariposa</t>
  </si>
  <si>
    <t>23</t>
  </si>
  <si>
    <t>Mendocino</t>
  </si>
  <si>
    <t>24</t>
  </si>
  <si>
    <t>Merced</t>
  </si>
  <si>
    <t>25</t>
  </si>
  <si>
    <t>Modoc</t>
  </si>
  <si>
    <t>26</t>
  </si>
  <si>
    <t>Mono</t>
  </si>
  <si>
    <t>27</t>
  </si>
  <si>
    <t>Monterey</t>
  </si>
  <si>
    <t>28</t>
  </si>
  <si>
    <t>Napa</t>
  </si>
  <si>
    <t>29</t>
  </si>
  <si>
    <t>Nevada</t>
  </si>
  <si>
    <t>30</t>
  </si>
  <si>
    <t>Orange</t>
  </si>
  <si>
    <t>31</t>
  </si>
  <si>
    <t>Placer</t>
  </si>
  <si>
    <t>32</t>
  </si>
  <si>
    <t>Plumas</t>
  </si>
  <si>
    <t>33</t>
  </si>
  <si>
    <t>Riverside</t>
  </si>
  <si>
    <t>34</t>
  </si>
  <si>
    <t>Sacramento</t>
  </si>
  <si>
    <t>35</t>
  </si>
  <si>
    <t>San Benito</t>
  </si>
  <si>
    <t>36</t>
  </si>
  <si>
    <t>San Bernardino</t>
  </si>
  <si>
    <t>37</t>
  </si>
  <si>
    <t>San Diego</t>
  </si>
  <si>
    <t>38</t>
  </si>
  <si>
    <t>San Francisco</t>
  </si>
  <si>
    <t>39</t>
  </si>
  <si>
    <t>San Joaquin</t>
  </si>
  <si>
    <t>40</t>
  </si>
  <si>
    <t>San Luis Obispo</t>
  </si>
  <si>
    <t>41</t>
  </si>
  <si>
    <t>San Mateo</t>
  </si>
  <si>
    <t>42</t>
  </si>
  <si>
    <t>Santa Barbara</t>
  </si>
  <si>
    <t>43</t>
  </si>
  <si>
    <t>Santa Clara</t>
  </si>
  <si>
    <t>44</t>
  </si>
  <si>
    <t>Santa Cruz</t>
  </si>
  <si>
    <t>45</t>
  </si>
  <si>
    <t>Shasta</t>
  </si>
  <si>
    <t>46</t>
  </si>
  <si>
    <t>Sierra</t>
  </si>
  <si>
    <t>47</t>
  </si>
  <si>
    <t>Siskiyou</t>
  </si>
  <si>
    <t>48</t>
  </si>
  <si>
    <t>Solano</t>
  </si>
  <si>
    <t>49</t>
  </si>
  <si>
    <t>Sonoma</t>
  </si>
  <si>
    <t>50</t>
  </si>
  <si>
    <t>Stanislaus</t>
  </si>
  <si>
    <t>51</t>
  </si>
  <si>
    <t>Sutter</t>
  </si>
  <si>
    <t>52</t>
  </si>
  <si>
    <t>Tehama</t>
  </si>
  <si>
    <t>53</t>
  </si>
  <si>
    <t>Trinity</t>
  </si>
  <si>
    <t>54</t>
  </si>
  <si>
    <t>Tulare</t>
  </si>
  <si>
    <t>55</t>
  </si>
  <si>
    <t>Tuolumne</t>
  </si>
  <si>
    <t>56</t>
  </si>
  <si>
    <t>Ventura</t>
  </si>
  <si>
    <t>57</t>
  </si>
  <si>
    <t>Yolo</t>
  </si>
  <si>
    <t>58</t>
  </si>
  <si>
    <t>Yuba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</si>
</sst>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(&quot;$&quot;* #,##0_);_(&quot;$&quot;* \(#,##0\);_(&quot;$&quot;* &quot;-&quot;_);_(@_)"/>
    <numFmt numFmtId="41" formatCode="_(* #,##0_);_(* \(#,##0\);_(* &quot;-&quot;_);_(@_)"/>
    <numFmt numFmtId="164" formatCode="_(* #,##0_);_(* \(#,##0\);_(* &quot;-&quot;??_);_(@_)"/>
    <numFmt numFmtId="165" formatCode="00"/>
  </numFmts>
  <fonts count="6" x14ac:knownFonts="1"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/>
      <bottom style="medium">
        <color theme="4" tint="0.39997558519241921"/>
      </bottom>
      <diagonal/>
    </border>
  </borders>
  <cellStyleXfs count="7">
    <xf numFmtId="0" fontId="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5" fontId="1" fillId="2" borderId="1" applyNumberFormat="0" applyProtection="0">
      <alignment horizontal="center" wrapText="1"/>
    </xf>
  </cellStyleXfs>
  <cellXfs count="17">
    <xf numFmtId="0" fontId="0" fillId="0" borderId="0" xfId="0"/>
    <xf numFmtId="0" fontId="3" fillId="0" borderId="0" xfId="1" applyAlignment="1"/>
    <xf numFmtId="0" fontId="0" fillId="0" borderId="0" xfId="0" applyNumberFormat="1" applyAlignment="1">
      <alignment horizontal="left"/>
    </xf>
    <xf numFmtId="0" fontId="0" fillId="0" borderId="0" xfId="0" applyNumberFormat="1"/>
    <xf numFmtId="0" fontId="0" fillId="0" borderId="0" xfId="0" applyNumberFormat="1" applyAlignment="1"/>
    <xf numFmtId="164" fontId="0" fillId="0" borderId="0" xfId="0" applyNumberFormat="1"/>
    <xf numFmtId="42" fontId="0" fillId="0" borderId="0" xfId="0" applyNumberFormat="1"/>
    <xf numFmtId="41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Border="1" applyAlignment="1"/>
    <xf numFmtId="0" fontId="0" fillId="0" borderId="0" xfId="0" applyBorder="1" applyAlignment="1"/>
    <xf numFmtId="0" fontId="1" fillId="2" borderId="1" xfId="6" applyNumberFormat="1" applyProtection="1">
      <alignment horizontal="center" wrapText="1"/>
    </xf>
    <xf numFmtId="0" fontId="0" fillId="0" borderId="0" xfId="0" quotePrefix="1" applyNumberForma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5" applyNumberFormat="1" applyFill="1" applyAlignment="1" applyProtection="1">
      <alignment horizontal="left"/>
    </xf>
    <xf numFmtId="0" fontId="2" fillId="0" borderId="0" xfId="5"/>
    <xf numFmtId="42" fontId="2" fillId="0" borderId="0" xfId="5" applyNumberFormat="1"/>
  </cellXfs>
  <cellStyles count="7"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Normal" xfId="0" builtinId="0" customBuiltin="1"/>
    <cellStyle name="PAS Table Header" xfId="6" xr:uid="{00000000-0005-0000-0000-000008000000}"/>
    <cellStyle name="Total" xfId="5" builtinId="25" customBuiltin="1"/>
  </cellStyles>
  <dxfs count="26">
    <dxf>
      <numFmt numFmtId="32" formatCode="_(&quot;$&quot;* #,##0_);_(&quot;$&quot;* \(#,##0\);_(&quot;$&quot;* &quot;-&quot;_);_(@_)"/>
    </dxf>
    <dxf>
      <numFmt numFmtId="33" formatCode="_(* #,##0_);_(* \(#,##0\);_(* &quot;-&quot;_);_(@_)"/>
    </dxf>
    <dxf>
      <numFmt numFmtId="32" formatCode="_(&quot;$&quot;* #,##0_);_(&quot;$&quot;* \(#,##0\);_(&quot;$&quot;* &quot;-&quot;_);_(@_)"/>
    </dxf>
    <dxf>
      <numFmt numFmtId="33" formatCode="_(* #,##0_);_(* \(#,##0\);_(* &quot;-&quot;_);_(@_)"/>
    </dxf>
    <dxf>
      <numFmt numFmtId="32" formatCode="_(&quot;$&quot;* #,##0_);_(&quot;$&quot;* \(#,##0\);_(&quot;$&quot;* &quot;-&quot;_);_(@_)"/>
    </dxf>
    <dxf>
      <numFmt numFmtId="33" formatCode="_(* #,##0_);_(* \(#,##0\);_(* &quot;-&quot;_);_(@_)"/>
    </dxf>
    <dxf>
      <numFmt numFmtId="32" formatCode="_(&quot;$&quot;* #,##0_);_(&quot;$&quot;* \(#,##0\);_(&quot;$&quot;* &quot;-&quot;_);_(@_)"/>
    </dxf>
    <dxf>
      <numFmt numFmtId="33" formatCode="_(* #,##0_);_(* \(#,##0\);_(* &quot;-&quot;_);_(@_)"/>
    </dxf>
    <dxf>
      <numFmt numFmtId="32" formatCode="_(&quot;$&quot;* #,##0_);_(&quot;$&quot;* \(#,##0\);_(&quot;$&quot;* &quot;-&quot;_);_(@_)"/>
    </dxf>
    <dxf>
      <numFmt numFmtId="33" formatCode="_(* #,##0_);_(* \(#,##0\);_(* &quot;-&quot;_);_(@_)"/>
    </dxf>
    <dxf>
      <numFmt numFmtId="32" formatCode="_(&quot;$&quot;* #,##0_);_(&quot;$&quot;* \(#,##0\);_(&quot;$&quot;* &quot;-&quot;_);_(@_)"/>
    </dxf>
    <dxf>
      <numFmt numFmtId="33" formatCode="_(* #,##0_);_(* \(#,##0\);_(* &quot;-&quot;_);_(@_)"/>
    </dxf>
    <dxf>
      <numFmt numFmtId="32" formatCode="_(&quot;$&quot;* #,##0_);_(&quot;$&quot;* \(#,##0\);_(&quot;$&quot;* &quot;-&quot;_);_(@_)"/>
    </dxf>
    <dxf>
      <numFmt numFmtId="33" formatCode="_(* #,##0_);_(* \(#,##0\);_(* &quot;-&quot;_);_(@_)"/>
    </dxf>
    <dxf>
      <numFmt numFmtId="32" formatCode="_(&quot;$&quot;* #,##0_);_(&quot;$&quot;* \(#,##0\);_(&quot;$&quot;* &quot;-&quot;_);_(@_)"/>
    </dxf>
    <dxf>
      <numFmt numFmtId="33" formatCode="_(* #,##0_);_(* \(#,##0\);_(* &quot;-&quot;_);_(@_)"/>
    </dxf>
    <dxf>
      <numFmt numFmtId="32" formatCode="_(&quot;$&quot;* #,##0_);_(&quot;$&quot;* \(#,##0\);_(&quot;$&quot;* &quot;-&quot;_);_(@_)"/>
    </dxf>
    <dxf>
      <numFmt numFmtId="33" formatCode="_(* #,##0_);_(* \(#,##0\);_(* &quot;-&quot;_);_(@_)"/>
    </dxf>
    <dxf>
      <numFmt numFmtId="0" formatCode="General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1" hidden="0"/>
    </dxf>
    <dxf>
      <numFmt numFmtId="0" formatCode="General"/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numFmt numFmtId="0" formatCode="General"/>
      <protection locked="1" hidden="0"/>
    </dxf>
    <dxf>
      <font>
        <b/>
        <i val="0"/>
      </font>
      <border>
        <left style="thin">
          <color rgb="FFC0C0C0"/>
        </left>
        <right style="thin">
          <color rgb="FFC0C0C0"/>
        </right>
        <top style="thin">
          <color rgb="FFC0C0C0"/>
        </top>
        <bottom style="thin">
          <color rgb="FFC0C0C0"/>
        </bottom>
        <vertical style="thin">
          <color rgb="FFC0C0C0"/>
        </vertical>
        <horizontal style="thin">
          <color rgb="FFC0C0C0"/>
        </horizontal>
      </border>
    </dxf>
    <dxf>
      <font>
        <b/>
        <i val="0"/>
        <color theme="0"/>
      </font>
      <fill>
        <patternFill>
          <bgColor rgb="FF008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 style="thin">
          <color rgb="FFC0C0C0"/>
        </left>
        <right style="thin">
          <color rgb="FFC0C0C0"/>
        </right>
        <top style="thin">
          <color rgb="FFC0C0C0"/>
        </top>
        <bottom style="thin">
          <color rgb="FFC0C0C0"/>
        </bottom>
        <vertical style="thin">
          <color rgb="FFC0C0C0"/>
        </vertical>
        <horizontal style="thin">
          <color rgb="FFC0C0C0"/>
        </horizontal>
      </border>
    </dxf>
  </dxfs>
  <tableStyles count="2" defaultTableStyle="PAS Table" defaultPivotStyle="PivotStyleLight16">
    <tableStyle name="PAS Table" pivot="0" count="3" xr9:uid="{00000000-0011-0000-FFFF-FFFF00000000}">
      <tableStyleElement type="wholeTable" dxfId="25"/>
      <tableStyleElement type="headerRow" dxfId="24"/>
      <tableStyleElement type="totalRow" dxfId="23"/>
    </tableStyle>
    <tableStyle name="Table Style 1" pivot="0" count="0" xr9:uid="{00000000-0011-0000-FFFF-FFFF01000000}"/>
  </tableStyles>
  <colors>
    <mruColors>
      <color rgb="FFC0C0C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K62" totalsRowCount="1" headerRowDxfId="22" tableBorderDxfId="21" headerRowCellStyle="PAS Table Header" dataCellStyle="Normal" totalsRowCellStyle="Total">
  <tableColumns count="11">
    <tableColumn id="1" xr3:uid="{00000000-0010-0000-0000-000001000000}" name="County Code" totalsRowLabel="TOTAL" dataDxfId="20" totalsRowDxfId="19" dataCellStyle="Normal" totalsRowCellStyle="Total"/>
    <tableColumn id="2" xr3:uid="{00000000-0010-0000-0000-000002000000}" name="County _x000a_Name" dataDxfId="18" dataCellStyle="Normal" totalsRowCellStyle="Total"/>
    <tableColumn id="3" xr3:uid="{00000000-0010-0000-0000-000003000000}" name="Advance _x000a_Principal _x000a_Apportionment" totalsRowFunction="sum" dataDxfId="17" totalsRowDxfId="16" dataCellStyle="Normal" totalsRowCellStyle="Total"/>
    <tableColumn id="4" xr3:uid="{00000000-0010-0000-0000-000004000000}" name="July _x000a_Payment" totalsRowFunction="sum" dataDxfId="15" totalsRowDxfId="14" dataCellStyle="Normal" totalsRowCellStyle="Total"/>
    <tableColumn id="5" xr3:uid="{00000000-0010-0000-0000-000005000000}" name="August _x000a_Payment" totalsRowFunction="sum" dataDxfId="13" totalsRowDxfId="12" dataCellStyle="Normal" totalsRowCellStyle="Total"/>
    <tableColumn id="6" xr3:uid="{00000000-0010-0000-0000-000006000000}" name="September _x000a_Payment" totalsRowFunction="sum" dataDxfId="11" totalsRowDxfId="10" dataCellStyle="Normal" totalsRowCellStyle="Total"/>
    <tableColumn id="7" xr3:uid="{00000000-0010-0000-0000-000007000000}" name="October _x000a_Payment" totalsRowFunction="sum" dataDxfId="9" totalsRowDxfId="8" dataCellStyle="Normal" totalsRowCellStyle="Total"/>
    <tableColumn id="8" xr3:uid="{00000000-0010-0000-0000-000008000000}" name="November _x000a_Payment" totalsRowFunction="sum" dataDxfId="7" totalsRowDxfId="6" dataCellStyle="Normal" totalsRowCellStyle="Total"/>
    <tableColumn id="9" xr3:uid="{00000000-0010-0000-0000-000009000000}" name="December _x000a_Payment" totalsRowFunction="sum" dataDxfId="5" totalsRowDxfId="4" dataCellStyle="Normal" totalsRowCellStyle="Total"/>
    <tableColumn id="10" xr3:uid="{00000000-0010-0000-0000-00000A000000}" name="January _x000a_Payment" totalsRowFunction="sum" dataDxfId="3" totalsRowDxfId="2" dataCellStyle="Normal" totalsRowCellStyle="Total"/>
    <tableColumn id="11" xr3:uid="{00000000-0010-0000-0000-00000B000000}" name="Total _x000a_Advance _x000a_Payments" totalsRowFunction="sum" dataDxfId="1" totalsRowDxfId="0" dataCellStyle="Normal" totalsRowCellStyle="Total"/>
  </tableColumns>
  <tableStyleInfo name="PAS Table" showFirstColumn="0" showLastColumn="0" showRowStripes="0" showColumnStripes="0"/>
  <extLst>
    <ext xmlns:x14="http://schemas.microsoft.com/office/spreadsheetml/2009/9/main" uri="{504A1905-F514-4f6f-8877-14C23A59335A}">
      <x14:table altTextSummary="Monthly Payment Schedule by County Data for the 2026–27 Advance Apportionment. Payment months July through January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workbookViewId="0">
      <pane ySplit="3" topLeftCell="A4" activePane="bottomLeft" state="frozen"/>
      <selection pane="bottomLeft"/>
    </sheetView>
  </sheetViews>
  <sheetFormatPr defaultRowHeight="15.5" x14ac:dyDescent="0.35"/>
  <cols>
    <col min="1" max="1" width="7.23046875" customWidth="1"/>
    <col min="2" max="2" width="13.69140625" bestFit="1" customWidth="1"/>
    <col min="3" max="3" width="16.07421875" style="5" customWidth="1"/>
    <col min="4" max="10" width="15.23046875" style="5" customWidth="1"/>
    <col min="11" max="11" width="16.07421875" style="5" customWidth="1"/>
    <col min="12" max="12" width="11.4609375" customWidth="1"/>
    <col min="257" max="257" width="8.69140625" bestFit="1" customWidth="1"/>
    <col min="258" max="258" width="12.84375" bestFit="1" customWidth="1"/>
    <col min="259" max="267" width="14.23046875" customWidth="1"/>
    <col min="268" max="268" width="11.4609375" customWidth="1"/>
    <col min="513" max="513" width="8.69140625" bestFit="1" customWidth="1"/>
    <col min="514" max="514" width="12.84375" bestFit="1" customWidth="1"/>
    <col min="515" max="523" width="14.23046875" customWidth="1"/>
    <col min="524" max="524" width="11.4609375" customWidth="1"/>
    <col min="769" max="769" width="8.69140625" bestFit="1" customWidth="1"/>
    <col min="770" max="770" width="12.84375" bestFit="1" customWidth="1"/>
    <col min="771" max="779" width="14.23046875" customWidth="1"/>
    <col min="780" max="780" width="11.4609375" customWidth="1"/>
    <col min="1025" max="1025" width="8.69140625" bestFit="1" customWidth="1"/>
    <col min="1026" max="1026" width="12.84375" bestFit="1" customWidth="1"/>
    <col min="1027" max="1035" width="14.23046875" customWidth="1"/>
    <col min="1036" max="1036" width="11.4609375" customWidth="1"/>
    <col min="1281" max="1281" width="8.69140625" bestFit="1" customWidth="1"/>
    <col min="1282" max="1282" width="12.84375" bestFit="1" customWidth="1"/>
    <col min="1283" max="1291" width="14.23046875" customWidth="1"/>
    <col min="1292" max="1292" width="11.4609375" customWidth="1"/>
    <col min="1537" max="1537" width="8.69140625" bestFit="1" customWidth="1"/>
    <col min="1538" max="1538" width="12.84375" bestFit="1" customWidth="1"/>
    <col min="1539" max="1547" width="14.23046875" customWidth="1"/>
    <col min="1548" max="1548" width="11.4609375" customWidth="1"/>
    <col min="1793" max="1793" width="8.69140625" bestFit="1" customWidth="1"/>
    <col min="1794" max="1794" width="12.84375" bestFit="1" customWidth="1"/>
    <col min="1795" max="1803" width="14.23046875" customWidth="1"/>
    <col min="1804" max="1804" width="11.4609375" customWidth="1"/>
    <col min="2049" max="2049" width="8.69140625" bestFit="1" customWidth="1"/>
    <col min="2050" max="2050" width="12.84375" bestFit="1" customWidth="1"/>
    <col min="2051" max="2059" width="14.23046875" customWidth="1"/>
    <col min="2060" max="2060" width="11.4609375" customWidth="1"/>
    <col min="2305" max="2305" width="8.69140625" bestFit="1" customWidth="1"/>
    <col min="2306" max="2306" width="12.84375" bestFit="1" customWidth="1"/>
    <col min="2307" max="2315" width="14.23046875" customWidth="1"/>
    <col min="2316" max="2316" width="11.4609375" customWidth="1"/>
    <col min="2561" max="2561" width="8.69140625" bestFit="1" customWidth="1"/>
    <col min="2562" max="2562" width="12.84375" bestFit="1" customWidth="1"/>
    <col min="2563" max="2571" width="14.23046875" customWidth="1"/>
    <col min="2572" max="2572" width="11.4609375" customWidth="1"/>
    <col min="2817" max="2817" width="8.69140625" bestFit="1" customWidth="1"/>
    <col min="2818" max="2818" width="12.84375" bestFit="1" customWidth="1"/>
    <col min="2819" max="2827" width="14.23046875" customWidth="1"/>
    <col min="2828" max="2828" width="11.4609375" customWidth="1"/>
    <col min="3073" max="3073" width="8.69140625" bestFit="1" customWidth="1"/>
    <col min="3074" max="3074" width="12.84375" bestFit="1" customWidth="1"/>
    <col min="3075" max="3083" width="14.23046875" customWidth="1"/>
    <col min="3084" max="3084" width="11.4609375" customWidth="1"/>
    <col min="3329" max="3329" width="8.69140625" bestFit="1" customWidth="1"/>
    <col min="3330" max="3330" width="12.84375" bestFit="1" customWidth="1"/>
    <col min="3331" max="3339" width="14.23046875" customWidth="1"/>
    <col min="3340" max="3340" width="11.4609375" customWidth="1"/>
    <col min="3585" max="3585" width="8.69140625" bestFit="1" customWidth="1"/>
    <col min="3586" max="3586" width="12.84375" bestFit="1" customWidth="1"/>
    <col min="3587" max="3595" width="14.23046875" customWidth="1"/>
    <col min="3596" max="3596" width="11.4609375" customWidth="1"/>
    <col min="3841" max="3841" width="8.69140625" bestFit="1" customWidth="1"/>
    <col min="3842" max="3842" width="12.84375" bestFit="1" customWidth="1"/>
    <col min="3843" max="3851" width="14.23046875" customWidth="1"/>
    <col min="3852" max="3852" width="11.4609375" customWidth="1"/>
    <col min="4097" max="4097" width="8.69140625" bestFit="1" customWidth="1"/>
    <col min="4098" max="4098" width="12.84375" bestFit="1" customWidth="1"/>
    <col min="4099" max="4107" width="14.23046875" customWidth="1"/>
    <col min="4108" max="4108" width="11.4609375" customWidth="1"/>
    <col min="4353" max="4353" width="8.69140625" bestFit="1" customWidth="1"/>
    <col min="4354" max="4354" width="12.84375" bestFit="1" customWidth="1"/>
    <col min="4355" max="4363" width="14.23046875" customWidth="1"/>
    <col min="4364" max="4364" width="11.4609375" customWidth="1"/>
    <col min="4609" max="4609" width="8.69140625" bestFit="1" customWidth="1"/>
    <col min="4610" max="4610" width="12.84375" bestFit="1" customWidth="1"/>
    <col min="4611" max="4619" width="14.23046875" customWidth="1"/>
    <col min="4620" max="4620" width="11.4609375" customWidth="1"/>
    <col min="4865" max="4865" width="8.69140625" bestFit="1" customWidth="1"/>
    <col min="4866" max="4866" width="12.84375" bestFit="1" customWidth="1"/>
    <col min="4867" max="4875" width="14.23046875" customWidth="1"/>
    <col min="4876" max="4876" width="11.4609375" customWidth="1"/>
    <col min="5121" max="5121" width="8.69140625" bestFit="1" customWidth="1"/>
    <col min="5122" max="5122" width="12.84375" bestFit="1" customWidth="1"/>
    <col min="5123" max="5131" width="14.23046875" customWidth="1"/>
    <col min="5132" max="5132" width="11.4609375" customWidth="1"/>
    <col min="5377" max="5377" width="8.69140625" bestFit="1" customWidth="1"/>
    <col min="5378" max="5378" width="12.84375" bestFit="1" customWidth="1"/>
    <col min="5379" max="5387" width="14.23046875" customWidth="1"/>
    <col min="5388" max="5388" width="11.4609375" customWidth="1"/>
    <col min="5633" max="5633" width="8.69140625" bestFit="1" customWidth="1"/>
    <col min="5634" max="5634" width="12.84375" bestFit="1" customWidth="1"/>
    <col min="5635" max="5643" width="14.23046875" customWidth="1"/>
    <col min="5644" max="5644" width="11.4609375" customWidth="1"/>
    <col min="5889" max="5889" width="8.69140625" bestFit="1" customWidth="1"/>
    <col min="5890" max="5890" width="12.84375" bestFit="1" customWidth="1"/>
    <col min="5891" max="5899" width="14.23046875" customWidth="1"/>
    <col min="5900" max="5900" width="11.4609375" customWidth="1"/>
    <col min="6145" max="6145" width="8.69140625" bestFit="1" customWidth="1"/>
    <col min="6146" max="6146" width="12.84375" bestFit="1" customWidth="1"/>
    <col min="6147" max="6155" width="14.23046875" customWidth="1"/>
    <col min="6156" max="6156" width="11.4609375" customWidth="1"/>
    <col min="6401" max="6401" width="8.69140625" bestFit="1" customWidth="1"/>
    <col min="6402" max="6402" width="12.84375" bestFit="1" customWidth="1"/>
    <col min="6403" max="6411" width="14.23046875" customWidth="1"/>
    <col min="6412" max="6412" width="11.4609375" customWidth="1"/>
    <col min="6657" max="6657" width="8.69140625" bestFit="1" customWidth="1"/>
    <col min="6658" max="6658" width="12.84375" bestFit="1" customWidth="1"/>
    <col min="6659" max="6667" width="14.23046875" customWidth="1"/>
    <col min="6668" max="6668" width="11.4609375" customWidth="1"/>
    <col min="6913" max="6913" width="8.69140625" bestFit="1" customWidth="1"/>
    <col min="6914" max="6914" width="12.84375" bestFit="1" customWidth="1"/>
    <col min="6915" max="6923" width="14.23046875" customWidth="1"/>
    <col min="6924" max="6924" width="11.4609375" customWidth="1"/>
    <col min="7169" max="7169" width="8.69140625" bestFit="1" customWidth="1"/>
    <col min="7170" max="7170" width="12.84375" bestFit="1" customWidth="1"/>
    <col min="7171" max="7179" width="14.23046875" customWidth="1"/>
    <col min="7180" max="7180" width="11.4609375" customWidth="1"/>
    <col min="7425" max="7425" width="8.69140625" bestFit="1" customWidth="1"/>
    <col min="7426" max="7426" width="12.84375" bestFit="1" customWidth="1"/>
    <col min="7427" max="7435" width="14.23046875" customWidth="1"/>
    <col min="7436" max="7436" width="11.4609375" customWidth="1"/>
    <col min="7681" max="7681" width="8.69140625" bestFit="1" customWidth="1"/>
    <col min="7682" max="7682" width="12.84375" bestFit="1" customWidth="1"/>
    <col min="7683" max="7691" width="14.23046875" customWidth="1"/>
    <col min="7692" max="7692" width="11.4609375" customWidth="1"/>
    <col min="7937" max="7937" width="8.69140625" bestFit="1" customWidth="1"/>
    <col min="7938" max="7938" width="12.84375" bestFit="1" customWidth="1"/>
    <col min="7939" max="7947" width="14.23046875" customWidth="1"/>
    <col min="7948" max="7948" width="11.4609375" customWidth="1"/>
    <col min="8193" max="8193" width="8.69140625" bestFit="1" customWidth="1"/>
    <col min="8194" max="8194" width="12.84375" bestFit="1" customWidth="1"/>
    <col min="8195" max="8203" width="14.23046875" customWidth="1"/>
    <col min="8204" max="8204" width="11.4609375" customWidth="1"/>
    <col min="8449" max="8449" width="8.69140625" bestFit="1" customWidth="1"/>
    <col min="8450" max="8450" width="12.84375" bestFit="1" customWidth="1"/>
    <col min="8451" max="8459" width="14.23046875" customWidth="1"/>
    <col min="8460" max="8460" width="11.4609375" customWidth="1"/>
    <col min="8705" max="8705" width="8.69140625" bestFit="1" customWidth="1"/>
    <col min="8706" max="8706" width="12.84375" bestFit="1" customWidth="1"/>
    <col min="8707" max="8715" width="14.23046875" customWidth="1"/>
    <col min="8716" max="8716" width="11.4609375" customWidth="1"/>
    <col min="8961" max="8961" width="8.69140625" bestFit="1" customWidth="1"/>
    <col min="8962" max="8962" width="12.84375" bestFit="1" customWidth="1"/>
    <col min="8963" max="8971" width="14.23046875" customWidth="1"/>
    <col min="8972" max="8972" width="11.4609375" customWidth="1"/>
    <col min="9217" max="9217" width="8.69140625" bestFit="1" customWidth="1"/>
    <col min="9218" max="9218" width="12.84375" bestFit="1" customWidth="1"/>
    <col min="9219" max="9227" width="14.23046875" customWidth="1"/>
    <col min="9228" max="9228" width="11.4609375" customWidth="1"/>
    <col min="9473" max="9473" width="8.69140625" bestFit="1" customWidth="1"/>
    <col min="9474" max="9474" width="12.84375" bestFit="1" customWidth="1"/>
    <col min="9475" max="9483" width="14.23046875" customWidth="1"/>
    <col min="9484" max="9484" width="11.4609375" customWidth="1"/>
    <col min="9729" max="9729" width="8.69140625" bestFit="1" customWidth="1"/>
    <col min="9730" max="9730" width="12.84375" bestFit="1" customWidth="1"/>
    <col min="9731" max="9739" width="14.23046875" customWidth="1"/>
    <col min="9740" max="9740" width="11.4609375" customWidth="1"/>
    <col min="9985" max="9985" width="8.69140625" bestFit="1" customWidth="1"/>
    <col min="9986" max="9986" width="12.84375" bestFit="1" customWidth="1"/>
    <col min="9987" max="9995" width="14.23046875" customWidth="1"/>
    <col min="9996" max="9996" width="11.4609375" customWidth="1"/>
    <col min="10241" max="10241" width="8.69140625" bestFit="1" customWidth="1"/>
    <col min="10242" max="10242" width="12.84375" bestFit="1" customWidth="1"/>
    <col min="10243" max="10251" width="14.23046875" customWidth="1"/>
    <col min="10252" max="10252" width="11.4609375" customWidth="1"/>
    <col min="10497" max="10497" width="8.69140625" bestFit="1" customWidth="1"/>
    <col min="10498" max="10498" width="12.84375" bestFit="1" customWidth="1"/>
    <col min="10499" max="10507" width="14.23046875" customWidth="1"/>
    <col min="10508" max="10508" width="11.4609375" customWidth="1"/>
    <col min="10753" max="10753" width="8.69140625" bestFit="1" customWidth="1"/>
    <col min="10754" max="10754" width="12.84375" bestFit="1" customWidth="1"/>
    <col min="10755" max="10763" width="14.23046875" customWidth="1"/>
    <col min="10764" max="10764" width="11.4609375" customWidth="1"/>
    <col min="11009" max="11009" width="8.69140625" bestFit="1" customWidth="1"/>
    <col min="11010" max="11010" width="12.84375" bestFit="1" customWidth="1"/>
    <col min="11011" max="11019" width="14.23046875" customWidth="1"/>
    <col min="11020" max="11020" width="11.4609375" customWidth="1"/>
    <col min="11265" max="11265" width="8.69140625" bestFit="1" customWidth="1"/>
    <col min="11266" max="11266" width="12.84375" bestFit="1" customWidth="1"/>
    <col min="11267" max="11275" width="14.23046875" customWidth="1"/>
    <col min="11276" max="11276" width="11.4609375" customWidth="1"/>
    <col min="11521" max="11521" width="8.69140625" bestFit="1" customWidth="1"/>
    <col min="11522" max="11522" width="12.84375" bestFit="1" customWidth="1"/>
    <col min="11523" max="11531" width="14.23046875" customWidth="1"/>
    <col min="11532" max="11532" width="11.4609375" customWidth="1"/>
    <col min="11777" max="11777" width="8.69140625" bestFit="1" customWidth="1"/>
    <col min="11778" max="11778" width="12.84375" bestFit="1" customWidth="1"/>
    <col min="11779" max="11787" width="14.23046875" customWidth="1"/>
    <col min="11788" max="11788" width="11.4609375" customWidth="1"/>
    <col min="12033" max="12033" width="8.69140625" bestFit="1" customWidth="1"/>
    <col min="12034" max="12034" width="12.84375" bestFit="1" customWidth="1"/>
    <col min="12035" max="12043" width="14.23046875" customWidth="1"/>
    <col min="12044" max="12044" width="11.4609375" customWidth="1"/>
    <col min="12289" max="12289" width="8.69140625" bestFit="1" customWidth="1"/>
    <col min="12290" max="12290" width="12.84375" bestFit="1" customWidth="1"/>
    <col min="12291" max="12299" width="14.23046875" customWidth="1"/>
    <col min="12300" max="12300" width="11.4609375" customWidth="1"/>
    <col min="12545" max="12545" width="8.69140625" bestFit="1" customWidth="1"/>
    <col min="12546" max="12546" width="12.84375" bestFit="1" customWidth="1"/>
    <col min="12547" max="12555" width="14.23046875" customWidth="1"/>
    <col min="12556" max="12556" width="11.4609375" customWidth="1"/>
    <col min="12801" max="12801" width="8.69140625" bestFit="1" customWidth="1"/>
    <col min="12802" max="12802" width="12.84375" bestFit="1" customWidth="1"/>
    <col min="12803" max="12811" width="14.23046875" customWidth="1"/>
    <col min="12812" max="12812" width="11.4609375" customWidth="1"/>
    <col min="13057" max="13057" width="8.69140625" bestFit="1" customWidth="1"/>
    <col min="13058" max="13058" width="12.84375" bestFit="1" customWidth="1"/>
    <col min="13059" max="13067" width="14.23046875" customWidth="1"/>
    <col min="13068" max="13068" width="11.4609375" customWidth="1"/>
    <col min="13313" max="13313" width="8.69140625" bestFit="1" customWidth="1"/>
    <col min="13314" max="13314" width="12.84375" bestFit="1" customWidth="1"/>
    <col min="13315" max="13323" width="14.23046875" customWidth="1"/>
    <col min="13324" max="13324" width="11.4609375" customWidth="1"/>
    <col min="13569" max="13569" width="8.69140625" bestFit="1" customWidth="1"/>
    <col min="13570" max="13570" width="12.84375" bestFit="1" customWidth="1"/>
    <col min="13571" max="13579" width="14.23046875" customWidth="1"/>
    <col min="13580" max="13580" width="11.4609375" customWidth="1"/>
    <col min="13825" max="13825" width="8.69140625" bestFit="1" customWidth="1"/>
    <col min="13826" max="13826" width="12.84375" bestFit="1" customWidth="1"/>
    <col min="13827" max="13835" width="14.23046875" customWidth="1"/>
    <col min="13836" max="13836" width="11.4609375" customWidth="1"/>
    <col min="14081" max="14081" width="8.69140625" bestFit="1" customWidth="1"/>
    <col min="14082" max="14082" width="12.84375" bestFit="1" customWidth="1"/>
    <col min="14083" max="14091" width="14.23046875" customWidth="1"/>
    <col min="14092" max="14092" width="11.4609375" customWidth="1"/>
    <col min="14337" max="14337" width="8.69140625" bestFit="1" customWidth="1"/>
    <col min="14338" max="14338" width="12.84375" bestFit="1" customWidth="1"/>
    <col min="14339" max="14347" width="14.23046875" customWidth="1"/>
    <col min="14348" max="14348" width="11.4609375" customWidth="1"/>
    <col min="14593" max="14593" width="8.69140625" bestFit="1" customWidth="1"/>
    <col min="14594" max="14594" width="12.84375" bestFit="1" customWidth="1"/>
    <col min="14595" max="14603" width="14.23046875" customWidth="1"/>
    <col min="14604" max="14604" width="11.4609375" customWidth="1"/>
    <col min="14849" max="14849" width="8.69140625" bestFit="1" customWidth="1"/>
    <col min="14850" max="14850" width="12.84375" bestFit="1" customWidth="1"/>
    <col min="14851" max="14859" width="14.23046875" customWidth="1"/>
    <col min="14860" max="14860" width="11.4609375" customWidth="1"/>
    <col min="15105" max="15105" width="8.69140625" bestFit="1" customWidth="1"/>
    <col min="15106" max="15106" width="12.84375" bestFit="1" customWidth="1"/>
    <col min="15107" max="15115" width="14.23046875" customWidth="1"/>
    <col min="15116" max="15116" width="11.4609375" customWidth="1"/>
    <col min="15361" max="15361" width="8.69140625" bestFit="1" customWidth="1"/>
    <col min="15362" max="15362" width="12.84375" bestFit="1" customWidth="1"/>
    <col min="15363" max="15371" width="14.23046875" customWidth="1"/>
    <col min="15372" max="15372" width="11.4609375" customWidth="1"/>
    <col min="15617" max="15617" width="8.69140625" bestFit="1" customWidth="1"/>
    <col min="15618" max="15618" width="12.84375" bestFit="1" customWidth="1"/>
    <col min="15619" max="15627" width="14.23046875" customWidth="1"/>
    <col min="15628" max="15628" width="11.4609375" customWidth="1"/>
    <col min="15873" max="15873" width="8.69140625" bestFit="1" customWidth="1"/>
    <col min="15874" max="15874" width="12.84375" bestFit="1" customWidth="1"/>
    <col min="15875" max="15883" width="14.23046875" customWidth="1"/>
    <col min="15884" max="15884" width="11.4609375" customWidth="1"/>
    <col min="16129" max="16129" width="8.69140625" bestFit="1" customWidth="1"/>
    <col min="16130" max="16130" width="12.84375" bestFit="1" customWidth="1"/>
    <col min="16131" max="16139" width="14.23046875" customWidth="1"/>
    <col min="16140" max="16140" width="11.4609375" customWidth="1"/>
  </cols>
  <sheetData>
    <row r="1" spans="1:11" ht="18" x14ac:dyDescent="0.4">
      <c r="A1" s="1" t="s">
        <v>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3" customFormat="1" x14ac:dyDescent="0.35">
      <c r="A2" s="4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s="8" customFormat="1" ht="46.5" x14ac:dyDescent="0.35">
      <c r="A3" s="11" t="s">
        <v>3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  <c r="K3" s="11" t="s">
        <v>14</v>
      </c>
    </row>
    <row r="4" spans="1:11" x14ac:dyDescent="0.35">
      <c r="A4" s="2" t="s">
        <v>18</v>
      </c>
      <c r="B4" s="3" t="s">
        <v>19</v>
      </c>
      <c r="C4" s="6">
        <v>1815300056</v>
      </c>
      <c r="D4" s="6">
        <v>90765007</v>
      </c>
      <c r="E4" s="6">
        <v>90765007</v>
      </c>
      <c r="F4" s="6">
        <v>163377003</v>
      </c>
      <c r="G4" s="6">
        <v>163377003</v>
      </c>
      <c r="H4" s="6">
        <v>163377003</v>
      </c>
      <c r="I4" s="6">
        <v>163377003</v>
      </c>
      <c r="J4" s="6">
        <v>163377003</v>
      </c>
      <c r="K4" s="6">
        <v>998415029</v>
      </c>
    </row>
    <row r="5" spans="1:11" x14ac:dyDescent="0.35">
      <c r="A5" s="2" t="s">
        <v>20</v>
      </c>
      <c r="B5" s="3" t="s">
        <v>21</v>
      </c>
      <c r="C5" s="7">
        <v>2757321</v>
      </c>
      <c r="D5" s="7">
        <v>197622</v>
      </c>
      <c r="E5" s="7">
        <v>197622</v>
      </c>
      <c r="F5" s="7">
        <v>284013</v>
      </c>
      <c r="G5" s="7">
        <v>284013</v>
      </c>
      <c r="H5" s="7">
        <v>194379</v>
      </c>
      <c r="I5" s="7">
        <v>194379</v>
      </c>
      <c r="J5" s="7">
        <v>230232</v>
      </c>
      <c r="K5" s="7">
        <v>1582260</v>
      </c>
    </row>
    <row r="6" spans="1:11" x14ac:dyDescent="0.35">
      <c r="A6" s="2" t="s">
        <v>22</v>
      </c>
      <c r="B6" s="3" t="s">
        <v>23</v>
      </c>
      <c r="C6" s="7">
        <v>25973029</v>
      </c>
      <c r="D6" s="7">
        <v>3083908</v>
      </c>
      <c r="E6" s="7">
        <v>3083908</v>
      </c>
      <c r="F6" s="7">
        <v>3408726</v>
      </c>
      <c r="G6" s="7">
        <v>3408726</v>
      </c>
      <c r="H6" s="7">
        <v>730842</v>
      </c>
      <c r="I6" s="7">
        <v>730842</v>
      </c>
      <c r="J6" s="7">
        <v>1801995</v>
      </c>
      <c r="K6" s="7">
        <v>16248947</v>
      </c>
    </row>
    <row r="7" spans="1:11" x14ac:dyDescent="0.35">
      <c r="A7" s="2" t="s">
        <v>24</v>
      </c>
      <c r="B7" s="3" t="s">
        <v>25</v>
      </c>
      <c r="C7" s="7">
        <v>291715477</v>
      </c>
      <c r="D7" s="7">
        <v>17667198</v>
      </c>
      <c r="E7" s="7">
        <v>17667198</v>
      </c>
      <c r="F7" s="7">
        <v>28103246</v>
      </c>
      <c r="G7" s="7">
        <v>28103246</v>
      </c>
      <c r="H7" s="7">
        <v>23481115</v>
      </c>
      <c r="I7" s="7">
        <v>23481115</v>
      </c>
      <c r="J7" s="7">
        <v>25329968</v>
      </c>
      <c r="K7" s="7">
        <v>163833086</v>
      </c>
    </row>
    <row r="8" spans="1:11" x14ac:dyDescent="0.35">
      <c r="A8" s="2" t="s">
        <v>26</v>
      </c>
      <c r="B8" s="3" t="s">
        <v>27</v>
      </c>
      <c r="C8" s="7">
        <v>28839522</v>
      </c>
      <c r="D8" s="7">
        <v>2859704</v>
      </c>
      <c r="E8" s="7">
        <v>2859704</v>
      </c>
      <c r="F8" s="7">
        <v>3446194</v>
      </c>
      <c r="G8" s="7">
        <v>3446194</v>
      </c>
      <c r="H8" s="7">
        <v>1319602</v>
      </c>
      <c r="I8" s="7">
        <v>1319602</v>
      </c>
      <c r="J8" s="7">
        <v>2170239</v>
      </c>
      <c r="K8" s="7">
        <v>17421239</v>
      </c>
    </row>
    <row r="9" spans="1:11" x14ac:dyDescent="0.35">
      <c r="A9" s="2" t="s">
        <v>28</v>
      </c>
      <c r="B9" s="3" t="s">
        <v>29</v>
      </c>
      <c r="C9" s="7">
        <v>55074404</v>
      </c>
      <c r="D9" s="7">
        <v>7212462</v>
      </c>
      <c r="E9" s="7">
        <v>7212462</v>
      </c>
      <c r="F9" s="7">
        <v>7631942</v>
      </c>
      <c r="G9" s="7">
        <v>7631942</v>
      </c>
      <c r="H9" s="7">
        <v>943829</v>
      </c>
      <c r="I9" s="7">
        <v>943829</v>
      </c>
      <c r="J9" s="7">
        <v>3619074</v>
      </c>
      <c r="K9" s="7">
        <v>35195540</v>
      </c>
    </row>
    <row r="10" spans="1:11" x14ac:dyDescent="0.35">
      <c r="A10" s="2" t="s">
        <v>30</v>
      </c>
      <c r="B10" s="3" t="s">
        <v>31</v>
      </c>
      <c r="C10" s="7">
        <v>1343799068</v>
      </c>
      <c r="D10" s="7">
        <v>67189957</v>
      </c>
      <c r="E10" s="7">
        <v>67189957</v>
      </c>
      <c r="F10" s="7">
        <v>120941915</v>
      </c>
      <c r="G10" s="7">
        <v>120941915</v>
      </c>
      <c r="H10" s="7">
        <v>120941915</v>
      </c>
      <c r="I10" s="7">
        <v>120941915</v>
      </c>
      <c r="J10" s="7">
        <v>120941915</v>
      </c>
      <c r="K10" s="7">
        <v>739089489</v>
      </c>
    </row>
    <row r="11" spans="1:11" x14ac:dyDescent="0.35">
      <c r="A11" s="2" t="s">
        <v>32</v>
      </c>
      <c r="B11" s="3" t="s">
        <v>33</v>
      </c>
      <c r="C11" s="7">
        <v>39641896</v>
      </c>
      <c r="D11" s="7">
        <v>5040573</v>
      </c>
      <c r="E11" s="7">
        <v>5040573</v>
      </c>
      <c r="F11" s="7">
        <v>5402857</v>
      </c>
      <c r="G11" s="7">
        <v>5402857</v>
      </c>
      <c r="H11" s="7">
        <v>815141</v>
      </c>
      <c r="I11" s="7">
        <v>815141</v>
      </c>
      <c r="J11" s="7">
        <v>2650227</v>
      </c>
      <c r="K11" s="7">
        <v>25167369</v>
      </c>
    </row>
    <row r="12" spans="1:11" x14ac:dyDescent="0.35">
      <c r="A12" s="2" t="s">
        <v>34</v>
      </c>
      <c r="B12" s="3" t="s">
        <v>35</v>
      </c>
      <c r="C12" s="7">
        <v>732297372</v>
      </c>
      <c r="D12" s="7">
        <v>39343260</v>
      </c>
      <c r="E12" s="7">
        <v>39371239</v>
      </c>
      <c r="F12" s="7">
        <v>67571776</v>
      </c>
      <c r="G12" s="7">
        <v>67543797</v>
      </c>
      <c r="H12" s="7">
        <v>63451212</v>
      </c>
      <c r="I12" s="7">
        <v>63451212</v>
      </c>
      <c r="J12" s="7">
        <v>65088246</v>
      </c>
      <c r="K12" s="7">
        <v>405820742</v>
      </c>
    </row>
    <row r="13" spans="1:11" x14ac:dyDescent="0.35">
      <c r="A13" s="2" t="s">
        <v>36</v>
      </c>
      <c r="B13" s="3" t="s">
        <v>37</v>
      </c>
      <c r="C13" s="7">
        <v>2672664001</v>
      </c>
      <c r="D13" s="7">
        <v>143820766</v>
      </c>
      <c r="E13" s="7">
        <v>143856420</v>
      </c>
      <c r="F13" s="7">
        <v>246687950</v>
      </c>
      <c r="G13" s="7">
        <v>246652296</v>
      </c>
      <c r="H13" s="7">
        <v>231370950</v>
      </c>
      <c r="I13" s="7">
        <v>231370950</v>
      </c>
      <c r="J13" s="7">
        <v>237483489</v>
      </c>
      <c r="K13" s="7">
        <v>1481242821</v>
      </c>
    </row>
    <row r="14" spans="1:11" x14ac:dyDescent="0.35">
      <c r="A14" s="2" t="s">
        <v>38</v>
      </c>
      <c r="B14" s="3" t="s">
        <v>39</v>
      </c>
      <c r="C14" s="7">
        <v>83822904</v>
      </c>
      <c r="D14" s="7">
        <v>5607582</v>
      </c>
      <c r="E14" s="7">
        <v>5607582</v>
      </c>
      <c r="F14" s="7">
        <v>8393923</v>
      </c>
      <c r="G14" s="7">
        <v>8393923</v>
      </c>
      <c r="H14" s="7">
        <v>6269266</v>
      </c>
      <c r="I14" s="7">
        <v>6269266</v>
      </c>
      <c r="J14" s="7">
        <v>7119129</v>
      </c>
      <c r="K14" s="7">
        <v>47660671</v>
      </c>
    </row>
    <row r="15" spans="1:11" x14ac:dyDescent="0.35">
      <c r="A15" s="2" t="s">
        <v>40</v>
      </c>
      <c r="B15" s="3" t="s">
        <v>41</v>
      </c>
      <c r="C15" s="7">
        <v>197284262</v>
      </c>
      <c r="D15" s="7">
        <v>16401091</v>
      </c>
      <c r="E15" s="7">
        <v>16734038</v>
      </c>
      <c r="F15" s="7">
        <v>22010657</v>
      </c>
      <c r="G15" s="7">
        <v>21677710</v>
      </c>
      <c r="H15" s="7">
        <v>11872396</v>
      </c>
      <c r="I15" s="7">
        <v>11872396</v>
      </c>
      <c r="J15" s="7">
        <v>15794519</v>
      </c>
      <c r="K15" s="7">
        <v>116362807</v>
      </c>
    </row>
    <row r="16" spans="1:11" x14ac:dyDescent="0.35">
      <c r="A16" s="2" t="s">
        <v>42</v>
      </c>
      <c r="B16" s="3" t="s">
        <v>43</v>
      </c>
      <c r="C16" s="7">
        <v>495644496</v>
      </c>
      <c r="D16" s="7">
        <v>24892044</v>
      </c>
      <c r="E16" s="7">
        <v>24892044</v>
      </c>
      <c r="F16" s="7">
        <v>44673896</v>
      </c>
      <c r="G16" s="7">
        <v>44673896</v>
      </c>
      <c r="H16" s="7">
        <v>44509169</v>
      </c>
      <c r="I16" s="7">
        <v>44509169</v>
      </c>
      <c r="J16" s="7">
        <v>44575060</v>
      </c>
      <c r="K16" s="7">
        <v>272725278</v>
      </c>
    </row>
    <row r="17" spans="1:11" x14ac:dyDescent="0.35">
      <c r="A17" s="2" t="s">
        <v>44</v>
      </c>
      <c r="B17" s="3" t="s">
        <v>45</v>
      </c>
      <c r="C17" s="7">
        <v>30423268</v>
      </c>
      <c r="D17" s="7">
        <v>2717727</v>
      </c>
      <c r="E17" s="7">
        <v>2717727</v>
      </c>
      <c r="F17" s="7">
        <v>3456033</v>
      </c>
      <c r="G17" s="7">
        <v>3456033</v>
      </c>
      <c r="H17" s="7">
        <v>1661188</v>
      </c>
      <c r="I17" s="7">
        <v>1661188</v>
      </c>
      <c r="J17" s="7">
        <v>2379125</v>
      </c>
      <c r="K17" s="7">
        <v>18049021</v>
      </c>
    </row>
    <row r="18" spans="1:11" x14ac:dyDescent="0.35">
      <c r="A18" s="2" t="s">
        <v>46</v>
      </c>
      <c r="B18" s="3" t="s">
        <v>47</v>
      </c>
      <c r="C18" s="7">
        <v>2651102795</v>
      </c>
      <c r="D18" s="7">
        <v>159060037</v>
      </c>
      <c r="E18" s="7">
        <v>159105889</v>
      </c>
      <c r="F18" s="7">
        <v>254548043</v>
      </c>
      <c r="G18" s="7">
        <v>254502191</v>
      </c>
      <c r="H18" s="7">
        <v>214744845</v>
      </c>
      <c r="I18" s="7">
        <v>214744845</v>
      </c>
      <c r="J18" s="7">
        <v>230647784</v>
      </c>
      <c r="K18" s="7">
        <v>1487353634</v>
      </c>
    </row>
    <row r="19" spans="1:11" x14ac:dyDescent="0.35">
      <c r="A19" s="2" t="s">
        <v>48</v>
      </c>
      <c r="B19" s="3" t="s">
        <v>49</v>
      </c>
      <c r="C19" s="7">
        <v>409045680</v>
      </c>
      <c r="D19" s="7">
        <v>20452284</v>
      </c>
      <c r="E19" s="7">
        <v>20452284</v>
      </c>
      <c r="F19" s="7">
        <v>36814109</v>
      </c>
      <c r="G19" s="7">
        <v>36814109</v>
      </c>
      <c r="H19" s="7">
        <v>36814109</v>
      </c>
      <c r="I19" s="7">
        <v>36814109</v>
      </c>
      <c r="J19" s="7">
        <v>36814109</v>
      </c>
      <c r="K19" s="7">
        <v>224975113</v>
      </c>
    </row>
    <row r="20" spans="1:11" x14ac:dyDescent="0.35">
      <c r="A20" s="2" t="s">
        <v>50</v>
      </c>
      <c r="B20" s="3" t="s">
        <v>51</v>
      </c>
      <c r="C20" s="7">
        <v>114931828</v>
      </c>
      <c r="D20" s="7">
        <v>6759429</v>
      </c>
      <c r="E20" s="7">
        <v>6759429</v>
      </c>
      <c r="F20" s="7">
        <v>10951566</v>
      </c>
      <c r="G20" s="7">
        <v>10951566</v>
      </c>
      <c r="H20" s="7">
        <v>9432308</v>
      </c>
      <c r="I20" s="7">
        <v>9432308</v>
      </c>
      <c r="J20" s="7">
        <v>10040011</v>
      </c>
      <c r="K20" s="7">
        <v>64326617</v>
      </c>
    </row>
    <row r="21" spans="1:11" x14ac:dyDescent="0.35">
      <c r="A21" s="2" t="s">
        <v>52</v>
      </c>
      <c r="B21" s="3" t="s">
        <v>53</v>
      </c>
      <c r="C21" s="7">
        <v>46642283</v>
      </c>
      <c r="D21" s="7">
        <v>3745843</v>
      </c>
      <c r="E21" s="7">
        <v>3745843</v>
      </c>
      <c r="F21" s="7">
        <v>5046042</v>
      </c>
      <c r="G21" s="7">
        <v>5046042</v>
      </c>
      <c r="H21" s="7">
        <v>2925448</v>
      </c>
      <c r="I21" s="7">
        <v>2925448</v>
      </c>
      <c r="J21" s="7">
        <v>3773686</v>
      </c>
      <c r="K21" s="7">
        <v>27208352</v>
      </c>
    </row>
    <row r="22" spans="1:11" x14ac:dyDescent="0.35">
      <c r="A22" s="2" t="s">
        <v>54</v>
      </c>
      <c r="B22" s="3" t="s">
        <v>55</v>
      </c>
      <c r="C22" s="7">
        <v>14431364049</v>
      </c>
      <c r="D22" s="7">
        <v>721568217</v>
      </c>
      <c r="E22" s="7">
        <v>721568217</v>
      </c>
      <c r="F22" s="7">
        <v>1298822770</v>
      </c>
      <c r="G22" s="7">
        <v>1298822770</v>
      </c>
      <c r="H22" s="7">
        <v>1298822770</v>
      </c>
      <c r="I22" s="7">
        <v>1298822770</v>
      </c>
      <c r="J22" s="7">
        <v>1298822770</v>
      </c>
      <c r="K22" s="7">
        <v>7937250284</v>
      </c>
    </row>
    <row r="23" spans="1:11" x14ac:dyDescent="0.35">
      <c r="A23" s="2" t="s">
        <v>56</v>
      </c>
      <c r="B23" s="3" t="s">
        <v>57</v>
      </c>
      <c r="C23" s="7">
        <v>409502703</v>
      </c>
      <c r="D23" s="7">
        <v>25543302</v>
      </c>
      <c r="E23" s="7">
        <v>25543302</v>
      </c>
      <c r="F23" s="7">
        <v>39896144</v>
      </c>
      <c r="G23" s="7">
        <v>39896144</v>
      </c>
      <c r="H23" s="7">
        <v>32293892</v>
      </c>
      <c r="I23" s="7">
        <v>32293892</v>
      </c>
      <c r="J23" s="7">
        <v>35334794</v>
      </c>
      <c r="K23" s="7">
        <v>230801470</v>
      </c>
    </row>
    <row r="24" spans="1:11" x14ac:dyDescent="0.35">
      <c r="A24" s="2" t="s">
        <v>58</v>
      </c>
      <c r="B24" s="3" t="s">
        <v>59</v>
      </c>
      <c r="C24" s="7">
        <v>127769184</v>
      </c>
      <c r="D24" s="7">
        <v>8359753</v>
      </c>
      <c r="E24" s="7">
        <v>8359753</v>
      </c>
      <c r="F24" s="7">
        <v>12682005</v>
      </c>
      <c r="G24" s="7">
        <v>12682005</v>
      </c>
      <c r="H24" s="7">
        <v>9725063</v>
      </c>
      <c r="I24" s="7">
        <v>9725063</v>
      </c>
      <c r="J24" s="7">
        <v>10907840</v>
      </c>
      <c r="K24" s="7">
        <v>72441482</v>
      </c>
    </row>
    <row r="25" spans="1:11" x14ac:dyDescent="0.35">
      <c r="A25" s="2" t="s">
        <v>60</v>
      </c>
      <c r="B25" s="3" t="s">
        <v>61</v>
      </c>
      <c r="C25" s="7">
        <v>14325786</v>
      </c>
      <c r="D25" s="7">
        <v>1870078</v>
      </c>
      <c r="E25" s="7">
        <v>1870078</v>
      </c>
      <c r="F25" s="7">
        <v>1981594</v>
      </c>
      <c r="G25" s="7">
        <v>1981594</v>
      </c>
      <c r="H25" s="7">
        <v>250912</v>
      </c>
      <c r="I25" s="7">
        <v>250912</v>
      </c>
      <c r="J25" s="7">
        <v>943185</v>
      </c>
      <c r="K25" s="7">
        <v>9148353</v>
      </c>
    </row>
    <row r="26" spans="1:11" x14ac:dyDescent="0.35">
      <c r="A26" s="2" t="s">
        <v>62</v>
      </c>
      <c r="B26" s="3" t="s">
        <v>63</v>
      </c>
      <c r="C26" s="7">
        <v>135296088</v>
      </c>
      <c r="D26" s="7">
        <v>8914495</v>
      </c>
      <c r="E26" s="7">
        <v>8914495</v>
      </c>
      <c r="F26" s="7">
        <v>13466465</v>
      </c>
      <c r="G26" s="7">
        <v>13466465</v>
      </c>
      <c r="H26" s="7">
        <v>10241927</v>
      </c>
      <c r="I26" s="7">
        <v>10241927</v>
      </c>
      <c r="J26" s="7">
        <v>11531741</v>
      </c>
      <c r="K26" s="7">
        <v>76777515</v>
      </c>
    </row>
    <row r="27" spans="1:11" x14ac:dyDescent="0.35">
      <c r="A27" s="2" t="s">
        <v>64</v>
      </c>
      <c r="B27" s="3" t="s">
        <v>65</v>
      </c>
      <c r="C27" s="7">
        <v>782753866</v>
      </c>
      <c r="D27" s="7">
        <v>39137693</v>
      </c>
      <c r="E27" s="7">
        <v>39137693</v>
      </c>
      <c r="F27" s="7">
        <v>70447849</v>
      </c>
      <c r="G27" s="7">
        <v>70447849</v>
      </c>
      <c r="H27" s="7">
        <v>70447849</v>
      </c>
      <c r="I27" s="7">
        <v>70447849</v>
      </c>
      <c r="J27" s="7">
        <v>70447849</v>
      </c>
      <c r="K27" s="7">
        <v>430514631</v>
      </c>
    </row>
    <row r="28" spans="1:11" x14ac:dyDescent="0.35">
      <c r="A28" s="2" t="s">
        <v>66</v>
      </c>
      <c r="B28" s="3" t="s">
        <v>67</v>
      </c>
      <c r="C28" s="7">
        <v>17684831</v>
      </c>
      <c r="D28" s="7">
        <v>2083024</v>
      </c>
      <c r="E28" s="7">
        <v>2083024</v>
      </c>
      <c r="F28" s="7">
        <v>2310904</v>
      </c>
      <c r="G28" s="7">
        <v>2310904</v>
      </c>
      <c r="H28" s="7">
        <v>512731</v>
      </c>
      <c r="I28" s="7">
        <v>512731</v>
      </c>
      <c r="J28" s="7">
        <v>1232001</v>
      </c>
      <c r="K28" s="7">
        <v>11045319</v>
      </c>
    </row>
    <row r="29" spans="1:11" x14ac:dyDescent="0.35">
      <c r="A29" s="2" t="s">
        <v>68</v>
      </c>
      <c r="B29" s="3" t="s">
        <v>69</v>
      </c>
      <c r="C29" s="7">
        <v>6915265</v>
      </c>
      <c r="D29" s="7">
        <v>621880</v>
      </c>
      <c r="E29" s="7">
        <v>621880</v>
      </c>
      <c r="F29" s="7">
        <v>788044</v>
      </c>
      <c r="G29" s="7">
        <v>788044</v>
      </c>
      <c r="H29" s="7">
        <v>373868</v>
      </c>
      <c r="I29" s="7">
        <v>373868</v>
      </c>
      <c r="J29" s="7">
        <v>539538</v>
      </c>
      <c r="K29" s="7">
        <v>4107122</v>
      </c>
    </row>
    <row r="30" spans="1:11" x14ac:dyDescent="0.35">
      <c r="A30" s="2" t="s">
        <v>70</v>
      </c>
      <c r="B30" s="3" t="s">
        <v>71</v>
      </c>
      <c r="C30" s="7">
        <v>843617204</v>
      </c>
      <c r="D30" s="7">
        <v>53162581</v>
      </c>
      <c r="E30" s="7">
        <v>53162581</v>
      </c>
      <c r="F30" s="7">
        <v>82514582</v>
      </c>
      <c r="G30" s="7">
        <v>82514582</v>
      </c>
      <c r="H30" s="7">
        <v>66042002</v>
      </c>
      <c r="I30" s="7">
        <v>66042002</v>
      </c>
      <c r="J30" s="7">
        <v>72631035</v>
      </c>
      <c r="K30" s="7">
        <v>476069365</v>
      </c>
    </row>
    <row r="31" spans="1:11" x14ac:dyDescent="0.35">
      <c r="A31" s="2" t="s">
        <v>72</v>
      </c>
      <c r="B31" s="3" t="s">
        <v>73</v>
      </c>
      <c r="C31" s="7">
        <v>100322410</v>
      </c>
      <c r="D31" s="7">
        <v>5374369</v>
      </c>
      <c r="E31" s="7">
        <v>5374369</v>
      </c>
      <c r="F31" s="7">
        <v>9243966</v>
      </c>
      <c r="G31" s="7">
        <v>9243966</v>
      </c>
      <c r="H31" s="7">
        <v>8706594</v>
      </c>
      <c r="I31" s="7">
        <v>8706594</v>
      </c>
      <c r="J31" s="7">
        <v>8921543</v>
      </c>
      <c r="K31" s="7">
        <v>55571401</v>
      </c>
    </row>
    <row r="32" spans="1:11" x14ac:dyDescent="0.35">
      <c r="A32" s="2" t="s">
        <v>74</v>
      </c>
      <c r="B32" s="3" t="s">
        <v>75</v>
      </c>
      <c r="C32" s="7">
        <v>83369596</v>
      </c>
      <c r="D32" s="7">
        <v>6304321</v>
      </c>
      <c r="E32" s="7">
        <v>6304321</v>
      </c>
      <c r="F32" s="7">
        <v>8784769</v>
      </c>
      <c r="G32" s="7">
        <v>8784769</v>
      </c>
      <c r="H32" s="7">
        <v>5581007</v>
      </c>
      <c r="I32" s="7">
        <v>5581007</v>
      </c>
      <c r="J32" s="7">
        <v>6862511</v>
      </c>
      <c r="K32" s="7">
        <v>48202705</v>
      </c>
    </row>
    <row r="33" spans="1:11" x14ac:dyDescent="0.35">
      <c r="A33" s="2" t="s">
        <v>76</v>
      </c>
      <c r="B33" s="3" t="s">
        <v>77</v>
      </c>
      <c r="C33" s="7">
        <v>3141623312</v>
      </c>
      <c r="D33" s="7">
        <v>163040301</v>
      </c>
      <c r="E33" s="7">
        <v>163040301</v>
      </c>
      <c r="F33" s="7">
        <v>286321578</v>
      </c>
      <c r="G33" s="7">
        <v>286321578</v>
      </c>
      <c r="H33" s="7">
        <v>277382884</v>
      </c>
      <c r="I33" s="7">
        <v>277382884</v>
      </c>
      <c r="J33" s="7">
        <v>280958361</v>
      </c>
      <c r="K33" s="7">
        <v>1734447887</v>
      </c>
    </row>
    <row r="34" spans="1:11" x14ac:dyDescent="0.35">
      <c r="A34" s="2" t="s">
        <v>78</v>
      </c>
      <c r="B34" s="3" t="s">
        <v>79</v>
      </c>
      <c r="C34" s="7">
        <v>516651374</v>
      </c>
      <c r="D34" s="7">
        <v>26717908</v>
      </c>
      <c r="E34" s="7">
        <v>26717908</v>
      </c>
      <c r="F34" s="7">
        <v>47029825</v>
      </c>
      <c r="G34" s="7">
        <v>47029825</v>
      </c>
      <c r="H34" s="7">
        <v>45701819</v>
      </c>
      <c r="I34" s="7">
        <v>45701819</v>
      </c>
      <c r="J34" s="7">
        <v>46233021</v>
      </c>
      <c r="K34" s="7">
        <v>285132125</v>
      </c>
    </row>
    <row r="35" spans="1:11" x14ac:dyDescent="0.35">
      <c r="A35" s="2" t="s">
        <v>80</v>
      </c>
      <c r="B35" s="3" t="s">
        <v>81</v>
      </c>
      <c r="C35" s="7">
        <v>8976977</v>
      </c>
      <c r="D35" s="7">
        <v>1028819</v>
      </c>
      <c r="E35" s="7">
        <v>1898775</v>
      </c>
      <c r="F35" s="7">
        <v>2025866</v>
      </c>
      <c r="G35" s="7">
        <v>1155910</v>
      </c>
      <c r="H35" s="7">
        <v>285955</v>
      </c>
      <c r="I35" s="7">
        <v>285955</v>
      </c>
      <c r="J35" s="7">
        <v>633937</v>
      </c>
      <c r="K35" s="7">
        <v>7315217</v>
      </c>
    </row>
    <row r="36" spans="1:11" x14ac:dyDescent="0.35">
      <c r="A36" s="2" t="s">
        <v>82</v>
      </c>
      <c r="B36" s="3" t="s">
        <v>83</v>
      </c>
      <c r="C36" s="7">
        <v>4878533084</v>
      </c>
      <c r="D36" s="7">
        <v>269030359</v>
      </c>
      <c r="E36" s="7">
        <v>269030359</v>
      </c>
      <c r="F36" s="7">
        <v>454130201</v>
      </c>
      <c r="G36" s="7">
        <v>454130201</v>
      </c>
      <c r="H36" s="7">
        <v>416474648</v>
      </c>
      <c r="I36" s="7">
        <v>416474648</v>
      </c>
      <c r="J36" s="7">
        <v>431536869</v>
      </c>
      <c r="K36" s="7">
        <v>2710807285</v>
      </c>
    </row>
    <row r="37" spans="1:11" x14ac:dyDescent="0.35">
      <c r="A37" s="2" t="s">
        <v>84</v>
      </c>
      <c r="B37" s="3" t="s">
        <v>85</v>
      </c>
      <c r="C37" s="7">
        <v>2478885210</v>
      </c>
      <c r="D37" s="7">
        <v>123944264</v>
      </c>
      <c r="E37" s="7">
        <v>123944264</v>
      </c>
      <c r="F37" s="7">
        <v>223099670</v>
      </c>
      <c r="G37" s="7">
        <v>223099670</v>
      </c>
      <c r="H37" s="7">
        <v>223099670</v>
      </c>
      <c r="I37" s="7">
        <v>223099670</v>
      </c>
      <c r="J37" s="7">
        <v>223099670</v>
      </c>
      <c r="K37" s="7">
        <v>1363386878</v>
      </c>
    </row>
    <row r="38" spans="1:11" x14ac:dyDescent="0.35">
      <c r="A38" s="2" t="s">
        <v>86</v>
      </c>
      <c r="B38" s="3" t="s">
        <v>87</v>
      </c>
      <c r="C38" s="7">
        <v>107340706</v>
      </c>
      <c r="D38" s="7">
        <v>8016470</v>
      </c>
      <c r="E38" s="7">
        <v>8016470</v>
      </c>
      <c r="F38" s="7">
        <v>11250326</v>
      </c>
      <c r="G38" s="7">
        <v>11250326</v>
      </c>
      <c r="H38" s="7">
        <v>7276173</v>
      </c>
      <c r="I38" s="7">
        <v>7276173</v>
      </c>
      <c r="J38" s="7">
        <v>8865834</v>
      </c>
      <c r="K38" s="7">
        <v>61951772</v>
      </c>
    </row>
    <row r="39" spans="1:11" x14ac:dyDescent="0.35">
      <c r="A39" s="2" t="s">
        <v>88</v>
      </c>
      <c r="B39" s="3" t="s">
        <v>89</v>
      </c>
      <c r="C39" s="7">
        <v>5064388761</v>
      </c>
      <c r="D39" s="7">
        <v>269141304</v>
      </c>
      <c r="E39" s="7">
        <v>269708289</v>
      </c>
      <c r="F39" s="7">
        <v>465915100</v>
      </c>
      <c r="G39" s="7">
        <v>465348115</v>
      </c>
      <c r="H39" s="7">
        <v>441465316</v>
      </c>
      <c r="I39" s="7">
        <v>441465316</v>
      </c>
      <c r="J39" s="7">
        <v>451018433</v>
      </c>
      <c r="K39" s="7">
        <v>2804061873</v>
      </c>
    </row>
    <row r="40" spans="1:11" x14ac:dyDescent="0.35">
      <c r="A40" s="2" t="s">
        <v>90</v>
      </c>
      <c r="B40" s="3" t="s">
        <v>91</v>
      </c>
      <c r="C40" s="7">
        <v>3852773844</v>
      </c>
      <c r="D40" s="7">
        <v>219133978</v>
      </c>
      <c r="E40" s="7">
        <v>219133978</v>
      </c>
      <c r="F40" s="7">
        <v>362646822</v>
      </c>
      <c r="G40" s="7">
        <v>362646822</v>
      </c>
      <c r="H40" s="7">
        <v>322903893</v>
      </c>
      <c r="I40" s="7">
        <v>322903893</v>
      </c>
      <c r="J40" s="7">
        <v>338801065</v>
      </c>
      <c r="K40" s="7">
        <v>2148170451</v>
      </c>
    </row>
    <row r="41" spans="1:11" x14ac:dyDescent="0.35">
      <c r="A41" s="2" t="s">
        <v>92</v>
      </c>
      <c r="B41" s="3" t="s">
        <v>93</v>
      </c>
      <c r="C41" s="7">
        <v>475206134</v>
      </c>
      <c r="D41" s="7">
        <v>23760306</v>
      </c>
      <c r="E41" s="7">
        <v>23760306</v>
      </c>
      <c r="F41" s="7">
        <v>42768553</v>
      </c>
      <c r="G41" s="7">
        <v>42768553</v>
      </c>
      <c r="H41" s="7">
        <v>42768553</v>
      </c>
      <c r="I41" s="7">
        <v>42768553</v>
      </c>
      <c r="J41" s="7">
        <v>42768553</v>
      </c>
      <c r="K41" s="7">
        <v>261363377</v>
      </c>
    </row>
    <row r="42" spans="1:11" x14ac:dyDescent="0.35">
      <c r="A42" s="2" t="s">
        <v>94</v>
      </c>
      <c r="B42" s="3" t="s">
        <v>95</v>
      </c>
      <c r="C42" s="7">
        <v>1756634634</v>
      </c>
      <c r="D42" s="7">
        <v>87831735</v>
      </c>
      <c r="E42" s="7">
        <v>87831735</v>
      </c>
      <c r="F42" s="7">
        <v>158097118</v>
      </c>
      <c r="G42" s="7">
        <v>158097118</v>
      </c>
      <c r="H42" s="7">
        <v>158097118</v>
      </c>
      <c r="I42" s="7">
        <v>158097118</v>
      </c>
      <c r="J42" s="7">
        <v>158097118</v>
      </c>
      <c r="K42" s="7">
        <v>966149060</v>
      </c>
    </row>
    <row r="43" spans="1:11" x14ac:dyDescent="0.35">
      <c r="A43" s="2" t="s">
        <v>96</v>
      </c>
      <c r="B43" s="3" t="s">
        <v>97</v>
      </c>
      <c r="C43" s="7">
        <v>169839019</v>
      </c>
      <c r="D43" s="7">
        <v>13665578</v>
      </c>
      <c r="E43" s="7">
        <v>13665578</v>
      </c>
      <c r="F43" s="7">
        <v>18389689</v>
      </c>
      <c r="G43" s="7">
        <v>18389689</v>
      </c>
      <c r="H43" s="7">
        <v>10629249</v>
      </c>
      <c r="I43" s="7">
        <v>10629249</v>
      </c>
      <c r="J43" s="7">
        <v>13733426</v>
      </c>
      <c r="K43" s="7">
        <v>99102458</v>
      </c>
    </row>
    <row r="44" spans="1:11" x14ac:dyDescent="0.35">
      <c r="A44" s="2" t="s">
        <v>98</v>
      </c>
      <c r="B44" s="3" t="s">
        <v>99</v>
      </c>
      <c r="C44" s="7">
        <v>248154796</v>
      </c>
      <c r="D44" s="7">
        <v>14945334</v>
      </c>
      <c r="E44" s="7">
        <v>14945334</v>
      </c>
      <c r="F44" s="7">
        <v>23856489</v>
      </c>
      <c r="G44" s="7">
        <v>23856489</v>
      </c>
      <c r="H44" s="7">
        <v>20050099</v>
      </c>
      <c r="I44" s="7">
        <v>20050099</v>
      </c>
      <c r="J44" s="7">
        <v>21572654</v>
      </c>
      <c r="K44" s="7">
        <v>139276498</v>
      </c>
    </row>
    <row r="45" spans="1:11" x14ac:dyDescent="0.35">
      <c r="A45" s="2" t="s">
        <v>100</v>
      </c>
      <c r="B45" s="3" t="s">
        <v>101</v>
      </c>
      <c r="C45" s="7">
        <v>568581724</v>
      </c>
      <c r="D45" s="7">
        <v>35334582</v>
      </c>
      <c r="E45" s="7">
        <v>35334582</v>
      </c>
      <c r="F45" s="7">
        <v>55315652</v>
      </c>
      <c r="G45" s="7">
        <v>55315652</v>
      </c>
      <c r="H45" s="7">
        <v>44957412</v>
      </c>
      <c r="I45" s="7">
        <v>44957412</v>
      </c>
      <c r="J45" s="7">
        <v>49100708</v>
      </c>
      <c r="K45" s="7">
        <v>320316000</v>
      </c>
    </row>
    <row r="46" spans="1:11" x14ac:dyDescent="0.35">
      <c r="A46" s="2" t="s">
        <v>102</v>
      </c>
      <c r="B46" s="3" t="s">
        <v>103</v>
      </c>
      <c r="C46" s="7">
        <v>1137345678</v>
      </c>
      <c r="D46" s="7">
        <v>58709436</v>
      </c>
      <c r="E46" s="7">
        <v>58709436</v>
      </c>
      <c r="F46" s="7">
        <v>103466401</v>
      </c>
      <c r="G46" s="7">
        <v>103466401</v>
      </c>
      <c r="H46" s="7">
        <v>100703180</v>
      </c>
      <c r="I46" s="7">
        <v>100703180</v>
      </c>
      <c r="J46" s="7">
        <v>101808468</v>
      </c>
      <c r="K46" s="7">
        <v>627566502</v>
      </c>
    </row>
    <row r="47" spans="1:11" x14ac:dyDescent="0.35">
      <c r="A47" s="2" t="s">
        <v>104</v>
      </c>
      <c r="B47" s="3" t="s">
        <v>105</v>
      </c>
      <c r="C47" s="7">
        <v>338404393</v>
      </c>
      <c r="D47" s="7">
        <v>20038442</v>
      </c>
      <c r="E47" s="7">
        <v>20038442</v>
      </c>
      <c r="F47" s="7">
        <v>32327329</v>
      </c>
      <c r="G47" s="7">
        <v>32327329</v>
      </c>
      <c r="H47" s="7">
        <v>27649996</v>
      </c>
      <c r="I47" s="7">
        <v>27649996</v>
      </c>
      <c r="J47" s="7">
        <v>29520930</v>
      </c>
      <c r="K47" s="7">
        <v>189552464</v>
      </c>
    </row>
    <row r="48" spans="1:11" x14ac:dyDescent="0.35">
      <c r="A48" s="2" t="s">
        <v>106</v>
      </c>
      <c r="B48" s="3" t="s">
        <v>107</v>
      </c>
      <c r="C48" s="7">
        <v>271976608</v>
      </c>
      <c r="D48" s="7">
        <v>19794831</v>
      </c>
      <c r="E48" s="7">
        <v>20015879</v>
      </c>
      <c r="F48" s="7">
        <v>28416542</v>
      </c>
      <c r="G48" s="7">
        <v>28195494</v>
      </c>
      <c r="H48" s="7">
        <v>18901493</v>
      </c>
      <c r="I48" s="7">
        <v>18901493</v>
      </c>
      <c r="J48" s="7">
        <v>22619093</v>
      </c>
      <c r="K48" s="7">
        <v>156844825</v>
      </c>
    </row>
    <row r="49" spans="1:11" x14ac:dyDescent="0.35">
      <c r="A49" s="2" t="s">
        <v>108</v>
      </c>
      <c r="B49" s="3" t="s">
        <v>109</v>
      </c>
      <c r="C49" s="7">
        <v>6427721</v>
      </c>
      <c r="D49" s="7">
        <v>666398</v>
      </c>
      <c r="E49" s="7">
        <v>666398</v>
      </c>
      <c r="F49" s="7">
        <v>785502</v>
      </c>
      <c r="G49" s="7">
        <v>785502</v>
      </c>
      <c r="H49" s="7">
        <v>267985</v>
      </c>
      <c r="I49" s="7">
        <v>267985</v>
      </c>
      <c r="J49" s="7">
        <v>474992</v>
      </c>
      <c r="K49" s="7">
        <v>3914762</v>
      </c>
    </row>
    <row r="50" spans="1:11" x14ac:dyDescent="0.35">
      <c r="A50" s="2" t="s">
        <v>110</v>
      </c>
      <c r="B50" s="3" t="s">
        <v>111</v>
      </c>
      <c r="C50" s="7">
        <v>72725128</v>
      </c>
      <c r="D50" s="7">
        <v>6326496</v>
      </c>
      <c r="E50" s="7">
        <v>6689732</v>
      </c>
      <c r="F50" s="7">
        <v>8522640</v>
      </c>
      <c r="G50" s="7">
        <v>8159404</v>
      </c>
      <c r="H50" s="7">
        <v>4124046</v>
      </c>
      <c r="I50" s="7">
        <v>4124046</v>
      </c>
      <c r="J50" s="7">
        <v>5738190</v>
      </c>
      <c r="K50" s="7">
        <v>43684554</v>
      </c>
    </row>
    <row r="51" spans="1:11" x14ac:dyDescent="0.35">
      <c r="A51" s="2" t="s">
        <v>112</v>
      </c>
      <c r="B51" s="3" t="s">
        <v>113</v>
      </c>
      <c r="C51" s="7">
        <v>575853806</v>
      </c>
      <c r="D51" s="7">
        <v>28792691</v>
      </c>
      <c r="E51" s="7">
        <v>28792691</v>
      </c>
      <c r="F51" s="7">
        <v>51826842</v>
      </c>
      <c r="G51" s="7">
        <v>51826842</v>
      </c>
      <c r="H51" s="7">
        <v>51826842</v>
      </c>
      <c r="I51" s="7">
        <v>51826842</v>
      </c>
      <c r="J51" s="7">
        <v>51826842</v>
      </c>
      <c r="K51" s="7">
        <v>316719592</v>
      </c>
    </row>
    <row r="52" spans="1:11" x14ac:dyDescent="0.35">
      <c r="A52" s="2" t="s">
        <v>114</v>
      </c>
      <c r="B52" s="3" t="s">
        <v>115</v>
      </c>
      <c r="C52" s="7">
        <v>569999239</v>
      </c>
      <c r="D52" s="7">
        <v>31957646</v>
      </c>
      <c r="E52" s="7">
        <v>31957646</v>
      </c>
      <c r="F52" s="7">
        <v>53374542</v>
      </c>
      <c r="G52" s="7">
        <v>53374542</v>
      </c>
      <c r="H52" s="7">
        <v>48188020</v>
      </c>
      <c r="I52" s="7">
        <v>48188020</v>
      </c>
      <c r="J52" s="7">
        <v>50262629</v>
      </c>
      <c r="K52" s="7">
        <v>317303045</v>
      </c>
    </row>
    <row r="53" spans="1:11" x14ac:dyDescent="0.35">
      <c r="A53" s="2" t="s">
        <v>116</v>
      </c>
      <c r="B53" s="3" t="s">
        <v>117</v>
      </c>
      <c r="C53" s="7">
        <v>1274403291</v>
      </c>
      <c r="D53" s="7">
        <v>82429491</v>
      </c>
      <c r="E53" s="7">
        <v>82429491</v>
      </c>
      <c r="F53" s="7">
        <v>125921888</v>
      </c>
      <c r="G53" s="7">
        <v>125921888</v>
      </c>
      <c r="H53" s="7">
        <v>97857905</v>
      </c>
      <c r="I53" s="7">
        <v>97857905</v>
      </c>
      <c r="J53" s="7">
        <v>109083498</v>
      </c>
      <c r="K53" s="7">
        <v>721502066</v>
      </c>
    </row>
    <row r="54" spans="1:11" x14ac:dyDescent="0.35">
      <c r="A54" s="2" t="s">
        <v>118</v>
      </c>
      <c r="B54" s="3" t="s">
        <v>119</v>
      </c>
      <c r="C54" s="7">
        <v>309525522</v>
      </c>
      <c r="D54" s="7">
        <v>15769181</v>
      </c>
      <c r="E54" s="7">
        <v>15769181</v>
      </c>
      <c r="F54" s="7">
        <v>28033041</v>
      </c>
      <c r="G54" s="7">
        <v>28033041</v>
      </c>
      <c r="H54" s="7">
        <v>27593684</v>
      </c>
      <c r="I54" s="7">
        <v>27593684</v>
      </c>
      <c r="J54" s="7">
        <v>27769427</v>
      </c>
      <c r="K54" s="7">
        <v>170561239</v>
      </c>
    </row>
    <row r="55" spans="1:11" x14ac:dyDescent="0.35">
      <c r="A55" s="2" t="s">
        <v>120</v>
      </c>
      <c r="B55" s="3" t="s">
        <v>121</v>
      </c>
      <c r="C55" s="7">
        <v>130333885</v>
      </c>
      <c r="D55" s="7">
        <v>8556779</v>
      </c>
      <c r="E55" s="7">
        <v>8556779</v>
      </c>
      <c r="F55" s="7">
        <v>12954101</v>
      </c>
      <c r="G55" s="7">
        <v>12954101</v>
      </c>
      <c r="H55" s="7">
        <v>9893973</v>
      </c>
      <c r="I55" s="7">
        <v>9893973</v>
      </c>
      <c r="J55" s="7">
        <v>11118024</v>
      </c>
      <c r="K55" s="7">
        <v>73927730</v>
      </c>
    </row>
    <row r="56" spans="1:11" x14ac:dyDescent="0.35">
      <c r="A56" s="2" t="s">
        <v>122</v>
      </c>
      <c r="B56" s="3" t="s">
        <v>123</v>
      </c>
      <c r="C56" s="7">
        <v>23532267</v>
      </c>
      <c r="D56" s="7">
        <v>2611566</v>
      </c>
      <c r="E56" s="7">
        <v>2611566</v>
      </c>
      <c r="F56" s="7">
        <v>2978876</v>
      </c>
      <c r="G56" s="7">
        <v>2978876</v>
      </c>
      <c r="H56" s="7">
        <v>826447</v>
      </c>
      <c r="I56" s="7">
        <v>826447</v>
      </c>
      <c r="J56" s="7">
        <v>1687418</v>
      </c>
      <c r="K56" s="7">
        <v>14521196</v>
      </c>
    </row>
    <row r="57" spans="1:11" x14ac:dyDescent="0.35">
      <c r="A57" s="2" t="s">
        <v>124</v>
      </c>
      <c r="B57" s="3" t="s">
        <v>125</v>
      </c>
      <c r="C57" s="7">
        <v>1398249561</v>
      </c>
      <c r="D57" s="7">
        <v>69912480</v>
      </c>
      <c r="E57" s="7">
        <v>69912480</v>
      </c>
      <c r="F57" s="7">
        <v>125842462</v>
      </c>
      <c r="G57" s="7">
        <v>125842462</v>
      </c>
      <c r="H57" s="7">
        <v>125842462</v>
      </c>
      <c r="I57" s="7">
        <v>125842462</v>
      </c>
      <c r="J57" s="7">
        <v>125842462</v>
      </c>
      <c r="K57" s="7">
        <v>769037270</v>
      </c>
    </row>
    <row r="58" spans="1:11" x14ac:dyDescent="0.35">
      <c r="A58" s="2" t="s">
        <v>126</v>
      </c>
      <c r="B58" s="3" t="s">
        <v>127</v>
      </c>
      <c r="C58" s="7">
        <v>47989101</v>
      </c>
      <c r="D58" s="7">
        <v>3291942</v>
      </c>
      <c r="E58" s="7">
        <v>3291942</v>
      </c>
      <c r="F58" s="7">
        <v>4854513</v>
      </c>
      <c r="G58" s="7">
        <v>4854513</v>
      </c>
      <c r="H58" s="7">
        <v>3515780</v>
      </c>
      <c r="I58" s="7">
        <v>3515780</v>
      </c>
      <c r="J58" s="7">
        <v>4051273</v>
      </c>
      <c r="K58" s="7">
        <v>27375743</v>
      </c>
    </row>
    <row r="59" spans="1:11" x14ac:dyDescent="0.35">
      <c r="A59" s="2" t="s">
        <v>128</v>
      </c>
      <c r="B59" s="3" t="s">
        <v>129</v>
      </c>
      <c r="C59" s="7">
        <v>1209131531</v>
      </c>
      <c r="D59" s="7">
        <v>60456577</v>
      </c>
      <c r="E59" s="7">
        <v>60456577</v>
      </c>
      <c r="F59" s="7">
        <v>108821839</v>
      </c>
      <c r="G59" s="7">
        <v>108821839</v>
      </c>
      <c r="H59" s="7">
        <v>108821839</v>
      </c>
      <c r="I59" s="7">
        <v>108821839</v>
      </c>
      <c r="J59" s="7">
        <v>108821839</v>
      </c>
      <c r="K59" s="7">
        <v>665022349</v>
      </c>
    </row>
    <row r="60" spans="1:11" x14ac:dyDescent="0.35">
      <c r="A60" s="2" t="s">
        <v>130</v>
      </c>
      <c r="B60" s="3" t="s">
        <v>131</v>
      </c>
      <c r="C60" s="7">
        <v>272421385</v>
      </c>
      <c r="D60" s="7">
        <v>13621071</v>
      </c>
      <c r="E60" s="7">
        <v>13621071</v>
      </c>
      <c r="F60" s="7">
        <v>24517926</v>
      </c>
      <c r="G60" s="7">
        <v>24517926</v>
      </c>
      <c r="H60" s="7">
        <v>24517926</v>
      </c>
      <c r="I60" s="7">
        <v>24517926</v>
      </c>
      <c r="J60" s="7">
        <v>24517926</v>
      </c>
      <c r="K60" s="7">
        <v>149831772</v>
      </c>
    </row>
    <row r="61" spans="1:11" x14ac:dyDescent="0.35">
      <c r="A61" s="2" t="s">
        <v>132</v>
      </c>
      <c r="B61" s="3" t="s">
        <v>133</v>
      </c>
      <c r="C61" s="7">
        <v>194725423</v>
      </c>
      <c r="D61" s="7">
        <v>9736271</v>
      </c>
      <c r="E61" s="7">
        <v>9736271</v>
      </c>
      <c r="F61" s="7">
        <v>17525289</v>
      </c>
      <c r="G61" s="7">
        <v>17525289</v>
      </c>
      <c r="H61" s="7">
        <v>17525289</v>
      </c>
      <c r="I61" s="7">
        <v>17525289</v>
      </c>
      <c r="J61" s="7">
        <v>17525289</v>
      </c>
      <c r="K61" s="7">
        <v>107098987</v>
      </c>
    </row>
    <row r="62" spans="1:11" x14ac:dyDescent="0.35">
      <c r="A62" s="14" t="s">
        <v>15</v>
      </c>
      <c r="B62" s="15"/>
      <c r="C62" s="16">
        <f>SUBTOTAL(109,Table1[Advance 
Principal 
Apportionment])</f>
        <v>59090514758</v>
      </c>
      <c r="D62" s="16">
        <f>SUBTOTAL(109,Table1[July 
Payment])</f>
        <v>3178018443</v>
      </c>
      <c r="E62" s="16">
        <f>SUBTOTAL(109,Table1[August 
Payment])</f>
        <v>3180482100</v>
      </c>
      <c r="F62" s="16">
        <f>SUBTOTAL(109,Table1[September 
Payment])</f>
        <v>5454705605</v>
      </c>
      <c r="G62" s="16">
        <f>SUBTOTAL(109,Table1[October 
Payment])</f>
        <v>5452241948</v>
      </c>
      <c r="H62" s="16">
        <f>SUBTOTAL(109,Table1[November 
Payment])</f>
        <v>5117002988</v>
      </c>
      <c r="I62" s="16">
        <f>SUBTOTAL(109,Table1[December 
Payment])</f>
        <v>5117002988</v>
      </c>
      <c r="J62" s="16">
        <f>SUBTOTAL(109,Table1[January 
Payment])</f>
        <v>5251098567</v>
      </c>
      <c r="K62" s="16">
        <f>SUBTOTAL(109,Table1[Total 
Advance 
Payments])</f>
        <v>32750552639</v>
      </c>
    </row>
    <row r="63" spans="1:11" s="3" customFormat="1" x14ac:dyDescent="0.35">
      <c r="A63" s="13" t="s">
        <v>0</v>
      </c>
    </row>
    <row r="64" spans="1:11" s="3" customFormat="1" x14ac:dyDescent="0.35">
      <c r="A64" s="2" t="s">
        <v>1</v>
      </c>
      <c r="K64" s="4"/>
    </row>
    <row r="65" spans="1:1" s="3" customFormat="1" x14ac:dyDescent="0.35">
      <c r="A65" s="2" t="s">
        <v>2</v>
      </c>
    </row>
    <row r="66" spans="1:1" s="3" customFormat="1" x14ac:dyDescent="0.35">
      <c r="A66" s="12" t="s">
        <v>17</v>
      </c>
    </row>
  </sheetData>
  <pageMargins left="0.5" right="0.5" top="0.5" bottom="0.5" header="0.25" footer="0.25"/>
  <pageSetup paperSize="5" scale="87" fitToHeight="0" orientation="landscape" r:id="rId1"/>
  <ignoredErrors>
    <ignoredError sqref="A4:A6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26-27 Adv Pmt Sched County</vt:lpstr>
      <vt:lpstr>'26-27 Adv Pmt Sched County'!Print_Titles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 Schedule by county, FY 2026–27 Adv - Principal Apportionment (CA Dept of Education)</dc:title>
  <dc:subject>Detailed payment schedule by county for fiscal year (FY) 2026–27 Advance (Adv) Apportionment.</dc:subject>
  <dc:creator/>
  <cp:lastModifiedBy/>
  <dcterms:created xsi:type="dcterms:W3CDTF">2024-07-02T20:31:44Z</dcterms:created>
  <dcterms:modified xsi:type="dcterms:W3CDTF">2026-07-16T17:55:41Z</dcterms:modified>
</cp:coreProperties>
</file>