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AEE74BF6-DE5B-4499-A5BE-01ED290C0DA3}" xr6:coauthVersionLast="47" xr6:coauthVersionMax="47" xr10:uidLastSave="{00000000-0000-0000-0000-000000000000}"/>
  <bookViews>
    <workbookView xWindow="285" yWindow="375" windowWidth="30330" windowHeight="14475" xr2:uid="{00000000-000D-0000-FFFF-FFFF00000000}"/>
  </bookViews>
  <sheets>
    <sheet name="fy19 Restart - LEA" sheetId="9" r:id="rId1"/>
    <sheet name="Restart County Totals" sheetId="7" r:id="rId2"/>
  </sheets>
  <definedNames>
    <definedName name="_xlnm._FilterDatabase" localSheetId="0" hidden="1">'fy19 Restart - LEA'!$A$3:$S$23</definedName>
    <definedName name="_xlnm.Print_Area" localSheetId="1">'Restart County Totals'!$A$1:$D$9</definedName>
    <definedName name="_xlnm.Print_Titles" localSheetId="1">'Restart County Totals'!$2:$3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9" l="1"/>
  <c r="M4" i="9" l="1"/>
  <c r="M7" i="9"/>
  <c r="M14" i="9"/>
  <c r="M5" i="9"/>
  <c r="M10" i="9"/>
  <c r="M15" i="9"/>
  <c r="M11" i="9"/>
  <c r="M12" i="9"/>
  <c r="M13" i="9"/>
  <c r="M18" i="9"/>
  <c r="M17" i="9"/>
  <c r="M8" i="9"/>
  <c r="D6" i="7" l="1"/>
  <c r="K21" i="9" l="1"/>
  <c r="M6" i="9" l="1"/>
  <c r="M9" i="9"/>
  <c r="M16" i="9"/>
  <c r="M20" i="9"/>
  <c r="M21" i="9" l="1"/>
  <c r="L21" i="9"/>
</calcChain>
</file>

<file path=xl/sharedStrings.xml><?xml version="1.0" encoding="utf-8"?>
<sst xmlns="http://schemas.openxmlformats.org/spreadsheetml/2006/main" count="176" uniqueCount="71">
  <si>
    <t>County Code</t>
  </si>
  <si>
    <t>District
Code</t>
  </si>
  <si>
    <t>School
Code</t>
  </si>
  <si>
    <t>Local Educational Agency</t>
  </si>
  <si>
    <t>California Department of Education</t>
  </si>
  <si>
    <t>School Fiscal Services Division</t>
  </si>
  <si>
    <t>County
Name</t>
  </si>
  <si>
    <t>Amount</t>
  </si>
  <si>
    <t>Statewide Total</t>
  </si>
  <si>
    <t>Service Location Field</t>
  </si>
  <si>
    <t>FI$Cal Supplier ID</t>
  </si>
  <si>
    <t>FI$Cal Address Sequence ID</t>
  </si>
  <si>
    <t>County
Code</t>
  </si>
  <si>
    <t>0000000</t>
  </si>
  <si>
    <t>Invoice Number</t>
  </si>
  <si>
    <t>1</t>
  </si>
  <si>
    <t>Total
Current
Apportionment
(a) + (b)</t>
  </si>
  <si>
    <t>Current
Apportionment
Reimbursement
Request
(a)</t>
  </si>
  <si>
    <t>Current Apportionment Advance Funding (b)</t>
  </si>
  <si>
    <t>Schedule of the First Apportionment for the Immediate Aid to Restart School Operations Program</t>
  </si>
  <si>
    <t>Fiscal Year 2019–20</t>
  </si>
  <si>
    <t>Butte</t>
  </si>
  <si>
    <t>0000004172</t>
  </si>
  <si>
    <t>5</t>
  </si>
  <si>
    <t>0110338</t>
  </si>
  <si>
    <t>Shasta</t>
  </si>
  <si>
    <t xml:space="preserve">Bangor Union Elementary </t>
  </si>
  <si>
    <t>Blue Oak Charter School</t>
  </si>
  <si>
    <t>Charter Number</t>
  </si>
  <si>
    <t>Charter Fund Type</t>
  </si>
  <si>
    <t xml:space="preserve">Butte County Office of Education </t>
  </si>
  <si>
    <t>Chico Unified</t>
  </si>
  <si>
    <t xml:space="preserve">Palermo Union Elementary </t>
  </si>
  <si>
    <t>Paradise Unified</t>
  </si>
  <si>
    <t xml:space="preserve">Pioneer Union Elementary </t>
  </si>
  <si>
    <t xml:space="preserve">Thermalito Union </t>
  </si>
  <si>
    <t xml:space="preserve">Wildflower Open Classroom </t>
  </si>
  <si>
    <t xml:space="preserve">Grant Elementary </t>
  </si>
  <si>
    <t xml:space="preserve">Oroville City Elementary </t>
  </si>
  <si>
    <t xml:space="preserve">Manzanita Elementary </t>
  </si>
  <si>
    <t>HomeTech Charter</t>
  </si>
  <si>
    <t>0114991</t>
  </si>
  <si>
    <t>0945</t>
  </si>
  <si>
    <t>D</t>
  </si>
  <si>
    <t>C0945</t>
  </si>
  <si>
    <t>N/A</t>
  </si>
  <si>
    <t>0123810</t>
  </si>
  <si>
    <t>1280</t>
  </si>
  <si>
    <t>C1280</t>
  </si>
  <si>
    <t>6119523</t>
  </si>
  <si>
    <t>0415</t>
  </si>
  <si>
    <t>C0415</t>
  </si>
  <si>
    <t xml:space="preserve">Golden Feather Union Elementary </t>
  </si>
  <si>
    <t>04</t>
  </si>
  <si>
    <t>6112585</t>
  </si>
  <si>
    <t>0067</t>
  </si>
  <si>
    <t>C0067</t>
  </si>
  <si>
    <t>6113765</t>
  </si>
  <si>
    <t>0094</t>
  </si>
  <si>
    <t>C0094</t>
  </si>
  <si>
    <t>0751</t>
  </si>
  <si>
    <t>C0751</t>
  </si>
  <si>
    <t>County Summary of the First Apportionment for the Immediate Aid to Restart School Operations Program</t>
  </si>
  <si>
    <t>County Treasurer</t>
  </si>
  <si>
    <t>June 2020</t>
  </si>
  <si>
    <t>CORE Butte Charter</t>
  </si>
  <si>
    <t>Children's Community Charter</t>
  </si>
  <si>
    <t>Achieve Charter School of Paradise</t>
  </si>
  <si>
    <t>0000011849</t>
  </si>
  <si>
    <t>19-15486 06-08-2020</t>
  </si>
  <si>
    <t>Voucher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</si>
</sst>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Alignment="0" applyProtection="0"/>
    <xf numFmtId="0" fontId="2" fillId="0" borderId="0"/>
    <xf numFmtId="0" fontId="5" fillId="0" borderId="0" applyNumberFormat="0" applyFill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</cellStyleXfs>
  <cellXfs count="55">
    <xf numFmtId="0" fontId="0" fillId="0" borderId="0" xfId="0"/>
    <xf numFmtId="0" fontId="4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6" fillId="0" borderId="0" xfId="0" quotePrefix="1" applyNumberFormat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1" applyNumberFormat="1" applyFont="1" applyAlignment="1">
      <alignment horizontal="right"/>
    </xf>
    <xf numFmtId="0" fontId="4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165" fontId="5" fillId="0" borderId="0" xfId="0" applyNumberFormat="1" applyFont="1"/>
    <xf numFmtId="165" fontId="0" fillId="0" borderId="0" xfId="0" applyNumberFormat="1"/>
    <xf numFmtId="49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1" applyNumberFormat="1" applyFont="1" applyFill="1" applyBorder="1" applyAlignment="1"/>
    <xf numFmtId="49" fontId="0" fillId="0" borderId="0" xfId="1" applyNumberFormat="1" applyFont="1" applyFill="1" applyBorder="1" applyAlignment="1">
      <alignment horizontal="left"/>
    </xf>
    <xf numFmtId="165" fontId="7" fillId="0" borderId="0" xfId="1" applyNumberFormat="1" applyFont="1" applyFill="1" applyBorder="1" applyAlignment="1"/>
    <xf numFmtId="165" fontId="11" fillId="0" borderId="0" xfId="0" applyNumberFormat="1" applyFont="1"/>
    <xf numFmtId="49" fontId="9" fillId="0" borderId="0" xfId="1" applyNumberFormat="1" applyFont="1" applyFill="1" applyBorder="1" applyAlignment="1">
      <alignment horizontal="center" vertical="top"/>
    </xf>
    <xf numFmtId="0" fontId="0" fillId="0" borderId="0" xfId="0" quotePrefix="1" applyAlignment="1">
      <alignment horizontal="center"/>
    </xf>
    <xf numFmtId="49" fontId="5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49" fontId="12" fillId="0" borderId="0" xfId="1" applyNumberFormat="1" applyFont="1" applyFill="1" applyBorder="1" applyAlignment="1">
      <alignment horizontal="left"/>
    </xf>
    <xf numFmtId="49" fontId="13" fillId="0" borderId="0" xfId="1" applyNumberFormat="1" applyFont="1" applyFill="1" applyBorder="1" applyAlignment="1">
      <alignment horizontal="center" vertical="top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165" fontId="14" fillId="0" borderId="0" xfId="1" applyNumberFormat="1" applyFont="1" applyFill="1" applyBorder="1" applyAlignment="1"/>
    <xf numFmtId="0" fontId="7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3" fillId="0" borderId="2" xfId="1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164" fontId="3" fillId="0" borderId="2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0" fontId="15" fillId="0" borderId="3" xfId="0" applyFont="1" applyBorder="1" applyAlignment="1">
      <alignment horizontal="center"/>
    </xf>
    <xf numFmtId="0" fontId="5" fillId="0" borderId="1" xfId="4" applyFill="1" applyBorder="1" applyAlignment="1">
      <alignment horizontal="center"/>
    </xf>
    <xf numFmtId="165" fontId="5" fillId="0" borderId="1" xfId="4" applyNumberFormat="1" applyFill="1" applyBorder="1"/>
    <xf numFmtId="0" fontId="5" fillId="0" borderId="1" xfId="4" applyFill="1" applyBorder="1" applyAlignment="1">
      <alignment horizontal="left"/>
    </xf>
    <xf numFmtId="0" fontId="5" fillId="0" borderId="1" xfId="4" applyNumberFormat="1" applyFill="1" applyBorder="1" applyAlignment="1">
      <alignment horizontal="left"/>
    </xf>
    <xf numFmtId="0" fontId="5" fillId="0" borderId="1" xfId="4" applyFill="1" applyBorder="1" applyAlignment="1">
      <alignment horizontal="center" vertical="top"/>
    </xf>
    <xf numFmtId="0" fontId="5" fillId="0" borderId="1" xfId="4" applyFill="1" applyBorder="1" applyAlignment="1"/>
    <xf numFmtId="165" fontId="5" fillId="0" borderId="1" xfId="4" applyNumberFormat="1" applyFill="1" applyBorder="1" applyAlignment="1"/>
    <xf numFmtId="49" fontId="16" fillId="0" borderId="0" xfId="2" applyNumberFormat="1" applyFont="1" applyAlignment="1">
      <alignment horizontal="left"/>
    </xf>
    <xf numFmtId="49" fontId="16" fillId="0" borderId="0" xfId="2" applyNumberFormat="1" applyFont="1" applyFill="1" applyAlignment="1">
      <alignment horizontal="left"/>
    </xf>
  </cellXfs>
  <cellStyles count="9">
    <cellStyle name="Currency" xfId="1" builtinId="4"/>
    <cellStyle name="Currency 2" xfId="5" xr:uid="{00000000-0005-0000-0000-000001000000}"/>
    <cellStyle name="Heading 1" xfId="2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Normal" xfId="0" builtinId="0" customBuiltin="1"/>
    <cellStyle name="Normal 5 2 2 2" xfId="3" xr:uid="{00000000-0005-0000-0000-000004000000}"/>
    <cellStyle name="Total" xfId="4" builtinId="25" customBuiltin="1"/>
  </cellStyles>
  <dxfs count="44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rgb="FF000000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3:M21" totalsRowCount="1" headerRowDxfId="43" headerRowBorderDxfId="42" tableBorderDxfId="41" totalsRowBorderDxfId="40" totalsRowCellStyle="Total">
  <autoFilter ref="A3:M20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County_x000a_Name" totalsRowLabel="Statewide Total" dataDxfId="39" totalsRowDxfId="38" dataCellStyle="Currency" totalsRowCellStyle="Total"/>
    <tableColumn id="2" xr3:uid="{00000000-0010-0000-0000-000002000000}" name="FI$Cal Supplier ID" dataDxfId="37" totalsRowDxfId="36" totalsRowCellStyle="Total"/>
    <tableColumn id="3" xr3:uid="{00000000-0010-0000-0000-000003000000}" name="FI$Cal Address Sequence ID" dataDxfId="35" totalsRowDxfId="34" totalsRowCellStyle="Total"/>
    <tableColumn id="4" xr3:uid="{00000000-0010-0000-0000-000004000000}" name="County_x000a_Code" dataDxfId="33" totalsRowDxfId="32" totalsRowCellStyle="Total"/>
    <tableColumn id="5" xr3:uid="{00000000-0010-0000-0000-000005000000}" name="District_x000a_Code" dataDxfId="31" totalsRowDxfId="30" totalsRowCellStyle="Total"/>
    <tableColumn id="6" xr3:uid="{00000000-0010-0000-0000-000006000000}" name="School_x000a_Code" dataDxfId="29" totalsRowDxfId="28" totalsRowCellStyle="Total"/>
    <tableColumn id="8" xr3:uid="{00000000-0010-0000-0000-000008000000}" name="Charter Number" dataDxfId="27" totalsRowDxfId="26" totalsRowCellStyle="Total"/>
    <tableColumn id="12" xr3:uid="{00000000-0010-0000-0000-00000C000000}" name="Charter Fund Type" dataDxfId="25" totalsRowDxfId="24" totalsRowCellStyle="Total"/>
    <tableColumn id="10" xr3:uid="{00000000-0010-0000-0000-00000A000000}" name="Service Location Field" dataDxfId="23" totalsRowDxfId="22" totalsRowCellStyle="Total"/>
    <tableColumn id="11" xr3:uid="{00000000-0010-0000-0000-00000B000000}" name="Local Educational Agency" dataDxfId="21" totalsRowDxfId="20" totalsRowCellStyle="Total"/>
    <tableColumn id="13" xr3:uid="{00000000-0010-0000-0000-00000D000000}" name="Current_x000a_Apportionment_x000a_Reimbursement_x000a_Request_x000a_(a)" totalsRowFunction="sum" dataDxfId="19" totalsRowDxfId="18" dataCellStyle="Currency" totalsRowCellStyle="Total"/>
    <tableColumn id="7" xr3:uid="{00000000-0010-0000-0000-000007000000}" name="Current Apportionment Advance Funding (b)" totalsRowFunction="sum" dataDxfId="17" totalsRowDxfId="16" dataCellStyle="Currency" totalsRowCellStyle="Total"/>
    <tableColumn id="9" xr3:uid="{00000000-0010-0000-0000-000009000000}" name="Total_x000a_Current_x000a_Apportionment_x000a_(a) + (b)" totalsRowFunction="sum" dataDxfId="15" totalsRowDxfId="14" dataCellStyle="Currency" totalsRowCellStyle="Total">
      <calculatedColumnFormula>SUM(Table4[[#This Row],[Current Apportionment Advance Funding (b)]:[Current
Apportionment
Reimbursement
Request
(a)]])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ortionment Schedule for Immediate Aid to Restart School Operations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E6" totalsRowCount="1" headerRowDxfId="13" headerRowBorderDxfId="12" tableBorderDxfId="11" totalsRowBorderDxfId="10" totalsRowCellStyle="Total">
  <autoFilter ref="A3:E5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 Code" totalsRowLabel="Statewide Total" dataDxfId="9" totalsRowDxfId="8" totalsRowCellStyle="Total"/>
    <tableColumn id="2" xr3:uid="{00000000-0010-0000-0100-000002000000}" name="County Treasurer" dataDxfId="7" totalsRowDxfId="6" totalsRowCellStyle="Total"/>
    <tableColumn id="3" xr3:uid="{00000000-0010-0000-0100-000003000000}" name="Invoice Number" dataDxfId="5" totalsRowDxfId="4" totalsRowCellStyle="Total"/>
    <tableColumn id="4" xr3:uid="{00000000-0010-0000-0100-000004000000}" name="Amount" totalsRowFunction="sum" dataDxfId="3" totalsRowDxfId="2" totalsRowCellStyle="Total"/>
    <tableColumn id="5" xr3:uid="{B14CFE5D-9CE7-4E15-81FA-831F5773C9E6}" name="Voucher #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ortionment Schedule for Immediate Aid to Restart School Operations Program by county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4"/>
  <sheetViews>
    <sheetView tabSelected="1" zoomScaleNormal="100" workbookViewId="0">
      <pane ySplit="3" topLeftCell="A4" activePane="bottomLeft" state="frozen"/>
      <selection activeCell="B1" sqref="B1"/>
      <selection pane="bottomLeft"/>
    </sheetView>
  </sheetViews>
  <sheetFormatPr defaultRowHeight="15" x14ac:dyDescent="0.2"/>
  <cols>
    <col min="1" max="1" width="9.21875" style="5" customWidth="1"/>
    <col min="2" max="2" width="17.5546875" style="6" customWidth="1"/>
    <col min="3" max="3" width="10.77734375" style="6" customWidth="1"/>
    <col min="4" max="4" width="8" style="11" customWidth="1"/>
    <col min="5" max="5" width="7.88671875" style="11" customWidth="1"/>
    <col min="6" max="8" width="8.88671875" style="11"/>
    <col min="9" max="9" width="11.109375" style="11" customWidth="1"/>
    <col min="10" max="10" width="33.21875" customWidth="1"/>
    <col min="11" max="11" width="15.44140625" style="6" customWidth="1"/>
    <col min="12" max="12" width="15.88671875" style="6" bestFit="1" customWidth="1"/>
    <col min="13" max="13" width="15.33203125" customWidth="1"/>
    <col min="14" max="15" width="13.21875" style="6" customWidth="1"/>
    <col min="16" max="16" width="10.5546875" style="4" customWidth="1"/>
    <col min="17" max="18" width="15" style="6" customWidth="1"/>
    <col min="19" max="19" width="13.88671875" style="6" customWidth="1"/>
  </cols>
  <sheetData>
    <row r="1" spans="1:19" s="15" customFormat="1" ht="18" x14ac:dyDescent="0.25">
      <c r="A1" s="53" t="s">
        <v>19</v>
      </c>
      <c r="B1" s="13"/>
      <c r="C1" s="13"/>
      <c r="D1" s="14"/>
      <c r="E1" s="14"/>
      <c r="F1" s="14"/>
      <c r="G1" s="14"/>
      <c r="H1" s="14"/>
      <c r="I1" s="14"/>
      <c r="K1" s="13"/>
      <c r="L1" s="13"/>
      <c r="M1" s="13"/>
      <c r="N1" s="13"/>
      <c r="O1" s="16"/>
      <c r="P1" s="13"/>
      <c r="Q1" s="13"/>
      <c r="R1" s="13"/>
    </row>
    <row r="2" spans="1:19" ht="15.75" x14ac:dyDescent="0.25">
      <c r="A2" s="15" t="s">
        <v>20</v>
      </c>
      <c r="B2"/>
      <c r="C2"/>
      <c r="D2"/>
      <c r="E2"/>
      <c r="F2"/>
      <c r="G2"/>
      <c r="H2"/>
      <c r="I2"/>
      <c r="K2"/>
      <c r="L2"/>
      <c r="N2"/>
      <c r="O2"/>
      <c r="P2"/>
      <c r="Q2"/>
      <c r="R2"/>
      <c r="S2"/>
    </row>
    <row r="3" spans="1:19" s="14" customFormat="1" ht="79.5" thickBot="1" x14ac:dyDescent="0.3">
      <c r="A3" s="40" t="s">
        <v>6</v>
      </c>
      <c r="B3" s="40" t="s">
        <v>10</v>
      </c>
      <c r="C3" s="40" t="s">
        <v>11</v>
      </c>
      <c r="D3" s="41" t="s">
        <v>12</v>
      </c>
      <c r="E3" s="41" t="s">
        <v>1</v>
      </c>
      <c r="F3" s="42" t="s">
        <v>2</v>
      </c>
      <c r="G3" s="42" t="s">
        <v>28</v>
      </c>
      <c r="H3" s="42" t="s">
        <v>29</v>
      </c>
      <c r="I3" s="41" t="s">
        <v>9</v>
      </c>
      <c r="J3" s="41" t="s">
        <v>3</v>
      </c>
      <c r="K3" s="43" t="s">
        <v>17</v>
      </c>
      <c r="L3" s="43" t="s">
        <v>18</v>
      </c>
      <c r="M3" s="43" t="s">
        <v>16</v>
      </c>
      <c r="N3" s="44"/>
    </row>
    <row r="4" spans="1:19" s="11" customFormat="1" ht="15.75" thickTop="1" x14ac:dyDescent="0.2">
      <c r="A4" s="24" t="s">
        <v>21</v>
      </c>
      <c r="B4" s="27" t="s">
        <v>22</v>
      </c>
      <c r="C4" s="27" t="s">
        <v>23</v>
      </c>
      <c r="D4" s="19" t="s">
        <v>53</v>
      </c>
      <c r="E4" s="20">
        <v>10041</v>
      </c>
      <c r="F4" s="21" t="s">
        <v>13</v>
      </c>
      <c r="G4" s="19" t="s">
        <v>45</v>
      </c>
      <c r="H4" s="19" t="s">
        <v>45</v>
      </c>
      <c r="I4" s="22">
        <v>10041</v>
      </c>
      <c r="J4" s="10" t="s">
        <v>30</v>
      </c>
      <c r="K4" s="23">
        <v>0</v>
      </c>
      <c r="L4" s="23">
        <v>937356</v>
      </c>
      <c r="M4" s="23">
        <f>SUM(Table4[[#This Row],[Current Apportionment Advance Funding (b)]:[Current
Apportionment
Reimbursement
Request
(a)]])</f>
        <v>937356</v>
      </c>
      <c r="N4" s="23"/>
    </row>
    <row r="5" spans="1:19" s="11" customFormat="1" x14ac:dyDescent="0.2">
      <c r="A5" s="31" t="s">
        <v>21</v>
      </c>
      <c r="B5" s="27" t="s">
        <v>22</v>
      </c>
      <c r="C5" s="32" t="s">
        <v>23</v>
      </c>
      <c r="D5" s="19" t="s">
        <v>53</v>
      </c>
      <c r="E5" s="33">
        <v>10041</v>
      </c>
      <c r="F5" s="34" t="s">
        <v>41</v>
      </c>
      <c r="G5" s="34" t="s">
        <v>42</v>
      </c>
      <c r="H5" s="34" t="s">
        <v>43</v>
      </c>
      <c r="I5" s="35" t="s">
        <v>44</v>
      </c>
      <c r="J5" s="10" t="s">
        <v>65</v>
      </c>
      <c r="K5" s="37">
        <v>190383</v>
      </c>
      <c r="L5" s="37">
        <v>213683</v>
      </c>
      <c r="M5" s="37">
        <f>SUM(Table4[[#This Row],[Current Apportionment Advance Funding (b)]:[Current
Apportionment
Reimbursement
Request
(a)]])</f>
        <v>404066</v>
      </c>
      <c r="N5" s="23"/>
    </row>
    <row r="6" spans="1:19" s="11" customFormat="1" x14ac:dyDescent="0.2">
      <c r="A6" s="24" t="s">
        <v>21</v>
      </c>
      <c r="B6" s="27" t="s">
        <v>22</v>
      </c>
      <c r="C6" s="27" t="s">
        <v>23</v>
      </c>
      <c r="D6" s="19" t="s">
        <v>53</v>
      </c>
      <c r="E6" s="20">
        <v>61382</v>
      </c>
      <c r="F6" s="21" t="s">
        <v>13</v>
      </c>
      <c r="G6" s="19" t="s">
        <v>45</v>
      </c>
      <c r="H6" s="19" t="s">
        <v>45</v>
      </c>
      <c r="I6" s="22">
        <v>61382</v>
      </c>
      <c r="J6" s="10" t="s">
        <v>26</v>
      </c>
      <c r="K6" s="23">
        <v>161250</v>
      </c>
      <c r="L6" s="23">
        <v>0</v>
      </c>
      <c r="M6" s="23">
        <f>SUM(Table4[[#This Row],[Current Apportionment Advance Funding (b)]:[Current
Apportionment
Reimbursement
Request
(a)]])</f>
        <v>161250</v>
      </c>
      <c r="N6" s="23"/>
    </row>
    <row r="7" spans="1:19" s="11" customFormat="1" x14ac:dyDescent="0.2">
      <c r="A7" s="31" t="s">
        <v>21</v>
      </c>
      <c r="B7" s="27" t="s">
        <v>22</v>
      </c>
      <c r="C7" s="32" t="s">
        <v>23</v>
      </c>
      <c r="D7" s="19" t="s">
        <v>53</v>
      </c>
      <c r="E7" s="33">
        <v>61424</v>
      </c>
      <c r="F7" s="34" t="s">
        <v>13</v>
      </c>
      <c r="G7" s="34" t="s">
        <v>45</v>
      </c>
      <c r="H7" s="34" t="s">
        <v>45</v>
      </c>
      <c r="I7" s="35">
        <v>61424</v>
      </c>
      <c r="J7" s="36" t="s">
        <v>31</v>
      </c>
      <c r="K7" s="37">
        <v>0</v>
      </c>
      <c r="L7" s="37">
        <v>2153273</v>
      </c>
      <c r="M7" s="37">
        <f>SUM(Table4[[#This Row],[Current Apportionment Advance Funding (b)]:[Current
Apportionment
Reimbursement
Request
(a)]])</f>
        <v>2153273</v>
      </c>
      <c r="N7" s="23"/>
    </row>
    <row r="8" spans="1:19" s="11" customFormat="1" x14ac:dyDescent="0.2">
      <c r="A8" s="31" t="s">
        <v>21</v>
      </c>
      <c r="B8" s="27" t="s">
        <v>22</v>
      </c>
      <c r="C8" s="32" t="s">
        <v>23</v>
      </c>
      <c r="D8" s="19" t="s">
        <v>53</v>
      </c>
      <c r="E8" s="33">
        <v>61424</v>
      </c>
      <c r="F8" s="34" t="s">
        <v>46</v>
      </c>
      <c r="G8" s="34" t="s">
        <v>47</v>
      </c>
      <c r="H8" s="34" t="s">
        <v>43</v>
      </c>
      <c r="I8" s="35" t="s">
        <v>48</v>
      </c>
      <c r="J8" s="36" t="s">
        <v>36</v>
      </c>
      <c r="K8" s="37">
        <v>70489</v>
      </c>
      <c r="L8" s="37">
        <v>0</v>
      </c>
      <c r="M8" s="37">
        <f>SUM(Table4[[#This Row],[Current Apportionment Advance Funding (b)]:[Current
Apportionment
Reimbursement
Request
(a)]])</f>
        <v>70489</v>
      </c>
      <c r="N8" s="23"/>
    </row>
    <row r="9" spans="1:19" s="11" customFormat="1" x14ac:dyDescent="0.2">
      <c r="A9" s="24" t="s">
        <v>21</v>
      </c>
      <c r="B9" s="27" t="s">
        <v>22</v>
      </c>
      <c r="C9" s="27" t="s">
        <v>23</v>
      </c>
      <c r="D9" s="19" t="s">
        <v>53</v>
      </c>
      <c r="E9" s="20">
        <v>61424</v>
      </c>
      <c r="F9" s="19" t="s">
        <v>49</v>
      </c>
      <c r="G9" s="19" t="s">
        <v>50</v>
      </c>
      <c r="H9" s="19" t="s">
        <v>43</v>
      </c>
      <c r="I9" s="38" t="s">
        <v>51</v>
      </c>
      <c r="J9" s="10" t="s">
        <v>27</v>
      </c>
      <c r="K9" s="25">
        <v>7785</v>
      </c>
      <c r="L9" s="23">
        <v>0</v>
      </c>
      <c r="M9" s="25">
        <f>SUM(Table4[[#This Row],[Current Apportionment Advance Funding (b)]:[Current
Apportionment
Reimbursement
Request
(a)]])</f>
        <v>7785</v>
      </c>
      <c r="N9" s="25"/>
    </row>
    <row r="10" spans="1:19" s="11" customFormat="1" x14ac:dyDescent="0.2">
      <c r="A10" s="31" t="s">
        <v>21</v>
      </c>
      <c r="B10" s="27" t="s">
        <v>22</v>
      </c>
      <c r="C10" s="32" t="s">
        <v>23</v>
      </c>
      <c r="D10" s="19" t="s">
        <v>53</v>
      </c>
      <c r="E10" s="33">
        <v>61457</v>
      </c>
      <c r="F10" s="34" t="s">
        <v>13</v>
      </c>
      <c r="G10" s="34" t="s">
        <v>45</v>
      </c>
      <c r="H10" s="34" t="s">
        <v>45</v>
      </c>
      <c r="I10" s="35">
        <v>61457</v>
      </c>
      <c r="J10" s="36" t="s">
        <v>52</v>
      </c>
      <c r="K10" s="37">
        <v>694398</v>
      </c>
      <c r="L10" s="37">
        <v>0</v>
      </c>
      <c r="M10" s="37">
        <f>SUM(Table4[[#This Row],[Current Apportionment Advance Funding (b)]:[Current
Apportionment
Reimbursement
Request
(a)]])</f>
        <v>694398</v>
      </c>
      <c r="N10" s="23"/>
    </row>
    <row r="11" spans="1:19" s="11" customFormat="1" x14ac:dyDescent="0.2">
      <c r="A11" s="31" t="s">
        <v>21</v>
      </c>
      <c r="B11" s="27" t="s">
        <v>22</v>
      </c>
      <c r="C11" s="32" t="s">
        <v>23</v>
      </c>
      <c r="D11" s="19" t="s">
        <v>53</v>
      </c>
      <c r="E11" s="33">
        <v>61499</v>
      </c>
      <c r="F11" s="34" t="s">
        <v>13</v>
      </c>
      <c r="G11" s="34" t="s">
        <v>45</v>
      </c>
      <c r="H11" s="34" t="s">
        <v>45</v>
      </c>
      <c r="I11" s="35">
        <v>61499</v>
      </c>
      <c r="J11" s="36" t="s">
        <v>39</v>
      </c>
      <c r="K11" s="37">
        <v>200250</v>
      </c>
      <c r="L11" s="37">
        <v>0</v>
      </c>
      <c r="M11" s="37">
        <f>SUM(Table4[[#This Row],[Current Apportionment Advance Funding (b)]:[Current
Apportionment
Reimbursement
Request
(a)]])</f>
        <v>200250</v>
      </c>
      <c r="N11" s="23"/>
    </row>
    <row r="12" spans="1:19" s="11" customFormat="1" x14ac:dyDescent="0.2">
      <c r="A12" s="31" t="s">
        <v>21</v>
      </c>
      <c r="B12" s="27" t="s">
        <v>22</v>
      </c>
      <c r="C12" s="32" t="s">
        <v>23</v>
      </c>
      <c r="D12" s="19" t="s">
        <v>53</v>
      </c>
      <c r="E12" s="33">
        <v>61507</v>
      </c>
      <c r="F12" s="34" t="s">
        <v>13</v>
      </c>
      <c r="G12" s="34" t="s">
        <v>45</v>
      </c>
      <c r="H12" s="34" t="s">
        <v>45</v>
      </c>
      <c r="I12" s="35">
        <v>61507</v>
      </c>
      <c r="J12" s="36" t="s">
        <v>38</v>
      </c>
      <c r="K12" s="37">
        <v>225000</v>
      </c>
      <c r="L12" s="37">
        <v>247875</v>
      </c>
      <c r="M12" s="37">
        <f>SUM(Table4[[#This Row],[Current Apportionment Advance Funding (b)]:[Current
Apportionment
Reimbursement
Request
(a)]])</f>
        <v>472875</v>
      </c>
      <c r="N12" s="23"/>
    </row>
    <row r="13" spans="1:19" s="11" customFormat="1" x14ac:dyDescent="0.2">
      <c r="A13" s="31" t="s">
        <v>21</v>
      </c>
      <c r="B13" s="27" t="s">
        <v>22</v>
      </c>
      <c r="C13" s="32" t="s">
        <v>23</v>
      </c>
      <c r="D13" s="19" t="s">
        <v>53</v>
      </c>
      <c r="E13" s="33">
        <v>61523</v>
      </c>
      <c r="F13" s="19" t="s">
        <v>13</v>
      </c>
      <c r="G13" s="19" t="s">
        <v>45</v>
      </c>
      <c r="H13" s="19" t="s">
        <v>45</v>
      </c>
      <c r="I13" s="35">
        <v>61523</v>
      </c>
      <c r="J13" s="36" t="s">
        <v>32</v>
      </c>
      <c r="K13" s="37">
        <v>0</v>
      </c>
      <c r="L13" s="37">
        <v>367916</v>
      </c>
      <c r="M13" s="37">
        <f>SUM(Table4[[#This Row],[Current Apportionment Advance Funding (b)]:[Current
Apportionment
Reimbursement
Request
(a)]])</f>
        <v>367916</v>
      </c>
      <c r="N13" s="23"/>
    </row>
    <row r="14" spans="1:19" s="11" customFormat="1" x14ac:dyDescent="0.2">
      <c r="A14" s="31" t="s">
        <v>21</v>
      </c>
      <c r="B14" s="27" t="s">
        <v>22</v>
      </c>
      <c r="C14" s="32" t="s">
        <v>23</v>
      </c>
      <c r="D14" s="19" t="s">
        <v>53</v>
      </c>
      <c r="E14" s="33">
        <v>61531</v>
      </c>
      <c r="F14" s="19" t="s">
        <v>57</v>
      </c>
      <c r="G14" s="19" t="s">
        <v>58</v>
      </c>
      <c r="H14" s="19" t="s">
        <v>43</v>
      </c>
      <c r="I14" s="38" t="s">
        <v>59</v>
      </c>
      <c r="J14" s="10" t="s">
        <v>66</v>
      </c>
      <c r="K14" s="37">
        <v>247500</v>
      </c>
      <c r="L14" s="37">
        <v>1414630</v>
      </c>
      <c r="M14" s="37">
        <f>SUM(Table4[[#This Row],[Current Apportionment Advance Funding (b)]:[Current
Apportionment
Reimbursement
Request
(a)]])</f>
        <v>1662130</v>
      </c>
      <c r="N14" s="23"/>
    </row>
    <row r="15" spans="1:19" s="11" customFormat="1" x14ac:dyDescent="0.2">
      <c r="A15" s="31" t="s">
        <v>21</v>
      </c>
      <c r="B15" s="27" t="s">
        <v>22</v>
      </c>
      <c r="C15" s="32" t="s">
        <v>23</v>
      </c>
      <c r="D15" s="19" t="s">
        <v>53</v>
      </c>
      <c r="E15" s="33">
        <v>61531</v>
      </c>
      <c r="F15" s="19" t="s">
        <v>54</v>
      </c>
      <c r="G15" s="19" t="s">
        <v>55</v>
      </c>
      <c r="H15" s="19" t="s">
        <v>43</v>
      </c>
      <c r="I15" s="38" t="s">
        <v>56</v>
      </c>
      <c r="J15" s="36" t="s">
        <v>40</v>
      </c>
      <c r="K15" s="37">
        <v>30750</v>
      </c>
      <c r="L15" s="37">
        <v>0</v>
      </c>
      <c r="M15" s="37">
        <f>SUM(Table4[[#This Row],[Current Apportionment Advance Funding (b)]:[Current
Apportionment
Reimbursement
Request
(a)]])</f>
        <v>30750</v>
      </c>
      <c r="N15" s="23"/>
    </row>
    <row r="16" spans="1:19" s="11" customFormat="1" x14ac:dyDescent="0.2">
      <c r="A16" s="24" t="s">
        <v>21</v>
      </c>
      <c r="B16" s="27" t="s">
        <v>22</v>
      </c>
      <c r="C16" s="27" t="s">
        <v>23</v>
      </c>
      <c r="D16" s="19" t="s">
        <v>53</v>
      </c>
      <c r="E16" s="20">
        <v>61549</v>
      </c>
      <c r="F16" s="19" t="s">
        <v>13</v>
      </c>
      <c r="G16" s="19" t="s">
        <v>45</v>
      </c>
      <c r="H16" s="19" t="s">
        <v>45</v>
      </c>
      <c r="I16" s="22">
        <v>61549</v>
      </c>
      <c r="J16" s="10" t="s">
        <v>35</v>
      </c>
      <c r="K16" s="23">
        <v>0</v>
      </c>
      <c r="L16" s="23">
        <v>625011</v>
      </c>
      <c r="M16" s="23">
        <f>SUM(Table4[[#This Row],[Current Apportionment Advance Funding (b)]:[Current
Apportionment
Reimbursement
Request
(a)]])</f>
        <v>625011</v>
      </c>
      <c r="N16" s="23"/>
    </row>
    <row r="17" spans="1:19" s="11" customFormat="1" x14ac:dyDescent="0.2">
      <c r="A17" s="31" t="s">
        <v>21</v>
      </c>
      <c r="B17" s="27" t="s">
        <v>22</v>
      </c>
      <c r="C17" s="32" t="s">
        <v>23</v>
      </c>
      <c r="D17" s="19" t="s">
        <v>53</v>
      </c>
      <c r="E17" s="33">
        <v>73379</v>
      </c>
      <c r="F17" s="19" t="s">
        <v>13</v>
      </c>
      <c r="G17" s="19" t="s">
        <v>45</v>
      </c>
      <c r="H17" s="19" t="s">
        <v>45</v>
      </c>
      <c r="I17" s="35">
        <v>73379</v>
      </c>
      <c r="J17" s="36" t="s">
        <v>34</v>
      </c>
      <c r="K17" s="37">
        <v>200311</v>
      </c>
      <c r="L17" s="37">
        <v>0</v>
      </c>
      <c r="M17" s="37">
        <f>SUM(Table4[[#This Row],[Current Apportionment Advance Funding (b)]:[Current
Apportionment
Reimbursement
Request
(a)]])</f>
        <v>200311</v>
      </c>
      <c r="N17" s="23"/>
    </row>
    <row r="18" spans="1:19" s="11" customFormat="1" x14ac:dyDescent="0.2">
      <c r="A18" s="31" t="s">
        <v>21</v>
      </c>
      <c r="B18" s="27" t="s">
        <v>22</v>
      </c>
      <c r="C18" s="32" t="s">
        <v>23</v>
      </c>
      <c r="D18" s="19" t="s">
        <v>53</v>
      </c>
      <c r="E18" s="33">
        <v>61531</v>
      </c>
      <c r="F18" s="19" t="s">
        <v>13</v>
      </c>
      <c r="G18" s="19" t="s">
        <v>45</v>
      </c>
      <c r="H18" s="19" t="s">
        <v>45</v>
      </c>
      <c r="I18" s="35">
        <v>61531</v>
      </c>
      <c r="J18" s="36" t="s">
        <v>33</v>
      </c>
      <c r="K18" s="37">
        <v>33510</v>
      </c>
      <c r="L18" s="37">
        <v>7014750</v>
      </c>
      <c r="M18" s="37">
        <f>SUM(Table4[[#This Row],[Current Apportionment Advance Funding (b)]:[Current
Apportionment
Reimbursement
Request
(a)]])</f>
        <v>7048260</v>
      </c>
      <c r="N18" s="23"/>
    </row>
    <row r="19" spans="1:19" s="11" customFormat="1" x14ac:dyDescent="0.2">
      <c r="A19" s="24" t="s">
        <v>21</v>
      </c>
      <c r="B19" s="27" t="s">
        <v>22</v>
      </c>
      <c r="C19" s="27" t="s">
        <v>23</v>
      </c>
      <c r="D19" s="19" t="s">
        <v>53</v>
      </c>
      <c r="E19" s="20">
        <v>61531</v>
      </c>
      <c r="F19" s="19" t="s">
        <v>24</v>
      </c>
      <c r="G19" s="19" t="s">
        <v>60</v>
      </c>
      <c r="H19" s="19" t="s">
        <v>43</v>
      </c>
      <c r="I19" s="38" t="s">
        <v>61</v>
      </c>
      <c r="J19" s="10" t="s">
        <v>67</v>
      </c>
      <c r="K19" s="23">
        <v>0</v>
      </c>
      <c r="L19" s="23">
        <v>775766</v>
      </c>
      <c r="M19" s="37">
        <f>SUM(Table4[[#This Row],[Current Apportionment Advance Funding (b)]:[Current
Apportionment
Reimbursement
Request
(a)]])</f>
        <v>775766</v>
      </c>
      <c r="N19" s="23"/>
    </row>
    <row r="20" spans="1:19" s="11" customFormat="1" x14ac:dyDescent="0.2">
      <c r="A20" s="24" t="s">
        <v>25</v>
      </c>
      <c r="B20" s="27" t="s">
        <v>68</v>
      </c>
      <c r="C20" s="27" t="s">
        <v>15</v>
      </c>
      <c r="D20" s="20">
        <v>45</v>
      </c>
      <c r="E20" s="20">
        <v>70003</v>
      </c>
      <c r="F20" s="19" t="s">
        <v>13</v>
      </c>
      <c r="G20" s="19" t="s">
        <v>45</v>
      </c>
      <c r="H20" s="19" t="s">
        <v>45</v>
      </c>
      <c r="I20" s="22">
        <v>70003</v>
      </c>
      <c r="J20" s="10" t="s">
        <v>37</v>
      </c>
      <c r="K20" s="23">
        <v>17058</v>
      </c>
      <c r="L20" s="23">
        <v>0</v>
      </c>
      <c r="M20" s="23">
        <f>SUM(Table4[[#This Row],[Current Apportionment Advance Funding (b)]:[Current
Apportionment
Reimbursement
Request
(a)]])</f>
        <v>17058</v>
      </c>
      <c r="N20" s="23"/>
    </row>
    <row r="21" spans="1:19" s="9" customFormat="1" ht="15.75" x14ac:dyDescent="0.25">
      <c r="A21" s="49" t="s">
        <v>8</v>
      </c>
      <c r="B21" s="50"/>
      <c r="C21" s="50"/>
      <c r="D21" s="46"/>
      <c r="E21" s="46"/>
      <c r="F21" s="46"/>
      <c r="G21" s="46"/>
      <c r="H21" s="46"/>
      <c r="I21" s="46"/>
      <c r="J21" s="51"/>
      <c r="K21" s="52">
        <f>SUBTOTAL(109,Table4[Current
Apportionment
Reimbursement
Request
(a)])</f>
        <v>2078684</v>
      </c>
      <c r="L21" s="52">
        <f>SUBTOTAL(109,Table4[Current Apportionment Advance Funding (b)])</f>
        <v>13750260</v>
      </c>
      <c r="M21" s="52">
        <f>SUBTOTAL(109,Table4[Total
Current
Apportionment
(a) + (b)])</f>
        <v>15828944</v>
      </c>
      <c r="N21" s="26"/>
      <c r="O21" s="1"/>
      <c r="Q21" s="8"/>
      <c r="R21" s="8"/>
    </row>
    <row r="22" spans="1:19" s="9" customFormat="1" x14ac:dyDescent="0.2">
      <c r="A22" s="2" t="s">
        <v>4</v>
      </c>
      <c r="B22" s="7"/>
      <c r="C22" s="7"/>
      <c r="D22" s="12"/>
      <c r="E22" s="12"/>
      <c r="F22" s="12"/>
      <c r="G22" s="12"/>
      <c r="H22" s="12"/>
      <c r="I22" s="12"/>
      <c r="K22" s="7"/>
      <c r="L22" s="7"/>
      <c r="N22" s="7"/>
      <c r="O22" s="7"/>
      <c r="P22" s="1"/>
      <c r="R22" s="8"/>
      <c r="S22" s="8"/>
    </row>
    <row r="23" spans="1:19" s="9" customFormat="1" x14ac:dyDescent="0.2">
      <c r="A23" s="2" t="s">
        <v>5</v>
      </c>
      <c r="B23" s="7"/>
      <c r="C23" s="7"/>
      <c r="D23" s="12"/>
      <c r="E23" s="12"/>
      <c r="F23" s="12"/>
      <c r="G23" s="12"/>
      <c r="H23" s="12"/>
      <c r="I23" s="12"/>
      <c r="K23" s="7"/>
      <c r="L23" s="7"/>
      <c r="N23" s="7"/>
      <c r="O23" s="7"/>
      <c r="P23" s="1"/>
      <c r="R23" s="8"/>
      <c r="S23" s="8"/>
    </row>
    <row r="24" spans="1:19" x14ac:dyDescent="0.2">
      <c r="A24" s="3" t="s">
        <v>64</v>
      </c>
      <c r="B24" s="7"/>
      <c r="C24" s="7"/>
      <c r="D24" s="12"/>
      <c r="E24" s="12"/>
      <c r="F24" s="12"/>
      <c r="G24" s="12"/>
      <c r="H24" s="12"/>
      <c r="I24" s="12"/>
      <c r="J24" s="9"/>
      <c r="K24" s="7"/>
      <c r="L24" s="7"/>
      <c r="N24" s="7"/>
      <c r="O24" s="7"/>
    </row>
  </sheetData>
  <printOptions horizontalCentered="1"/>
  <pageMargins left="0.35" right="0.35" top="0.5" bottom="0.75" header="4" footer="0.3"/>
  <pageSetup scale="63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3"/>
  <sheetViews>
    <sheetView zoomScaleNormal="100" workbookViewId="0"/>
  </sheetViews>
  <sheetFormatPr defaultColWidth="8.88671875" defaultRowHeight="15" x14ac:dyDescent="0.2"/>
  <cols>
    <col min="1" max="1" width="17.44140625" style="19" customWidth="1"/>
    <col min="2" max="2" width="28.6640625" customWidth="1"/>
    <col min="3" max="3" width="35.33203125" customWidth="1"/>
    <col min="4" max="4" width="11.33203125" style="18" bestFit="1" customWidth="1"/>
    <col min="5" max="5" width="13.21875" bestFit="1" customWidth="1"/>
    <col min="6" max="6" width="8.44140625" bestFit="1" customWidth="1"/>
    <col min="7" max="7" width="9.88671875" bestFit="1" customWidth="1"/>
    <col min="8" max="8" width="7.44140625" bestFit="1" customWidth="1"/>
    <col min="9" max="9" width="8.44140625" bestFit="1" customWidth="1"/>
    <col min="10" max="10" width="9.88671875" customWidth="1"/>
    <col min="11" max="12" width="8.44140625" bestFit="1" customWidth="1"/>
    <col min="13" max="13" width="10.88671875" bestFit="1" customWidth="1"/>
    <col min="14" max="14" width="9.88671875" customWidth="1"/>
    <col min="15" max="15" width="8.44140625" bestFit="1" customWidth="1"/>
    <col min="16" max="16" width="10.88671875" bestFit="1" customWidth="1"/>
    <col min="17" max="17" width="9.88671875" bestFit="1" customWidth="1"/>
    <col min="18" max="18" width="8.44140625" customWidth="1"/>
    <col min="19" max="20" width="10.88671875" bestFit="1" customWidth="1"/>
    <col min="21" max="24" width="9.88671875" bestFit="1" customWidth="1"/>
    <col min="25" max="27" width="9.88671875" customWidth="1"/>
    <col min="28" max="28" width="9.88671875" bestFit="1" customWidth="1"/>
    <col min="29" max="29" width="7.44140625" customWidth="1"/>
    <col min="30" max="30" width="8.44140625" customWidth="1"/>
    <col min="31" max="31" width="9.88671875" customWidth="1"/>
    <col min="32" max="32" width="9.88671875" bestFit="1" customWidth="1"/>
    <col min="33" max="33" width="9.88671875" customWidth="1"/>
    <col min="34" max="35" width="8.44140625" customWidth="1"/>
    <col min="36" max="36" width="7.44140625" customWidth="1"/>
    <col min="37" max="37" width="9.88671875" bestFit="1" customWidth="1"/>
    <col min="38" max="38" width="8.44140625" bestFit="1" customWidth="1"/>
    <col min="39" max="39" width="9.88671875" bestFit="1" customWidth="1"/>
    <col min="40" max="40" width="8.44140625" bestFit="1" customWidth="1"/>
    <col min="41" max="41" width="8.44140625" customWidth="1"/>
    <col min="42" max="42" width="9.88671875" bestFit="1" customWidth="1"/>
    <col min="43" max="43" width="8.44140625" bestFit="1" customWidth="1"/>
    <col min="44" max="44" width="9.88671875" bestFit="1" customWidth="1"/>
    <col min="45" max="45" width="8.44140625" bestFit="1" customWidth="1"/>
    <col min="46" max="46" width="8.44140625" customWidth="1"/>
    <col min="47" max="47" width="9.88671875" bestFit="1" customWidth="1"/>
    <col min="48" max="48" width="7.44140625" bestFit="1" customWidth="1"/>
    <col min="49" max="49" width="9.88671875" bestFit="1" customWidth="1"/>
    <col min="50" max="50" width="11.88671875" customWidth="1"/>
    <col min="51" max="51" width="7.6640625" bestFit="1" customWidth="1"/>
    <col min="52" max="52" width="8" bestFit="1" customWidth="1"/>
    <col min="53" max="53" width="9.44140625" bestFit="1" customWidth="1"/>
    <col min="54" max="54" width="7" bestFit="1" customWidth="1"/>
    <col min="55" max="55" width="12.21875" bestFit="1" customWidth="1"/>
    <col min="57" max="57" width="9.44140625" bestFit="1" customWidth="1"/>
    <col min="58" max="58" width="8" bestFit="1" customWidth="1"/>
    <col min="59" max="59" width="7" bestFit="1" customWidth="1"/>
    <col min="60" max="60" width="9.33203125" bestFit="1" customWidth="1"/>
    <col min="61" max="61" width="8" bestFit="1" customWidth="1"/>
    <col min="62" max="62" width="7" bestFit="1" customWidth="1"/>
    <col min="63" max="64" width="8" bestFit="1" customWidth="1"/>
    <col min="65" max="65" width="7" bestFit="1" customWidth="1"/>
    <col min="66" max="66" width="7.21875" bestFit="1" customWidth="1"/>
    <col min="67" max="67" width="11.5546875" bestFit="1" customWidth="1"/>
    <col min="68" max="69" width="8" bestFit="1" customWidth="1"/>
    <col min="70" max="70" width="8.77734375" bestFit="1" customWidth="1"/>
    <col min="71" max="71" width="10.44140625" bestFit="1" customWidth="1"/>
    <col min="72" max="72" width="8" bestFit="1" customWidth="1"/>
    <col min="73" max="73" width="6.77734375" bestFit="1" customWidth="1"/>
    <col min="74" max="74" width="7" bestFit="1" customWidth="1"/>
    <col min="76" max="76" width="8" bestFit="1" customWidth="1"/>
    <col min="77" max="77" width="7.44140625" bestFit="1" customWidth="1"/>
    <col min="78" max="78" width="9" bestFit="1" customWidth="1"/>
    <col min="79" max="79" width="8" bestFit="1" customWidth="1"/>
    <col min="80" max="80" width="7.33203125" bestFit="1" customWidth="1"/>
    <col min="81" max="81" width="9" bestFit="1" customWidth="1"/>
    <col min="82" max="82" width="11.21875" bestFit="1" customWidth="1"/>
    <col min="83" max="83" width="10.33203125" bestFit="1" customWidth="1"/>
    <col min="84" max="84" width="14.44140625" bestFit="1" customWidth="1"/>
    <col min="85" max="85" width="9.77734375" bestFit="1" customWidth="1"/>
    <col min="86" max="86" width="13.33203125" bestFit="1" customWidth="1"/>
    <col min="87" max="87" width="11.6640625" bestFit="1" customWidth="1"/>
    <col min="88" max="88" width="15.109375" bestFit="1" customWidth="1"/>
    <col min="89" max="89" width="9.88671875" bestFit="1" customWidth="1"/>
    <col min="90" max="90" width="13.21875" bestFit="1" customWidth="1"/>
    <col min="91" max="91" width="10.77734375" bestFit="1" customWidth="1"/>
    <col min="92" max="92" width="10.44140625" bestFit="1" customWidth="1"/>
    <col min="93" max="93" width="8" bestFit="1" customWidth="1"/>
    <col min="94" max="94" width="6" bestFit="1" customWidth="1"/>
    <col min="95" max="95" width="8.33203125" bestFit="1" customWidth="1"/>
    <col min="96" max="96" width="8" bestFit="1" customWidth="1"/>
    <col min="97" max="97" width="8.109375" bestFit="1" customWidth="1"/>
    <col min="98" max="98" width="9.88671875" bestFit="1" customWidth="1"/>
    <col min="99" max="99" width="8" bestFit="1" customWidth="1"/>
    <col min="100" max="100" width="7.77734375" bestFit="1" customWidth="1"/>
    <col min="101" max="101" width="6.33203125" bestFit="1" customWidth="1"/>
    <col min="102" max="102" width="8" bestFit="1" customWidth="1"/>
    <col min="103" max="103" width="9.5546875" bestFit="1" customWidth="1"/>
    <col min="104" max="104" width="8" bestFit="1" customWidth="1"/>
    <col min="105" max="105" width="7" bestFit="1" customWidth="1"/>
    <col min="106" max="106" width="8" bestFit="1" customWidth="1"/>
    <col min="107" max="107" width="32.21875" bestFit="1" customWidth="1"/>
    <col min="108" max="108" width="29.109375" bestFit="1" customWidth="1"/>
  </cols>
  <sheetData>
    <row r="1" spans="1:5" s="15" customFormat="1" ht="18" x14ac:dyDescent="0.25">
      <c r="A1" s="54" t="s">
        <v>62</v>
      </c>
      <c r="D1" s="17"/>
    </row>
    <row r="2" spans="1:5" s="15" customFormat="1" ht="15.75" x14ac:dyDescent="0.25">
      <c r="A2" s="15" t="s">
        <v>20</v>
      </c>
    </row>
    <row r="3" spans="1:5" ht="33" customHeight="1" x14ac:dyDescent="0.25">
      <c r="A3" s="29" t="s">
        <v>0</v>
      </c>
      <c r="B3" s="30" t="s">
        <v>63</v>
      </c>
      <c r="C3" s="30" t="s">
        <v>14</v>
      </c>
      <c r="D3" s="30" t="s">
        <v>7</v>
      </c>
      <c r="E3" s="45" t="s">
        <v>70</v>
      </c>
    </row>
    <row r="4" spans="1:5" x14ac:dyDescent="0.2">
      <c r="A4" s="19" t="s">
        <v>53</v>
      </c>
      <c r="B4" s="11" t="s">
        <v>21</v>
      </c>
      <c r="C4" s="11" t="s">
        <v>69</v>
      </c>
      <c r="D4" s="39">
        <v>15811886</v>
      </c>
      <c r="E4">
        <v>178762</v>
      </c>
    </row>
    <row r="5" spans="1:5" x14ac:dyDescent="0.2">
      <c r="A5" s="28">
        <v>45</v>
      </c>
      <c r="B5" s="11" t="s">
        <v>25</v>
      </c>
      <c r="C5" s="11" t="s">
        <v>69</v>
      </c>
      <c r="D5" s="18">
        <v>17058</v>
      </c>
      <c r="E5">
        <v>178763</v>
      </c>
    </row>
    <row r="6" spans="1:5" ht="15.75" x14ac:dyDescent="0.25">
      <c r="A6" s="48" t="s">
        <v>8</v>
      </c>
      <c r="B6" s="46"/>
      <c r="C6" s="46"/>
      <c r="D6" s="47">
        <f>SUBTOTAL(109,Table2[Amount])</f>
        <v>15828944</v>
      </c>
      <c r="E6" s="46"/>
    </row>
    <row r="7" spans="1:5" x14ac:dyDescent="0.2">
      <c r="A7" s="2" t="s">
        <v>4</v>
      </c>
      <c r="D7"/>
    </row>
    <row r="8" spans="1:5" x14ac:dyDescent="0.2">
      <c r="A8" s="2" t="s">
        <v>5</v>
      </c>
      <c r="D8"/>
    </row>
    <row r="9" spans="1:5" x14ac:dyDescent="0.2">
      <c r="A9" s="3" t="s">
        <v>64</v>
      </c>
      <c r="D9"/>
    </row>
    <row r="10" spans="1:5" x14ac:dyDescent="0.2">
      <c r="D10"/>
    </row>
    <row r="11" spans="1:5" x14ac:dyDescent="0.2">
      <c r="D11"/>
    </row>
    <row r="12" spans="1:5" x14ac:dyDescent="0.2">
      <c r="D12"/>
    </row>
    <row r="13" spans="1:5" x14ac:dyDescent="0.2">
      <c r="D13"/>
    </row>
    <row r="14" spans="1:5" x14ac:dyDescent="0.2">
      <c r="D14"/>
    </row>
    <row r="15" spans="1:5" x14ac:dyDescent="0.2">
      <c r="D15"/>
    </row>
    <row r="16" spans="1:5" x14ac:dyDescent="0.2">
      <c r="D16"/>
    </row>
    <row r="17" spans="4:4" x14ac:dyDescent="0.2">
      <c r="D17"/>
    </row>
    <row r="18" spans="4:4" x14ac:dyDescent="0.2">
      <c r="D18"/>
    </row>
    <row r="19" spans="4:4" x14ac:dyDescent="0.2">
      <c r="D19"/>
    </row>
    <row r="20" spans="4:4" x14ac:dyDescent="0.2">
      <c r="D20"/>
    </row>
    <row r="21" spans="4:4" x14ac:dyDescent="0.2">
      <c r="D21"/>
    </row>
    <row r="22" spans="4:4" x14ac:dyDescent="0.2">
      <c r="D22"/>
    </row>
    <row r="23" spans="4:4" x14ac:dyDescent="0.2">
      <c r="D23"/>
    </row>
    <row r="24" spans="4:4" x14ac:dyDescent="0.2">
      <c r="D24"/>
    </row>
    <row r="25" spans="4:4" x14ac:dyDescent="0.2">
      <c r="D25"/>
    </row>
    <row r="26" spans="4:4" x14ac:dyDescent="0.2">
      <c r="D26"/>
    </row>
    <row r="27" spans="4:4" x14ac:dyDescent="0.2">
      <c r="D27"/>
    </row>
    <row r="28" spans="4:4" x14ac:dyDescent="0.2">
      <c r="D28"/>
    </row>
    <row r="29" spans="4:4" x14ac:dyDescent="0.2">
      <c r="D29"/>
    </row>
    <row r="30" spans="4:4" x14ac:dyDescent="0.2">
      <c r="D30"/>
    </row>
    <row r="31" spans="4:4" x14ac:dyDescent="0.2">
      <c r="D31"/>
    </row>
    <row r="32" spans="4:4" x14ac:dyDescent="0.2">
      <c r="D32"/>
    </row>
    <row r="33" spans="4:4" x14ac:dyDescent="0.2">
      <c r="D33"/>
    </row>
    <row r="34" spans="4:4" x14ac:dyDescent="0.2">
      <c r="D34"/>
    </row>
    <row r="35" spans="4:4" x14ac:dyDescent="0.2">
      <c r="D35"/>
    </row>
    <row r="36" spans="4:4" x14ac:dyDescent="0.2">
      <c r="D36"/>
    </row>
    <row r="37" spans="4:4" x14ac:dyDescent="0.2">
      <c r="D37"/>
    </row>
    <row r="38" spans="4:4" x14ac:dyDescent="0.2">
      <c r="D38"/>
    </row>
    <row r="39" spans="4:4" x14ac:dyDescent="0.2">
      <c r="D39"/>
    </row>
    <row r="40" spans="4:4" x14ac:dyDescent="0.2">
      <c r="D40"/>
    </row>
    <row r="41" spans="4:4" x14ac:dyDescent="0.2">
      <c r="D41"/>
    </row>
    <row r="42" spans="4:4" x14ac:dyDescent="0.2">
      <c r="D42"/>
    </row>
    <row r="43" spans="4:4" x14ac:dyDescent="0.2">
      <c r="D43"/>
    </row>
    <row r="44" spans="4:4" x14ac:dyDescent="0.2">
      <c r="D44"/>
    </row>
    <row r="45" spans="4:4" x14ac:dyDescent="0.2">
      <c r="D45"/>
    </row>
    <row r="46" spans="4:4" x14ac:dyDescent="0.2">
      <c r="D46"/>
    </row>
    <row r="47" spans="4:4" x14ac:dyDescent="0.2">
      <c r="D47"/>
    </row>
    <row r="48" spans="4:4" x14ac:dyDescent="0.2">
      <c r="D48"/>
    </row>
    <row r="49" spans="4:4" x14ac:dyDescent="0.2">
      <c r="D49"/>
    </row>
    <row r="50" spans="4:4" x14ac:dyDescent="0.2">
      <c r="D50"/>
    </row>
    <row r="51" spans="4:4" x14ac:dyDescent="0.2">
      <c r="D51"/>
    </row>
    <row r="52" spans="4:4" x14ac:dyDescent="0.2">
      <c r="D52"/>
    </row>
    <row r="53" spans="4:4" x14ac:dyDescent="0.2">
      <c r="D53"/>
    </row>
    <row r="54" spans="4:4" x14ac:dyDescent="0.2">
      <c r="D54"/>
    </row>
    <row r="55" spans="4:4" x14ac:dyDescent="0.2">
      <c r="D55"/>
    </row>
    <row r="56" spans="4:4" x14ac:dyDescent="0.2">
      <c r="D56"/>
    </row>
    <row r="57" spans="4:4" x14ac:dyDescent="0.2">
      <c r="D57"/>
    </row>
    <row r="58" spans="4:4" x14ac:dyDescent="0.2">
      <c r="D58"/>
    </row>
    <row r="59" spans="4:4" x14ac:dyDescent="0.2">
      <c r="D59"/>
    </row>
    <row r="60" spans="4:4" x14ac:dyDescent="0.2">
      <c r="D60"/>
    </row>
    <row r="61" spans="4:4" x14ac:dyDescent="0.2">
      <c r="D61"/>
    </row>
    <row r="62" spans="4:4" x14ac:dyDescent="0.2">
      <c r="D62"/>
    </row>
    <row r="63" spans="4:4" x14ac:dyDescent="0.2">
      <c r="D63"/>
    </row>
  </sheetData>
  <printOptions horizontalCentered="1"/>
  <pageMargins left="0.45" right="0.45" top="0.5" bottom="0.75" header="0" footer="0.3"/>
  <pageSetup scale="85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fy19 Restart - LEA</vt:lpstr>
      <vt:lpstr>Restart County Totals</vt:lpstr>
      <vt:lpstr>'Restart County Totals'!Print_Area</vt:lpstr>
      <vt:lpstr>'Restart County Totals'!Print_Titles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Recip1-19: Restart (CA Dept of Education)</dc:title>
  <dc:subject>Immediate Aid to Restart School Operations (Restart) first apportionment schedule for fiscal year 2019-20.</dc:subject>
  <dc:creator/>
  <cp:lastModifiedBy/>
  <dcterms:created xsi:type="dcterms:W3CDTF">2024-05-09T22:54:18Z</dcterms:created>
  <dcterms:modified xsi:type="dcterms:W3CDTF">2024-05-09T22:54:37Z</dcterms:modified>
</cp:coreProperties>
</file>