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58A4A049-F0F3-4449-A715-7DF480A8B43A}" xr6:coauthVersionLast="36" xr6:coauthVersionMax="36" xr10:uidLastSave="{00000000-0000-0000-0000-000000000000}"/>
  <bookViews>
    <workbookView xWindow="0" yWindow="0" windowWidth="25200" windowHeight="10790" xr2:uid="{00000000-000D-0000-FFFF-FFFF00000000}"/>
  </bookViews>
  <sheets>
    <sheet name="2018-19 Title IV, 2nd - LEA" sheetId="1" r:id="rId1"/>
    <sheet name="18-19 Title IV, 2nd -Cty" sheetId="2" r:id="rId2"/>
  </sheets>
  <definedNames>
    <definedName name="_xlnm._FilterDatabase" localSheetId="1" hidden="1">'18-19 Title IV, 2nd -Cty'!$B$6:$C$66</definedName>
    <definedName name="_xlnm._FilterDatabase" localSheetId="0" hidden="1">'2018-19 Title IV, 2nd - LEA'!$A$6:$K$1187</definedName>
    <definedName name="_xlnm.Print_Titles" localSheetId="1">'18-19 Title IV, 2nd -Cty'!$1:$6</definedName>
    <definedName name="_xlnm.Print_Titles" localSheetId="0">'2018-19 Title IV, 2nd - LEA'!$1:$6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2" l="1"/>
  <c r="L1182" i="1" l="1"/>
  <c r="E1126" i="1" l="1"/>
  <c r="F1126" i="1"/>
  <c r="J1126" i="1" s="1"/>
  <c r="G1126" i="1"/>
  <c r="E1036" i="1"/>
  <c r="F1036" i="1"/>
  <c r="I1036" i="1" s="1"/>
  <c r="G1036" i="1"/>
  <c r="E880" i="1"/>
  <c r="F880" i="1"/>
  <c r="J880" i="1" s="1"/>
  <c r="G880" i="1"/>
  <c r="E832" i="1"/>
  <c r="F832" i="1"/>
  <c r="G832" i="1"/>
  <c r="I832" i="1"/>
  <c r="E833" i="1"/>
  <c r="F833" i="1"/>
  <c r="G833" i="1"/>
  <c r="I833" i="1"/>
  <c r="J832" i="1"/>
  <c r="J833" i="1"/>
  <c r="E785" i="1"/>
  <c r="F785" i="1"/>
  <c r="G785" i="1"/>
  <c r="I785" i="1"/>
  <c r="J785" i="1"/>
  <c r="E768" i="1"/>
  <c r="F768" i="1"/>
  <c r="J768" i="1" s="1"/>
  <c r="G768" i="1"/>
  <c r="I768" i="1"/>
  <c r="E730" i="1"/>
  <c r="F730" i="1"/>
  <c r="G730" i="1"/>
  <c r="I730" i="1"/>
  <c r="J730" i="1"/>
  <c r="E708" i="1"/>
  <c r="F708" i="1"/>
  <c r="I708" i="1" s="1"/>
  <c r="G708" i="1"/>
  <c r="E681" i="1"/>
  <c r="F681" i="1"/>
  <c r="I681" i="1" s="1"/>
  <c r="G681" i="1"/>
  <c r="E645" i="1"/>
  <c r="F645" i="1"/>
  <c r="I645" i="1" s="1"/>
  <c r="G645" i="1"/>
  <c r="E369" i="1"/>
  <c r="F369" i="1"/>
  <c r="G369" i="1"/>
  <c r="I369" i="1"/>
  <c r="J369" i="1"/>
  <c r="E214" i="1"/>
  <c r="F214" i="1"/>
  <c r="I214" i="1" s="1"/>
  <c r="G214" i="1"/>
  <c r="E207" i="1"/>
  <c r="F207" i="1"/>
  <c r="J207" i="1" s="1"/>
  <c r="G207" i="1"/>
  <c r="I1126" i="1" l="1"/>
  <c r="J1036" i="1"/>
  <c r="J681" i="1"/>
  <c r="J708" i="1"/>
  <c r="I880" i="1"/>
  <c r="J645" i="1"/>
  <c r="J214" i="1"/>
  <c r="I207" i="1"/>
  <c r="E79" i="1"/>
  <c r="F79" i="1"/>
  <c r="I79" i="1" s="1"/>
  <c r="G79" i="1"/>
  <c r="E186" i="1"/>
  <c r="F186" i="1"/>
  <c r="I186" i="1" s="1"/>
  <c r="G186" i="1"/>
  <c r="E76" i="1"/>
  <c r="F76" i="1"/>
  <c r="J76" i="1" s="1"/>
  <c r="G76" i="1"/>
  <c r="J186" i="1" l="1"/>
  <c r="J79" i="1"/>
  <c r="I76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68" i="1"/>
  <c r="J69" i="1"/>
  <c r="J70" i="1"/>
  <c r="J86" i="1"/>
  <c r="J87" i="1"/>
  <c r="J88" i="1"/>
  <c r="J89" i="1"/>
  <c r="J90" i="1"/>
  <c r="J91" i="1"/>
  <c r="J92" i="1"/>
  <c r="J93" i="1"/>
  <c r="J94" i="1"/>
  <c r="J95" i="1"/>
  <c r="J96" i="1"/>
  <c r="J134" i="1"/>
  <c r="J135" i="1"/>
  <c r="J136" i="1"/>
  <c r="J137" i="1"/>
  <c r="J138" i="1"/>
  <c r="J139" i="1"/>
  <c r="J140" i="1"/>
  <c r="J141" i="1"/>
  <c r="J173" i="1"/>
  <c r="J174" i="1"/>
  <c r="J175" i="1"/>
  <c r="J176" i="1"/>
  <c r="J177" i="1"/>
  <c r="J178" i="1"/>
  <c r="J179" i="1"/>
  <c r="J190" i="1"/>
  <c r="J193" i="1"/>
  <c r="J194" i="1"/>
  <c r="J195" i="1"/>
  <c r="J231" i="1"/>
  <c r="J232" i="1"/>
  <c r="J233" i="1"/>
  <c r="J234" i="1"/>
  <c r="J251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52" i="1"/>
  <c r="J561" i="1"/>
  <c r="J562" i="1"/>
  <c r="J563" i="1"/>
  <c r="J564" i="1"/>
  <c r="J565" i="1"/>
  <c r="J566" i="1"/>
  <c r="J567" i="1"/>
  <c r="J568" i="1"/>
  <c r="J599" i="1"/>
  <c r="J603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52" i="1"/>
  <c r="J654" i="1"/>
  <c r="J673" i="1"/>
  <c r="J674" i="1"/>
  <c r="J675" i="1"/>
  <c r="J676" i="1"/>
  <c r="J677" i="1"/>
  <c r="J678" i="1"/>
  <c r="J679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4" i="1"/>
  <c r="J726" i="1"/>
  <c r="J727" i="1"/>
  <c r="J728" i="1"/>
  <c r="J729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4" i="1"/>
  <c r="J837" i="1"/>
  <c r="J838" i="1"/>
  <c r="J839" i="1"/>
  <c r="J840" i="1"/>
  <c r="J841" i="1"/>
  <c r="J842" i="1"/>
  <c r="J843" i="1"/>
  <c r="J844" i="1"/>
  <c r="J845" i="1"/>
  <c r="J859" i="1"/>
  <c r="J860" i="1"/>
  <c r="J861" i="1"/>
  <c r="J862" i="1"/>
  <c r="J863" i="1"/>
  <c r="J864" i="1"/>
  <c r="J865" i="1"/>
  <c r="J866" i="1"/>
  <c r="J867" i="1"/>
  <c r="J868" i="1"/>
  <c r="J869" i="1"/>
  <c r="J890" i="1"/>
  <c r="J891" i="1"/>
  <c r="J892" i="1"/>
  <c r="J893" i="1"/>
  <c r="J894" i="1"/>
  <c r="J895" i="1"/>
  <c r="J908" i="1"/>
  <c r="J909" i="1"/>
  <c r="J910" i="1"/>
  <c r="J911" i="1"/>
  <c r="J912" i="1"/>
  <c r="J91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7" i="1"/>
  <c r="J985" i="1"/>
  <c r="J986" i="1"/>
  <c r="J1007" i="1"/>
  <c r="J1008" i="1"/>
  <c r="J1009" i="1"/>
  <c r="J1040" i="1"/>
  <c r="J1041" i="1"/>
  <c r="J1042" i="1"/>
  <c r="J1043" i="1"/>
  <c r="J1044" i="1"/>
  <c r="J1045" i="1"/>
  <c r="J1046" i="1"/>
  <c r="J1070" i="1"/>
  <c r="J1071" i="1"/>
  <c r="J1072" i="1"/>
  <c r="J1073" i="1"/>
  <c r="J1084" i="1"/>
  <c r="J1085" i="1"/>
  <c r="J1105" i="1"/>
  <c r="J1144" i="1"/>
  <c r="J1145" i="1"/>
  <c r="J1167" i="1"/>
  <c r="J1168" i="1"/>
  <c r="J1174" i="1"/>
  <c r="J1175" i="1"/>
  <c r="J1180" i="1"/>
  <c r="J1181" i="1"/>
  <c r="I1181" i="1" l="1"/>
  <c r="G1181" i="1"/>
  <c r="F1181" i="1"/>
  <c r="E1181" i="1"/>
  <c r="I1180" i="1"/>
  <c r="G1180" i="1"/>
  <c r="F1180" i="1"/>
  <c r="E1180" i="1"/>
  <c r="G1179" i="1"/>
  <c r="F1179" i="1"/>
  <c r="E1179" i="1"/>
  <c r="G1178" i="1"/>
  <c r="F1178" i="1"/>
  <c r="E1178" i="1"/>
  <c r="G1177" i="1"/>
  <c r="F1177" i="1"/>
  <c r="E1177" i="1"/>
  <c r="G1176" i="1"/>
  <c r="F1176" i="1"/>
  <c r="E1176" i="1"/>
  <c r="I1175" i="1"/>
  <c r="G1175" i="1"/>
  <c r="F1175" i="1"/>
  <c r="E1175" i="1"/>
  <c r="I1174" i="1"/>
  <c r="G1174" i="1"/>
  <c r="F1174" i="1"/>
  <c r="E1174" i="1"/>
  <c r="G1173" i="1"/>
  <c r="F1173" i="1"/>
  <c r="E1173" i="1"/>
  <c r="G1172" i="1"/>
  <c r="F1172" i="1"/>
  <c r="E1172" i="1"/>
  <c r="G1171" i="1"/>
  <c r="F1171" i="1"/>
  <c r="E1171" i="1"/>
  <c r="G1170" i="1"/>
  <c r="F1170" i="1"/>
  <c r="E1170" i="1"/>
  <c r="G1169" i="1"/>
  <c r="F1169" i="1"/>
  <c r="E1169" i="1"/>
  <c r="I1168" i="1"/>
  <c r="G1168" i="1"/>
  <c r="F1168" i="1"/>
  <c r="E1168" i="1"/>
  <c r="I1167" i="1"/>
  <c r="G1167" i="1"/>
  <c r="F1167" i="1"/>
  <c r="E1167" i="1"/>
  <c r="G1166" i="1"/>
  <c r="F1166" i="1"/>
  <c r="E1166" i="1"/>
  <c r="G1165" i="1"/>
  <c r="F1165" i="1"/>
  <c r="E1165" i="1"/>
  <c r="G1164" i="1"/>
  <c r="F1164" i="1"/>
  <c r="E1164" i="1"/>
  <c r="G1163" i="1"/>
  <c r="F1163" i="1"/>
  <c r="E1163" i="1"/>
  <c r="G1162" i="1"/>
  <c r="F1162" i="1"/>
  <c r="E1162" i="1"/>
  <c r="G1161" i="1"/>
  <c r="F1161" i="1"/>
  <c r="E1161" i="1"/>
  <c r="G1160" i="1"/>
  <c r="F1160" i="1"/>
  <c r="E1160" i="1"/>
  <c r="G1159" i="1"/>
  <c r="F1159" i="1"/>
  <c r="E1159" i="1"/>
  <c r="G1158" i="1"/>
  <c r="F1158" i="1"/>
  <c r="E1158" i="1"/>
  <c r="G1157" i="1"/>
  <c r="F1157" i="1"/>
  <c r="E1157" i="1"/>
  <c r="G1156" i="1"/>
  <c r="F1156" i="1"/>
  <c r="E1156" i="1"/>
  <c r="G1155" i="1"/>
  <c r="F1155" i="1"/>
  <c r="E1155" i="1"/>
  <c r="G1154" i="1"/>
  <c r="F1154" i="1"/>
  <c r="E1154" i="1"/>
  <c r="G1153" i="1"/>
  <c r="F1153" i="1"/>
  <c r="E1153" i="1"/>
  <c r="G1152" i="1"/>
  <c r="F1152" i="1"/>
  <c r="E1152" i="1"/>
  <c r="G1151" i="1"/>
  <c r="F1151" i="1"/>
  <c r="E1151" i="1"/>
  <c r="G1150" i="1"/>
  <c r="F1150" i="1"/>
  <c r="E1150" i="1"/>
  <c r="G1149" i="1"/>
  <c r="F1149" i="1"/>
  <c r="E1149" i="1"/>
  <c r="G1148" i="1"/>
  <c r="F1148" i="1"/>
  <c r="E1148" i="1"/>
  <c r="G1147" i="1"/>
  <c r="F1147" i="1"/>
  <c r="E1147" i="1"/>
  <c r="G1146" i="1"/>
  <c r="F1146" i="1"/>
  <c r="E1146" i="1"/>
  <c r="I1145" i="1"/>
  <c r="G1145" i="1"/>
  <c r="F1145" i="1"/>
  <c r="E1145" i="1"/>
  <c r="I1144" i="1"/>
  <c r="G1144" i="1"/>
  <c r="F1144" i="1"/>
  <c r="E1144" i="1"/>
  <c r="G1143" i="1"/>
  <c r="F1143" i="1"/>
  <c r="E1143" i="1"/>
  <c r="G1142" i="1"/>
  <c r="F1142" i="1"/>
  <c r="E1142" i="1"/>
  <c r="G1141" i="1"/>
  <c r="F1141" i="1"/>
  <c r="E1141" i="1"/>
  <c r="G1140" i="1"/>
  <c r="F1140" i="1"/>
  <c r="E1140" i="1"/>
  <c r="G1139" i="1"/>
  <c r="F1139" i="1"/>
  <c r="E1139" i="1"/>
  <c r="G1138" i="1"/>
  <c r="F1138" i="1"/>
  <c r="E1138" i="1"/>
  <c r="G1137" i="1"/>
  <c r="F1137" i="1"/>
  <c r="E1137" i="1"/>
  <c r="G1136" i="1"/>
  <c r="F1136" i="1"/>
  <c r="E1136" i="1"/>
  <c r="G1135" i="1"/>
  <c r="F1135" i="1"/>
  <c r="E1135" i="1"/>
  <c r="G1134" i="1"/>
  <c r="F1134" i="1"/>
  <c r="E1134" i="1"/>
  <c r="G1133" i="1"/>
  <c r="F1133" i="1"/>
  <c r="E1133" i="1"/>
  <c r="G1132" i="1"/>
  <c r="F1132" i="1"/>
  <c r="E1132" i="1"/>
  <c r="G1131" i="1"/>
  <c r="F1131" i="1"/>
  <c r="E1131" i="1"/>
  <c r="G1130" i="1"/>
  <c r="F1130" i="1"/>
  <c r="E1130" i="1"/>
  <c r="G1129" i="1"/>
  <c r="F1129" i="1"/>
  <c r="E1129" i="1"/>
  <c r="G1128" i="1"/>
  <c r="F1128" i="1"/>
  <c r="E1128" i="1"/>
  <c r="G1127" i="1"/>
  <c r="F1127" i="1"/>
  <c r="E1127" i="1"/>
  <c r="G1125" i="1"/>
  <c r="F1125" i="1"/>
  <c r="E1125" i="1"/>
  <c r="G1124" i="1"/>
  <c r="F1124" i="1"/>
  <c r="E1124" i="1"/>
  <c r="G1123" i="1"/>
  <c r="F1123" i="1"/>
  <c r="E1123" i="1"/>
  <c r="G1122" i="1"/>
  <c r="F1122" i="1"/>
  <c r="E1122" i="1"/>
  <c r="G1121" i="1"/>
  <c r="F1121" i="1"/>
  <c r="E1121" i="1"/>
  <c r="G1120" i="1"/>
  <c r="F1120" i="1"/>
  <c r="E1120" i="1"/>
  <c r="G1119" i="1"/>
  <c r="F1119" i="1"/>
  <c r="E1119" i="1"/>
  <c r="G1118" i="1"/>
  <c r="F1118" i="1"/>
  <c r="E1118" i="1"/>
  <c r="G1117" i="1"/>
  <c r="F1117" i="1"/>
  <c r="E1117" i="1"/>
  <c r="G1116" i="1"/>
  <c r="F1116" i="1"/>
  <c r="E1116" i="1"/>
  <c r="G1115" i="1"/>
  <c r="F1115" i="1"/>
  <c r="E1115" i="1"/>
  <c r="G1114" i="1"/>
  <c r="F1114" i="1"/>
  <c r="E1114" i="1"/>
  <c r="G1113" i="1"/>
  <c r="F1113" i="1"/>
  <c r="E1113" i="1"/>
  <c r="G1112" i="1"/>
  <c r="F1112" i="1"/>
  <c r="E1112" i="1"/>
  <c r="G1111" i="1"/>
  <c r="F1111" i="1"/>
  <c r="E1111" i="1"/>
  <c r="G1110" i="1"/>
  <c r="F1110" i="1"/>
  <c r="E1110" i="1"/>
  <c r="G1109" i="1"/>
  <c r="F1109" i="1"/>
  <c r="E1109" i="1"/>
  <c r="G1108" i="1"/>
  <c r="F1108" i="1"/>
  <c r="E1108" i="1"/>
  <c r="G1107" i="1"/>
  <c r="F1107" i="1"/>
  <c r="E1107" i="1"/>
  <c r="G1106" i="1"/>
  <c r="F1106" i="1"/>
  <c r="E1106" i="1"/>
  <c r="I1105" i="1"/>
  <c r="G1105" i="1"/>
  <c r="F1105" i="1"/>
  <c r="E1105" i="1"/>
  <c r="G1104" i="1"/>
  <c r="F1104" i="1"/>
  <c r="E1104" i="1"/>
  <c r="G1103" i="1"/>
  <c r="F1103" i="1"/>
  <c r="E1103" i="1"/>
  <c r="G1102" i="1"/>
  <c r="F1102" i="1"/>
  <c r="E1102" i="1"/>
  <c r="G1101" i="1"/>
  <c r="F1101" i="1"/>
  <c r="E1101" i="1"/>
  <c r="G1100" i="1"/>
  <c r="F1100" i="1"/>
  <c r="E1100" i="1"/>
  <c r="G1099" i="1"/>
  <c r="F1099" i="1"/>
  <c r="E1099" i="1"/>
  <c r="G1098" i="1"/>
  <c r="F1098" i="1"/>
  <c r="E1098" i="1"/>
  <c r="G1097" i="1"/>
  <c r="F1097" i="1"/>
  <c r="E1097" i="1"/>
  <c r="G1096" i="1"/>
  <c r="F1096" i="1"/>
  <c r="E1096" i="1"/>
  <c r="G1095" i="1"/>
  <c r="F1095" i="1"/>
  <c r="E1095" i="1"/>
  <c r="G1094" i="1"/>
  <c r="F1094" i="1"/>
  <c r="E1094" i="1"/>
  <c r="G1093" i="1"/>
  <c r="F1093" i="1"/>
  <c r="E1093" i="1"/>
  <c r="G1092" i="1"/>
  <c r="F1092" i="1"/>
  <c r="E1092" i="1"/>
  <c r="G1091" i="1"/>
  <c r="F1091" i="1"/>
  <c r="E1091" i="1"/>
  <c r="G1090" i="1"/>
  <c r="F1090" i="1"/>
  <c r="E1090" i="1"/>
  <c r="G1089" i="1"/>
  <c r="F1089" i="1"/>
  <c r="E1089" i="1"/>
  <c r="G1088" i="1"/>
  <c r="F1088" i="1"/>
  <c r="E1088" i="1"/>
  <c r="G1087" i="1"/>
  <c r="F1087" i="1"/>
  <c r="E1087" i="1"/>
  <c r="G1086" i="1"/>
  <c r="F1086" i="1"/>
  <c r="E1086" i="1"/>
  <c r="I1085" i="1"/>
  <c r="G1085" i="1"/>
  <c r="F1085" i="1"/>
  <c r="E1085" i="1"/>
  <c r="I1084" i="1"/>
  <c r="G1084" i="1"/>
  <c r="F1084" i="1"/>
  <c r="E1084" i="1"/>
  <c r="G1083" i="1"/>
  <c r="F1083" i="1"/>
  <c r="E1083" i="1"/>
  <c r="G1082" i="1"/>
  <c r="F1082" i="1"/>
  <c r="E1082" i="1"/>
  <c r="G1081" i="1"/>
  <c r="F1081" i="1"/>
  <c r="E1081" i="1"/>
  <c r="G1080" i="1"/>
  <c r="F1080" i="1"/>
  <c r="E1080" i="1"/>
  <c r="G1079" i="1"/>
  <c r="F1079" i="1"/>
  <c r="E1079" i="1"/>
  <c r="G1078" i="1"/>
  <c r="F1078" i="1"/>
  <c r="E1078" i="1"/>
  <c r="G1077" i="1"/>
  <c r="F1077" i="1"/>
  <c r="E1077" i="1"/>
  <c r="G1076" i="1"/>
  <c r="F1076" i="1"/>
  <c r="E1076" i="1"/>
  <c r="G1075" i="1"/>
  <c r="F1075" i="1"/>
  <c r="E1075" i="1"/>
  <c r="G1074" i="1"/>
  <c r="F1074" i="1"/>
  <c r="E1074" i="1"/>
  <c r="I1073" i="1"/>
  <c r="G1073" i="1"/>
  <c r="F1073" i="1"/>
  <c r="E1073" i="1"/>
  <c r="I1072" i="1"/>
  <c r="G1072" i="1"/>
  <c r="F1072" i="1"/>
  <c r="E1072" i="1"/>
  <c r="I1071" i="1"/>
  <c r="G1071" i="1"/>
  <c r="F1071" i="1"/>
  <c r="E1071" i="1"/>
  <c r="I1070" i="1"/>
  <c r="G1070" i="1"/>
  <c r="F1070" i="1"/>
  <c r="E1070" i="1"/>
  <c r="G1069" i="1"/>
  <c r="F1069" i="1"/>
  <c r="E1069" i="1"/>
  <c r="G1068" i="1"/>
  <c r="F1068" i="1"/>
  <c r="E1068" i="1"/>
  <c r="G1067" i="1"/>
  <c r="F1067" i="1"/>
  <c r="E1067" i="1"/>
  <c r="G1066" i="1"/>
  <c r="F1066" i="1"/>
  <c r="E1066" i="1"/>
  <c r="G1065" i="1"/>
  <c r="F1065" i="1"/>
  <c r="E1065" i="1"/>
  <c r="G1064" i="1"/>
  <c r="F1064" i="1"/>
  <c r="E1064" i="1"/>
  <c r="G1063" i="1"/>
  <c r="F1063" i="1"/>
  <c r="E1063" i="1"/>
  <c r="G1062" i="1"/>
  <c r="F1062" i="1"/>
  <c r="E1062" i="1"/>
  <c r="G1061" i="1"/>
  <c r="F1061" i="1"/>
  <c r="E1061" i="1"/>
  <c r="G1060" i="1"/>
  <c r="F1060" i="1"/>
  <c r="E1060" i="1"/>
  <c r="G1059" i="1"/>
  <c r="F1059" i="1"/>
  <c r="E1059" i="1"/>
  <c r="G1058" i="1"/>
  <c r="F1058" i="1"/>
  <c r="E1058" i="1"/>
  <c r="G1057" i="1"/>
  <c r="F1057" i="1"/>
  <c r="E1057" i="1"/>
  <c r="G1056" i="1"/>
  <c r="F1056" i="1"/>
  <c r="E1056" i="1"/>
  <c r="G1055" i="1"/>
  <c r="F1055" i="1"/>
  <c r="E1055" i="1"/>
  <c r="G1054" i="1"/>
  <c r="F1054" i="1"/>
  <c r="E1054" i="1"/>
  <c r="G1053" i="1"/>
  <c r="F1053" i="1"/>
  <c r="E1053" i="1"/>
  <c r="G1052" i="1"/>
  <c r="F1052" i="1"/>
  <c r="E1052" i="1"/>
  <c r="G1051" i="1"/>
  <c r="F1051" i="1"/>
  <c r="E1051" i="1"/>
  <c r="G1050" i="1"/>
  <c r="F1050" i="1"/>
  <c r="E1050" i="1"/>
  <c r="G1049" i="1"/>
  <c r="F1049" i="1"/>
  <c r="E1049" i="1"/>
  <c r="G1048" i="1"/>
  <c r="F1048" i="1"/>
  <c r="E1048" i="1"/>
  <c r="G1047" i="1"/>
  <c r="F1047" i="1"/>
  <c r="E1047" i="1"/>
  <c r="I1046" i="1"/>
  <c r="G1046" i="1"/>
  <c r="F1046" i="1"/>
  <c r="E1046" i="1"/>
  <c r="I1045" i="1"/>
  <c r="G1045" i="1"/>
  <c r="F1045" i="1"/>
  <c r="E1045" i="1"/>
  <c r="I1044" i="1"/>
  <c r="G1044" i="1"/>
  <c r="F1044" i="1"/>
  <c r="E1044" i="1"/>
  <c r="I1043" i="1"/>
  <c r="G1043" i="1"/>
  <c r="F1043" i="1"/>
  <c r="E1043" i="1"/>
  <c r="I1042" i="1"/>
  <c r="G1042" i="1"/>
  <c r="F1042" i="1"/>
  <c r="E1042" i="1"/>
  <c r="I1041" i="1"/>
  <c r="G1041" i="1"/>
  <c r="F1041" i="1"/>
  <c r="E1041" i="1"/>
  <c r="I1040" i="1"/>
  <c r="G1040" i="1"/>
  <c r="F1040" i="1"/>
  <c r="E1040" i="1"/>
  <c r="G1039" i="1"/>
  <c r="F1039" i="1"/>
  <c r="E1039" i="1"/>
  <c r="G1038" i="1"/>
  <c r="F1038" i="1"/>
  <c r="E1038" i="1"/>
  <c r="G1037" i="1"/>
  <c r="F1037" i="1"/>
  <c r="E1037" i="1"/>
  <c r="G1035" i="1"/>
  <c r="F1035" i="1"/>
  <c r="E1035" i="1"/>
  <c r="G1034" i="1"/>
  <c r="F1034" i="1"/>
  <c r="E1034" i="1"/>
  <c r="G1033" i="1"/>
  <c r="F1033" i="1"/>
  <c r="E1033" i="1"/>
  <c r="G1032" i="1"/>
  <c r="F1032" i="1"/>
  <c r="E1032" i="1"/>
  <c r="G1031" i="1"/>
  <c r="F1031" i="1"/>
  <c r="E1031" i="1"/>
  <c r="G1030" i="1"/>
  <c r="F1030" i="1"/>
  <c r="E1030" i="1"/>
  <c r="G1029" i="1"/>
  <c r="F1029" i="1"/>
  <c r="E1029" i="1"/>
  <c r="G1028" i="1"/>
  <c r="F1028" i="1"/>
  <c r="E1028" i="1"/>
  <c r="G1027" i="1"/>
  <c r="F1027" i="1"/>
  <c r="E1027" i="1"/>
  <c r="G1026" i="1"/>
  <c r="F1026" i="1"/>
  <c r="E1026" i="1"/>
  <c r="G1025" i="1"/>
  <c r="F1025" i="1"/>
  <c r="E1025" i="1"/>
  <c r="G1024" i="1"/>
  <c r="F1024" i="1"/>
  <c r="E1024" i="1"/>
  <c r="G1023" i="1"/>
  <c r="F1023" i="1"/>
  <c r="E1023" i="1"/>
  <c r="G1022" i="1"/>
  <c r="F1022" i="1"/>
  <c r="E1022" i="1"/>
  <c r="G1021" i="1"/>
  <c r="F1021" i="1"/>
  <c r="E1021" i="1"/>
  <c r="G1020" i="1"/>
  <c r="F1020" i="1"/>
  <c r="E1020" i="1"/>
  <c r="G1019" i="1"/>
  <c r="F1019" i="1"/>
  <c r="E1019" i="1"/>
  <c r="G1018" i="1"/>
  <c r="F1018" i="1"/>
  <c r="E1018" i="1"/>
  <c r="G1017" i="1"/>
  <c r="F1017" i="1"/>
  <c r="E1017" i="1"/>
  <c r="G1016" i="1"/>
  <c r="F1016" i="1"/>
  <c r="E1016" i="1"/>
  <c r="G1015" i="1"/>
  <c r="F1015" i="1"/>
  <c r="E1015" i="1"/>
  <c r="G1014" i="1"/>
  <c r="F1014" i="1"/>
  <c r="E1014" i="1"/>
  <c r="G1013" i="1"/>
  <c r="F1013" i="1"/>
  <c r="E1013" i="1"/>
  <c r="G1012" i="1"/>
  <c r="F1012" i="1"/>
  <c r="E1012" i="1"/>
  <c r="G1011" i="1"/>
  <c r="F1011" i="1"/>
  <c r="E1011" i="1"/>
  <c r="G1010" i="1"/>
  <c r="F1010" i="1"/>
  <c r="E1010" i="1"/>
  <c r="I1009" i="1"/>
  <c r="G1009" i="1"/>
  <c r="F1009" i="1"/>
  <c r="E1009" i="1"/>
  <c r="I1008" i="1"/>
  <c r="G1008" i="1"/>
  <c r="F1008" i="1"/>
  <c r="E1008" i="1"/>
  <c r="I1007" i="1"/>
  <c r="G1007" i="1"/>
  <c r="F1007" i="1"/>
  <c r="E1007" i="1"/>
  <c r="G1006" i="1"/>
  <c r="F1006" i="1"/>
  <c r="E1006" i="1"/>
  <c r="G1005" i="1"/>
  <c r="F1005" i="1"/>
  <c r="E1005" i="1"/>
  <c r="G1004" i="1"/>
  <c r="F1004" i="1"/>
  <c r="E1004" i="1"/>
  <c r="G1003" i="1"/>
  <c r="F1003" i="1"/>
  <c r="E1003" i="1"/>
  <c r="G1002" i="1"/>
  <c r="F1002" i="1"/>
  <c r="E1002" i="1"/>
  <c r="G1001" i="1"/>
  <c r="F1001" i="1"/>
  <c r="E1001" i="1"/>
  <c r="G1000" i="1"/>
  <c r="F1000" i="1"/>
  <c r="E1000" i="1"/>
  <c r="G999" i="1"/>
  <c r="F999" i="1"/>
  <c r="E999" i="1"/>
  <c r="G998" i="1"/>
  <c r="F998" i="1"/>
  <c r="E998" i="1"/>
  <c r="G997" i="1"/>
  <c r="F997" i="1"/>
  <c r="E997" i="1"/>
  <c r="G996" i="1"/>
  <c r="F996" i="1"/>
  <c r="E996" i="1"/>
  <c r="G995" i="1"/>
  <c r="F995" i="1"/>
  <c r="E995" i="1"/>
  <c r="G994" i="1"/>
  <c r="F994" i="1"/>
  <c r="E994" i="1"/>
  <c r="G993" i="1"/>
  <c r="F993" i="1"/>
  <c r="E993" i="1"/>
  <c r="G992" i="1"/>
  <c r="F992" i="1"/>
  <c r="E992" i="1"/>
  <c r="G991" i="1"/>
  <c r="F991" i="1"/>
  <c r="E991" i="1"/>
  <c r="G990" i="1"/>
  <c r="F990" i="1"/>
  <c r="E990" i="1"/>
  <c r="G989" i="1"/>
  <c r="F989" i="1"/>
  <c r="E989" i="1"/>
  <c r="G988" i="1"/>
  <c r="F988" i="1"/>
  <c r="E988" i="1"/>
  <c r="G987" i="1"/>
  <c r="F987" i="1"/>
  <c r="E987" i="1"/>
  <c r="I986" i="1"/>
  <c r="G986" i="1"/>
  <c r="F986" i="1"/>
  <c r="E986" i="1"/>
  <c r="I985" i="1"/>
  <c r="G985" i="1"/>
  <c r="F985" i="1"/>
  <c r="E985" i="1"/>
  <c r="G984" i="1"/>
  <c r="F984" i="1"/>
  <c r="E984" i="1"/>
  <c r="G983" i="1"/>
  <c r="F983" i="1"/>
  <c r="E983" i="1"/>
  <c r="G982" i="1"/>
  <c r="F982" i="1"/>
  <c r="E982" i="1"/>
  <c r="G981" i="1"/>
  <c r="F981" i="1"/>
  <c r="E981" i="1"/>
  <c r="G980" i="1"/>
  <c r="F980" i="1"/>
  <c r="E980" i="1"/>
  <c r="G979" i="1"/>
  <c r="F979" i="1"/>
  <c r="E979" i="1"/>
  <c r="G978" i="1"/>
  <c r="F978" i="1"/>
  <c r="E978" i="1"/>
  <c r="G977" i="1"/>
  <c r="F977" i="1"/>
  <c r="E977" i="1"/>
  <c r="G976" i="1"/>
  <c r="F976" i="1"/>
  <c r="E976" i="1"/>
  <c r="G975" i="1"/>
  <c r="F975" i="1"/>
  <c r="E975" i="1"/>
  <c r="G974" i="1"/>
  <c r="F974" i="1"/>
  <c r="E974" i="1"/>
  <c r="G973" i="1"/>
  <c r="F973" i="1"/>
  <c r="E973" i="1"/>
  <c r="G972" i="1"/>
  <c r="F972" i="1"/>
  <c r="E972" i="1"/>
  <c r="G971" i="1"/>
  <c r="F971" i="1"/>
  <c r="E971" i="1"/>
  <c r="G970" i="1"/>
  <c r="F970" i="1"/>
  <c r="E970" i="1"/>
  <c r="G969" i="1"/>
  <c r="F969" i="1"/>
  <c r="E969" i="1"/>
  <c r="G968" i="1"/>
  <c r="F968" i="1"/>
  <c r="E968" i="1"/>
  <c r="I967" i="1"/>
  <c r="G967" i="1"/>
  <c r="F967" i="1"/>
  <c r="E967" i="1"/>
  <c r="G966" i="1"/>
  <c r="F966" i="1"/>
  <c r="E966" i="1"/>
  <c r="G965" i="1"/>
  <c r="F965" i="1"/>
  <c r="E965" i="1"/>
  <c r="G964" i="1"/>
  <c r="F964" i="1"/>
  <c r="E964" i="1"/>
  <c r="G963" i="1"/>
  <c r="F963" i="1"/>
  <c r="E963" i="1"/>
  <c r="G962" i="1"/>
  <c r="F962" i="1"/>
  <c r="E962" i="1"/>
  <c r="G961" i="1"/>
  <c r="F961" i="1"/>
  <c r="E961" i="1"/>
  <c r="G960" i="1"/>
  <c r="F960" i="1"/>
  <c r="E960" i="1"/>
  <c r="I959" i="1"/>
  <c r="G959" i="1"/>
  <c r="F959" i="1"/>
  <c r="E959" i="1"/>
  <c r="I958" i="1"/>
  <c r="G958" i="1"/>
  <c r="F958" i="1"/>
  <c r="E958" i="1"/>
  <c r="I957" i="1"/>
  <c r="G957" i="1"/>
  <c r="F957" i="1"/>
  <c r="E957" i="1"/>
  <c r="I956" i="1"/>
  <c r="G956" i="1"/>
  <c r="F956" i="1"/>
  <c r="E956" i="1"/>
  <c r="I955" i="1"/>
  <c r="G955" i="1"/>
  <c r="F955" i="1"/>
  <c r="E955" i="1"/>
  <c r="I954" i="1"/>
  <c r="G954" i="1"/>
  <c r="F954" i="1"/>
  <c r="E954" i="1"/>
  <c r="I953" i="1"/>
  <c r="G953" i="1"/>
  <c r="F953" i="1"/>
  <c r="E953" i="1"/>
  <c r="I952" i="1"/>
  <c r="G952" i="1"/>
  <c r="F952" i="1"/>
  <c r="E952" i="1"/>
  <c r="I951" i="1"/>
  <c r="G951" i="1"/>
  <c r="F951" i="1"/>
  <c r="E951" i="1"/>
  <c r="I950" i="1"/>
  <c r="G950" i="1"/>
  <c r="F950" i="1"/>
  <c r="E950" i="1"/>
  <c r="I949" i="1"/>
  <c r="G949" i="1"/>
  <c r="F949" i="1"/>
  <c r="E949" i="1"/>
  <c r="I948" i="1"/>
  <c r="G948" i="1"/>
  <c r="F948" i="1"/>
  <c r="E948" i="1"/>
  <c r="I947" i="1"/>
  <c r="G947" i="1"/>
  <c r="F947" i="1"/>
  <c r="E947" i="1"/>
  <c r="I946" i="1"/>
  <c r="G946" i="1"/>
  <c r="F946" i="1"/>
  <c r="E946" i="1"/>
  <c r="I945" i="1"/>
  <c r="G945" i="1"/>
  <c r="F945" i="1"/>
  <c r="E945" i="1"/>
  <c r="I944" i="1"/>
  <c r="G944" i="1"/>
  <c r="F944" i="1"/>
  <c r="E944" i="1"/>
  <c r="I943" i="1"/>
  <c r="G943" i="1"/>
  <c r="F943" i="1"/>
  <c r="E943" i="1"/>
  <c r="I942" i="1"/>
  <c r="G942" i="1"/>
  <c r="F942" i="1"/>
  <c r="E942" i="1"/>
  <c r="I941" i="1"/>
  <c r="G941" i="1"/>
  <c r="F941" i="1"/>
  <c r="E941" i="1"/>
  <c r="I940" i="1"/>
  <c r="G940" i="1"/>
  <c r="F940" i="1"/>
  <c r="E940" i="1"/>
  <c r="I939" i="1"/>
  <c r="G939" i="1"/>
  <c r="F939" i="1"/>
  <c r="E939" i="1"/>
  <c r="I938" i="1"/>
  <c r="G938" i="1"/>
  <c r="F938" i="1"/>
  <c r="E938" i="1"/>
  <c r="I937" i="1"/>
  <c r="G937" i="1"/>
  <c r="F937" i="1"/>
  <c r="E937" i="1"/>
  <c r="I936" i="1"/>
  <c r="G936" i="1"/>
  <c r="F936" i="1"/>
  <c r="E936" i="1"/>
  <c r="I935" i="1"/>
  <c r="G935" i="1"/>
  <c r="F935" i="1"/>
  <c r="E935" i="1"/>
  <c r="I934" i="1"/>
  <c r="G934" i="1"/>
  <c r="F934" i="1"/>
  <c r="E934" i="1"/>
  <c r="G933" i="1"/>
  <c r="F933" i="1"/>
  <c r="E933" i="1"/>
  <c r="G932" i="1"/>
  <c r="F932" i="1"/>
  <c r="E932" i="1"/>
  <c r="G931" i="1"/>
  <c r="F931" i="1"/>
  <c r="E931" i="1"/>
  <c r="G930" i="1"/>
  <c r="F930" i="1"/>
  <c r="E930" i="1"/>
  <c r="G929" i="1"/>
  <c r="F929" i="1"/>
  <c r="E929" i="1"/>
  <c r="G928" i="1"/>
  <c r="F928" i="1"/>
  <c r="E928" i="1"/>
  <c r="G927" i="1"/>
  <c r="F927" i="1"/>
  <c r="E927" i="1"/>
  <c r="G926" i="1"/>
  <c r="F926" i="1"/>
  <c r="E926" i="1"/>
  <c r="G925" i="1"/>
  <c r="F925" i="1"/>
  <c r="E925" i="1"/>
  <c r="G924" i="1"/>
  <c r="F924" i="1"/>
  <c r="E924" i="1"/>
  <c r="G923" i="1"/>
  <c r="F923" i="1"/>
  <c r="E923" i="1"/>
  <c r="G922" i="1"/>
  <c r="F922" i="1"/>
  <c r="E922" i="1"/>
  <c r="G921" i="1"/>
  <c r="F921" i="1"/>
  <c r="E921" i="1"/>
  <c r="G920" i="1"/>
  <c r="F920" i="1"/>
  <c r="E920" i="1"/>
  <c r="G919" i="1"/>
  <c r="F919" i="1"/>
  <c r="E919" i="1"/>
  <c r="G918" i="1"/>
  <c r="F918" i="1"/>
  <c r="E918" i="1"/>
  <c r="G917" i="1"/>
  <c r="F917" i="1"/>
  <c r="E917" i="1"/>
  <c r="G916" i="1"/>
  <c r="F916" i="1"/>
  <c r="E916" i="1"/>
  <c r="G915" i="1"/>
  <c r="F915" i="1"/>
  <c r="E915" i="1"/>
  <c r="G914" i="1"/>
  <c r="F914" i="1"/>
  <c r="E914" i="1"/>
  <c r="I913" i="1"/>
  <c r="G913" i="1"/>
  <c r="F913" i="1"/>
  <c r="E913" i="1"/>
  <c r="I912" i="1"/>
  <c r="G912" i="1"/>
  <c r="F912" i="1"/>
  <c r="E912" i="1"/>
  <c r="I911" i="1"/>
  <c r="G911" i="1"/>
  <c r="F911" i="1"/>
  <c r="E911" i="1"/>
  <c r="I910" i="1"/>
  <c r="G910" i="1"/>
  <c r="F910" i="1"/>
  <c r="E910" i="1"/>
  <c r="I909" i="1"/>
  <c r="G909" i="1"/>
  <c r="F909" i="1"/>
  <c r="E909" i="1"/>
  <c r="I908" i="1"/>
  <c r="G908" i="1"/>
  <c r="F908" i="1"/>
  <c r="E908" i="1"/>
  <c r="G907" i="1"/>
  <c r="F907" i="1"/>
  <c r="E907" i="1"/>
  <c r="G906" i="1"/>
  <c r="F906" i="1"/>
  <c r="E906" i="1"/>
  <c r="G905" i="1"/>
  <c r="F905" i="1"/>
  <c r="E905" i="1"/>
  <c r="G904" i="1"/>
  <c r="F904" i="1"/>
  <c r="E904" i="1"/>
  <c r="G903" i="1"/>
  <c r="F903" i="1"/>
  <c r="E903" i="1"/>
  <c r="G902" i="1"/>
  <c r="F902" i="1"/>
  <c r="E902" i="1"/>
  <c r="G901" i="1"/>
  <c r="F901" i="1"/>
  <c r="E901" i="1"/>
  <c r="G900" i="1"/>
  <c r="F900" i="1"/>
  <c r="E900" i="1"/>
  <c r="G899" i="1"/>
  <c r="F899" i="1"/>
  <c r="E899" i="1"/>
  <c r="G898" i="1"/>
  <c r="F898" i="1"/>
  <c r="E898" i="1"/>
  <c r="G897" i="1"/>
  <c r="F897" i="1"/>
  <c r="E897" i="1"/>
  <c r="G896" i="1"/>
  <c r="F896" i="1"/>
  <c r="E896" i="1"/>
  <c r="I895" i="1"/>
  <c r="G895" i="1"/>
  <c r="F895" i="1"/>
  <c r="E895" i="1"/>
  <c r="I894" i="1"/>
  <c r="G894" i="1"/>
  <c r="F894" i="1"/>
  <c r="E894" i="1"/>
  <c r="I893" i="1"/>
  <c r="G893" i="1"/>
  <c r="F893" i="1"/>
  <c r="E893" i="1"/>
  <c r="I892" i="1"/>
  <c r="G892" i="1"/>
  <c r="F892" i="1"/>
  <c r="E892" i="1"/>
  <c r="I891" i="1"/>
  <c r="G891" i="1"/>
  <c r="F891" i="1"/>
  <c r="E891" i="1"/>
  <c r="I890" i="1"/>
  <c r="G890" i="1"/>
  <c r="F890" i="1"/>
  <c r="E890" i="1"/>
  <c r="G889" i="1"/>
  <c r="F889" i="1"/>
  <c r="E889" i="1"/>
  <c r="G888" i="1"/>
  <c r="F888" i="1"/>
  <c r="E888" i="1"/>
  <c r="G887" i="1"/>
  <c r="F887" i="1"/>
  <c r="E887" i="1"/>
  <c r="G886" i="1"/>
  <c r="F886" i="1"/>
  <c r="E886" i="1"/>
  <c r="G885" i="1"/>
  <c r="F885" i="1"/>
  <c r="E885" i="1"/>
  <c r="G884" i="1"/>
  <c r="F884" i="1"/>
  <c r="E884" i="1"/>
  <c r="G883" i="1"/>
  <c r="F883" i="1"/>
  <c r="E883" i="1"/>
  <c r="G882" i="1"/>
  <c r="F882" i="1"/>
  <c r="E882" i="1"/>
  <c r="G881" i="1"/>
  <c r="F881" i="1"/>
  <c r="E881" i="1"/>
  <c r="G879" i="1"/>
  <c r="F879" i="1"/>
  <c r="E879" i="1"/>
  <c r="G878" i="1"/>
  <c r="F878" i="1"/>
  <c r="E878" i="1"/>
  <c r="G877" i="1"/>
  <c r="F877" i="1"/>
  <c r="E877" i="1"/>
  <c r="G876" i="1"/>
  <c r="F876" i="1"/>
  <c r="E876" i="1"/>
  <c r="G875" i="1"/>
  <c r="F875" i="1"/>
  <c r="E875" i="1"/>
  <c r="G874" i="1"/>
  <c r="F874" i="1"/>
  <c r="E874" i="1"/>
  <c r="G873" i="1"/>
  <c r="F873" i="1"/>
  <c r="E873" i="1"/>
  <c r="G872" i="1"/>
  <c r="F872" i="1"/>
  <c r="E872" i="1"/>
  <c r="G871" i="1"/>
  <c r="F871" i="1"/>
  <c r="E871" i="1"/>
  <c r="G870" i="1"/>
  <c r="F870" i="1"/>
  <c r="E870" i="1"/>
  <c r="I869" i="1"/>
  <c r="G869" i="1"/>
  <c r="F869" i="1"/>
  <c r="E869" i="1"/>
  <c r="I868" i="1"/>
  <c r="G868" i="1"/>
  <c r="F868" i="1"/>
  <c r="E868" i="1"/>
  <c r="I867" i="1"/>
  <c r="G867" i="1"/>
  <c r="F867" i="1"/>
  <c r="E867" i="1"/>
  <c r="I866" i="1"/>
  <c r="G866" i="1"/>
  <c r="F866" i="1"/>
  <c r="E866" i="1"/>
  <c r="I865" i="1"/>
  <c r="G865" i="1"/>
  <c r="F865" i="1"/>
  <c r="E865" i="1"/>
  <c r="I864" i="1"/>
  <c r="G864" i="1"/>
  <c r="F864" i="1"/>
  <c r="E864" i="1"/>
  <c r="I863" i="1"/>
  <c r="G863" i="1"/>
  <c r="F863" i="1"/>
  <c r="E863" i="1"/>
  <c r="I862" i="1"/>
  <c r="G862" i="1"/>
  <c r="F862" i="1"/>
  <c r="E862" i="1"/>
  <c r="I861" i="1"/>
  <c r="G861" i="1"/>
  <c r="F861" i="1"/>
  <c r="E861" i="1"/>
  <c r="I860" i="1"/>
  <c r="G860" i="1"/>
  <c r="F860" i="1"/>
  <c r="E860" i="1"/>
  <c r="I859" i="1"/>
  <c r="G859" i="1"/>
  <c r="F859" i="1"/>
  <c r="E859" i="1"/>
  <c r="G858" i="1"/>
  <c r="F858" i="1"/>
  <c r="E858" i="1"/>
  <c r="G857" i="1"/>
  <c r="F857" i="1"/>
  <c r="E857" i="1"/>
  <c r="G856" i="1"/>
  <c r="F856" i="1"/>
  <c r="E856" i="1"/>
  <c r="G855" i="1"/>
  <c r="F855" i="1"/>
  <c r="E855" i="1"/>
  <c r="G854" i="1"/>
  <c r="F854" i="1"/>
  <c r="E854" i="1"/>
  <c r="G853" i="1"/>
  <c r="F853" i="1"/>
  <c r="E853" i="1"/>
  <c r="G852" i="1"/>
  <c r="F852" i="1"/>
  <c r="E852" i="1"/>
  <c r="G851" i="1"/>
  <c r="F851" i="1"/>
  <c r="E851" i="1"/>
  <c r="G850" i="1"/>
  <c r="F850" i="1"/>
  <c r="E850" i="1"/>
  <c r="G849" i="1"/>
  <c r="F849" i="1"/>
  <c r="E849" i="1"/>
  <c r="G848" i="1"/>
  <c r="F848" i="1"/>
  <c r="E848" i="1"/>
  <c r="G847" i="1"/>
  <c r="F847" i="1"/>
  <c r="E847" i="1"/>
  <c r="G846" i="1"/>
  <c r="F846" i="1"/>
  <c r="E846" i="1"/>
  <c r="I845" i="1"/>
  <c r="G845" i="1"/>
  <c r="F845" i="1"/>
  <c r="E845" i="1"/>
  <c r="I844" i="1"/>
  <c r="G844" i="1"/>
  <c r="F844" i="1"/>
  <c r="E844" i="1"/>
  <c r="I843" i="1"/>
  <c r="G843" i="1"/>
  <c r="F843" i="1"/>
  <c r="E843" i="1"/>
  <c r="I842" i="1"/>
  <c r="G842" i="1"/>
  <c r="F842" i="1"/>
  <c r="E842" i="1"/>
  <c r="I841" i="1"/>
  <c r="G841" i="1"/>
  <c r="F841" i="1"/>
  <c r="E841" i="1"/>
  <c r="I840" i="1"/>
  <c r="G840" i="1"/>
  <c r="F840" i="1"/>
  <c r="E840" i="1"/>
  <c r="I839" i="1"/>
  <c r="G839" i="1"/>
  <c r="F839" i="1"/>
  <c r="E839" i="1"/>
  <c r="I838" i="1"/>
  <c r="G838" i="1"/>
  <c r="F838" i="1"/>
  <c r="E838" i="1"/>
  <c r="I837" i="1"/>
  <c r="G837" i="1"/>
  <c r="F837" i="1"/>
  <c r="E837" i="1"/>
  <c r="G836" i="1"/>
  <c r="F836" i="1"/>
  <c r="E836" i="1"/>
  <c r="G835" i="1"/>
  <c r="F835" i="1"/>
  <c r="E835" i="1"/>
  <c r="I834" i="1"/>
  <c r="G834" i="1"/>
  <c r="F834" i="1"/>
  <c r="E834" i="1"/>
  <c r="I831" i="1"/>
  <c r="G831" i="1"/>
  <c r="F831" i="1"/>
  <c r="E831" i="1"/>
  <c r="I830" i="1"/>
  <c r="G830" i="1"/>
  <c r="F830" i="1"/>
  <c r="E830" i="1"/>
  <c r="I829" i="1"/>
  <c r="G829" i="1"/>
  <c r="F829" i="1"/>
  <c r="E829" i="1"/>
  <c r="I828" i="1"/>
  <c r="G828" i="1"/>
  <c r="F828" i="1"/>
  <c r="E828" i="1"/>
  <c r="I827" i="1"/>
  <c r="G827" i="1"/>
  <c r="F827" i="1"/>
  <c r="E827" i="1"/>
  <c r="I826" i="1"/>
  <c r="G826" i="1"/>
  <c r="F826" i="1"/>
  <c r="E826" i="1"/>
  <c r="I825" i="1"/>
  <c r="G825" i="1"/>
  <c r="F825" i="1"/>
  <c r="E825" i="1"/>
  <c r="I824" i="1"/>
  <c r="G824" i="1"/>
  <c r="F824" i="1"/>
  <c r="E824" i="1"/>
  <c r="I823" i="1"/>
  <c r="G823" i="1"/>
  <c r="F823" i="1"/>
  <c r="E823" i="1"/>
  <c r="I822" i="1"/>
  <c r="G822" i="1"/>
  <c r="F822" i="1"/>
  <c r="E822" i="1"/>
  <c r="I821" i="1"/>
  <c r="G821" i="1"/>
  <c r="F821" i="1"/>
  <c r="E821" i="1"/>
  <c r="I820" i="1"/>
  <c r="G820" i="1"/>
  <c r="F820" i="1"/>
  <c r="E820" i="1"/>
  <c r="I819" i="1"/>
  <c r="G819" i="1"/>
  <c r="F819" i="1"/>
  <c r="E819" i="1"/>
  <c r="I818" i="1"/>
  <c r="G818" i="1"/>
  <c r="F818" i="1"/>
  <c r="E818" i="1"/>
  <c r="I817" i="1"/>
  <c r="G817" i="1"/>
  <c r="F817" i="1"/>
  <c r="E817" i="1"/>
  <c r="I816" i="1"/>
  <c r="G816" i="1"/>
  <c r="F816" i="1"/>
  <c r="E816" i="1"/>
  <c r="I815" i="1"/>
  <c r="G815" i="1"/>
  <c r="F815" i="1"/>
  <c r="E815" i="1"/>
  <c r="I814" i="1"/>
  <c r="G814" i="1"/>
  <c r="F814" i="1"/>
  <c r="E814" i="1"/>
  <c r="I813" i="1"/>
  <c r="G813" i="1"/>
  <c r="F813" i="1"/>
  <c r="E813" i="1"/>
  <c r="I812" i="1"/>
  <c r="G812" i="1"/>
  <c r="F812" i="1"/>
  <c r="E812" i="1"/>
  <c r="I811" i="1"/>
  <c r="G811" i="1"/>
  <c r="F811" i="1"/>
  <c r="E811" i="1"/>
  <c r="I810" i="1"/>
  <c r="G810" i="1"/>
  <c r="F810" i="1"/>
  <c r="E810" i="1"/>
  <c r="I809" i="1"/>
  <c r="G809" i="1"/>
  <c r="F809" i="1"/>
  <c r="E809" i="1"/>
  <c r="I808" i="1"/>
  <c r="G808" i="1"/>
  <c r="F808" i="1"/>
  <c r="E808" i="1"/>
  <c r="I807" i="1"/>
  <c r="G807" i="1"/>
  <c r="F807" i="1"/>
  <c r="E807" i="1"/>
  <c r="I806" i="1"/>
  <c r="G806" i="1"/>
  <c r="F806" i="1"/>
  <c r="E806" i="1"/>
  <c r="I805" i="1"/>
  <c r="G805" i="1"/>
  <c r="F805" i="1"/>
  <c r="E805" i="1"/>
  <c r="I804" i="1"/>
  <c r="G804" i="1"/>
  <c r="F804" i="1"/>
  <c r="E804" i="1"/>
  <c r="I803" i="1"/>
  <c r="G803" i="1"/>
  <c r="F803" i="1"/>
  <c r="E803" i="1"/>
  <c r="I802" i="1"/>
  <c r="G802" i="1"/>
  <c r="F802" i="1"/>
  <c r="E802" i="1"/>
  <c r="I801" i="1"/>
  <c r="G801" i="1"/>
  <c r="F801" i="1"/>
  <c r="E801" i="1"/>
  <c r="I800" i="1"/>
  <c r="G800" i="1"/>
  <c r="F800" i="1"/>
  <c r="E800" i="1"/>
  <c r="I799" i="1"/>
  <c r="G799" i="1"/>
  <c r="F799" i="1"/>
  <c r="E799" i="1"/>
  <c r="I798" i="1"/>
  <c r="G798" i="1"/>
  <c r="F798" i="1"/>
  <c r="E798" i="1"/>
  <c r="I797" i="1"/>
  <c r="G797" i="1"/>
  <c r="F797" i="1"/>
  <c r="E797" i="1"/>
  <c r="I796" i="1"/>
  <c r="G796" i="1"/>
  <c r="F796" i="1"/>
  <c r="E796" i="1"/>
  <c r="I795" i="1"/>
  <c r="G795" i="1"/>
  <c r="F795" i="1"/>
  <c r="E795" i="1"/>
  <c r="I794" i="1"/>
  <c r="G794" i="1"/>
  <c r="F794" i="1"/>
  <c r="E794" i="1"/>
  <c r="I793" i="1"/>
  <c r="G793" i="1"/>
  <c r="F793" i="1"/>
  <c r="E793" i="1"/>
  <c r="I792" i="1"/>
  <c r="G792" i="1"/>
  <c r="F792" i="1"/>
  <c r="E792" i="1"/>
  <c r="I791" i="1"/>
  <c r="G791" i="1"/>
  <c r="F791" i="1"/>
  <c r="E791" i="1"/>
  <c r="I790" i="1"/>
  <c r="G790" i="1"/>
  <c r="F790" i="1"/>
  <c r="E790" i="1"/>
  <c r="I789" i="1"/>
  <c r="G789" i="1"/>
  <c r="F789" i="1"/>
  <c r="E789" i="1"/>
  <c r="I788" i="1"/>
  <c r="G788" i="1"/>
  <c r="F788" i="1"/>
  <c r="E788" i="1"/>
  <c r="I787" i="1"/>
  <c r="G787" i="1"/>
  <c r="F787" i="1"/>
  <c r="E787" i="1"/>
  <c r="I786" i="1"/>
  <c r="G786" i="1"/>
  <c r="F786" i="1"/>
  <c r="E786" i="1"/>
  <c r="I784" i="1"/>
  <c r="G784" i="1"/>
  <c r="F784" i="1"/>
  <c r="E784" i="1"/>
  <c r="I783" i="1"/>
  <c r="G783" i="1"/>
  <c r="F783" i="1"/>
  <c r="E783" i="1"/>
  <c r="I782" i="1"/>
  <c r="G782" i="1"/>
  <c r="F782" i="1"/>
  <c r="E782" i="1"/>
  <c r="I781" i="1"/>
  <c r="G781" i="1"/>
  <c r="F781" i="1"/>
  <c r="E781" i="1"/>
  <c r="I780" i="1"/>
  <c r="G780" i="1"/>
  <c r="F780" i="1"/>
  <c r="E780" i="1"/>
  <c r="I779" i="1"/>
  <c r="G779" i="1"/>
  <c r="F779" i="1"/>
  <c r="E779" i="1"/>
  <c r="I778" i="1"/>
  <c r="G778" i="1"/>
  <c r="F778" i="1"/>
  <c r="E778" i="1"/>
  <c r="I777" i="1"/>
  <c r="G777" i="1"/>
  <c r="F777" i="1"/>
  <c r="E777" i="1"/>
  <c r="I776" i="1"/>
  <c r="G776" i="1"/>
  <c r="F776" i="1"/>
  <c r="E776" i="1"/>
  <c r="I775" i="1"/>
  <c r="G775" i="1"/>
  <c r="F775" i="1"/>
  <c r="E775" i="1"/>
  <c r="I774" i="1"/>
  <c r="G774" i="1"/>
  <c r="F774" i="1"/>
  <c r="E774" i="1"/>
  <c r="I773" i="1"/>
  <c r="G773" i="1"/>
  <c r="F773" i="1"/>
  <c r="E773" i="1"/>
  <c r="I772" i="1"/>
  <c r="G772" i="1"/>
  <c r="F772" i="1"/>
  <c r="E772" i="1"/>
  <c r="I771" i="1"/>
  <c r="G771" i="1"/>
  <c r="F771" i="1"/>
  <c r="E771" i="1"/>
  <c r="I770" i="1"/>
  <c r="G770" i="1"/>
  <c r="F770" i="1"/>
  <c r="E770" i="1"/>
  <c r="I769" i="1"/>
  <c r="G769" i="1"/>
  <c r="F769" i="1"/>
  <c r="E769" i="1"/>
  <c r="G767" i="1"/>
  <c r="F767" i="1"/>
  <c r="E767" i="1"/>
  <c r="G766" i="1"/>
  <c r="F766" i="1"/>
  <c r="E766" i="1"/>
  <c r="G765" i="1"/>
  <c r="F765" i="1"/>
  <c r="E765" i="1"/>
  <c r="G764" i="1"/>
  <c r="F764" i="1"/>
  <c r="E764" i="1"/>
  <c r="G763" i="1"/>
  <c r="F763" i="1"/>
  <c r="E763" i="1"/>
  <c r="G762" i="1"/>
  <c r="F762" i="1"/>
  <c r="E762" i="1"/>
  <c r="G761" i="1"/>
  <c r="F761" i="1"/>
  <c r="E761" i="1"/>
  <c r="G760" i="1"/>
  <c r="F760" i="1"/>
  <c r="E760" i="1"/>
  <c r="G759" i="1"/>
  <c r="F759" i="1"/>
  <c r="E759" i="1"/>
  <c r="G758" i="1"/>
  <c r="F758" i="1"/>
  <c r="E758" i="1"/>
  <c r="G757" i="1"/>
  <c r="F757" i="1"/>
  <c r="E757" i="1"/>
  <c r="G756" i="1"/>
  <c r="F756" i="1"/>
  <c r="E756" i="1"/>
  <c r="G755" i="1"/>
  <c r="F755" i="1"/>
  <c r="E755" i="1"/>
  <c r="G754" i="1"/>
  <c r="F754" i="1"/>
  <c r="E754" i="1"/>
  <c r="G753" i="1"/>
  <c r="F753" i="1"/>
  <c r="E753" i="1"/>
  <c r="G752" i="1"/>
  <c r="F752" i="1"/>
  <c r="E752" i="1"/>
  <c r="G751" i="1"/>
  <c r="F751" i="1"/>
  <c r="E751" i="1"/>
  <c r="G750" i="1"/>
  <c r="F750" i="1"/>
  <c r="E750" i="1"/>
  <c r="G749" i="1"/>
  <c r="F749" i="1"/>
  <c r="E749" i="1"/>
  <c r="G748" i="1"/>
  <c r="F748" i="1"/>
  <c r="E748" i="1"/>
  <c r="G747" i="1"/>
  <c r="F747" i="1"/>
  <c r="E747" i="1"/>
  <c r="G746" i="1"/>
  <c r="F746" i="1"/>
  <c r="E746" i="1"/>
  <c r="G745" i="1"/>
  <c r="F745" i="1"/>
  <c r="E745" i="1"/>
  <c r="G744" i="1"/>
  <c r="F744" i="1"/>
  <c r="E744" i="1"/>
  <c r="G743" i="1"/>
  <c r="F743" i="1"/>
  <c r="E743" i="1"/>
  <c r="I742" i="1"/>
  <c r="G742" i="1"/>
  <c r="F742" i="1"/>
  <c r="E742" i="1"/>
  <c r="I741" i="1"/>
  <c r="G741" i="1"/>
  <c r="F741" i="1"/>
  <c r="E741" i="1"/>
  <c r="I740" i="1"/>
  <c r="G740" i="1"/>
  <c r="F740" i="1"/>
  <c r="E740" i="1"/>
  <c r="I739" i="1"/>
  <c r="G739" i="1"/>
  <c r="F739" i="1"/>
  <c r="E739" i="1"/>
  <c r="I738" i="1"/>
  <c r="G738" i="1"/>
  <c r="F738" i="1"/>
  <c r="E738" i="1"/>
  <c r="I737" i="1"/>
  <c r="G737" i="1"/>
  <c r="F737" i="1"/>
  <c r="E737" i="1"/>
  <c r="I736" i="1"/>
  <c r="G736" i="1"/>
  <c r="F736" i="1"/>
  <c r="E736" i="1"/>
  <c r="I735" i="1"/>
  <c r="G735" i="1"/>
  <c r="F735" i="1"/>
  <c r="E735" i="1"/>
  <c r="I734" i="1"/>
  <c r="G734" i="1"/>
  <c r="F734" i="1"/>
  <c r="E734" i="1"/>
  <c r="I733" i="1"/>
  <c r="G733" i="1"/>
  <c r="F733" i="1"/>
  <c r="E733" i="1"/>
  <c r="I732" i="1"/>
  <c r="G732" i="1"/>
  <c r="F732" i="1"/>
  <c r="E732" i="1"/>
  <c r="I731" i="1"/>
  <c r="G731" i="1"/>
  <c r="F731" i="1"/>
  <c r="E731" i="1"/>
  <c r="I729" i="1"/>
  <c r="G729" i="1"/>
  <c r="F729" i="1"/>
  <c r="E729" i="1"/>
  <c r="I728" i="1"/>
  <c r="G728" i="1"/>
  <c r="F728" i="1"/>
  <c r="E728" i="1"/>
  <c r="I727" i="1"/>
  <c r="G727" i="1"/>
  <c r="F727" i="1"/>
  <c r="E727" i="1"/>
  <c r="I726" i="1"/>
  <c r="G726" i="1"/>
  <c r="F726" i="1"/>
  <c r="E726" i="1"/>
  <c r="G725" i="1"/>
  <c r="F725" i="1"/>
  <c r="E725" i="1"/>
  <c r="G724" i="1"/>
  <c r="F724" i="1"/>
  <c r="E724" i="1"/>
  <c r="G723" i="1"/>
  <c r="F723" i="1"/>
  <c r="E723" i="1"/>
  <c r="G722" i="1"/>
  <c r="F722" i="1"/>
  <c r="E722" i="1"/>
  <c r="G721" i="1"/>
  <c r="F721" i="1"/>
  <c r="E721" i="1"/>
  <c r="G720" i="1"/>
  <c r="F720" i="1"/>
  <c r="E720" i="1"/>
  <c r="G719" i="1"/>
  <c r="F719" i="1"/>
  <c r="E719" i="1"/>
  <c r="G718" i="1"/>
  <c r="F718" i="1"/>
  <c r="E718" i="1"/>
  <c r="G717" i="1"/>
  <c r="F717" i="1"/>
  <c r="E717" i="1"/>
  <c r="G716" i="1"/>
  <c r="F716" i="1"/>
  <c r="E716" i="1"/>
  <c r="G715" i="1"/>
  <c r="F715" i="1"/>
  <c r="E715" i="1"/>
  <c r="G714" i="1"/>
  <c r="F714" i="1"/>
  <c r="E714" i="1"/>
  <c r="G713" i="1"/>
  <c r="F713" i="1"/>
  <c r="E713" i="1"/>
  <c r="G712" i="1"/>
  <c r="F712" i="1"/>
  <c r="E712" i="1"/>
  <c r="G711" i="1"/>
  <c r="F711" i="1"/>
  <c r="E711" i="1"/>
  <c r="G710" i="1"/>
  <c r="F710" i="1"/>
  <c r="E710" i="1"/>
  <c r="G709" i="1"/>
  <c r="F709" i="1"/>
  <c r="E709" i="1"/>
  <c r="G707" i="1"/>
  <c r="F707" i="1"/>
  <c r="E707" i="1"/>
  <c r="G706" i="1"/>
  <c r="F706" i="1"/>
  <c r="E706" i="1"/>
  <c r="G705" i="1"/>
  <c r="F705" i="1"/>
  <c r="E705" i="1"/>
  <c r="I704" i="1"/>
  <c r="G704" i="1"/>
  <c r="F704" i="1"/>
  <c r="E704" i="1"/>
  <c r="G703" i="1"/>
  <c r="F703" i="1"/>
  <c r="E703" i="1"/>
  <c r="G702" i="1"/>
  <c r="F702" i="1"/>
  <c r="E702" i="1"/>
  <c r="I701" i="1"/>
  <c r="G701" i="1"/>
  <c r="F701" i="1"/>
  <c r="E701" i="1"/>
  <c r="I700" i="1"/>
  <c r="G700" i="1"/>
  <c r="F700" i="1"/>
  <c r="E700" i="1"/>
  <c r="I699" i="1"/>
  <c r="G699" i="1"/>
  <c r="F699" i="1"/>
  <c r="E699" i="1"/>
  <c r="I698" i="1"/>
  <c r="G698" i="1"/>
  <c r="F698" i="1"/>
  <c r="E698" i="1"/>
  <c r="I697" i="1"/>
  <c r="G697" i="1"/>
  <c r="F697" i="1"/>
  <c r="E697" i="1"/>
  <c r="I696" i="1"/>
  <c r="G696" i="1"/>
  <c r="F696" i="1"/>
  <c r="E696" i="1"/>
  <c r="I695" i="1"/>
  <c r="G695" i="1"/>
  <c r="F695" i="1"/>
  <c r="E695" i="1"/>
  <c r="I694" i="1"/>
  <c r="G694" i="1"/>
  <c r="F694" i="1"/>
  <c r="E694" i="1"/>
  <c r="I693" i="1"/>
  <c r="G693" i="1"/>
  <c r="F693" i="1"/>
  <c r="E693" i="1"/>
  <c r="I692" i="1"/>
  <c r="G692" i="1"/>
  <c r="F692" i="1"/>
  <c r="E692" i="1"/>
  <c r="I691" i="1"/>
  <c r="G691" i="1"/>
  <c r="F691" i="1"/>
  <c r="E691" i="1"/>
  <c r="I690" i="1"/>
  <c r="G690" i="1"/>
  <c r="F690" i="1"/>
  <c r="E690" i="1"/>
  <c r="I689" i="1"/>
  <c r="G689" i="1"/>
  <c r="F689" i="1"/>
  <c r="E689" i="1"/>
  <c r="G688" i="1"/>
  <c r="F688" i="1"/>
  <c r="E688" i="1"/>
  <c r="G687" i="1"/>
  <c r="F687" i="1"/>
  <c r="E687" i="1"/>
  <c r="G686" i="1"/>
  <c r="F686" i="1"/>
  <c r="E686" i="1"/>
  <c r="G685" i="1"/>
  <c r="F685" i="1"/>
  <c r="E685" i="1"/>
  <c r="G684" i="1"/>
  <c r="F684" i="1"/>
  <c r="E684" i="1"/>
  <c r="G683" i="1"/>
  <c r="F683" i="1"/>
  <c r="E683" i="1"/>
  <c r="G682" i="1"/>
  <c r="F682" i="1"/>
  <c r="E682" i="1"/>
  <c r="G680" i="1"/>
  <c r="F680" i="1"/>
  <c r="E680" i="1"/>
  <c r="I679" i="1"/>
  <c r="G679" i="1"/>
  <c r="F679" i="1"/>
  <c r="E679" i="1"/>
  <c r="I678" i="1"/>
  <c r="G678" i="1"/>
  <c r="F678" i="1"/>
  <c r="E678" i="1"/>
  <c r="I677" i="1"/>
  <c r="G677" i="1"/>
  <c r="F677" i="1"/>
  <c r="E677" i="1"/>
  <c r="I676" i="1"/>
  <c r="G676" i="1"/>
  <c r="F676" i="1"/>
  <c r="E676" i="1"/>
  <c r="I675" i="1"/>
  <c r="G675" i="1"/>
  <c r="F675" i="1"/>
  <c r="E675" i="1"/>
  <c r="I674" i="1"/>
  <c r="G674" i="1"/>
  <c r="F674" i="1"/>
  <c r="E674" i="1"/>
  <c r="I673" i="1"/>
  <c r="G673" i="1"/>
  <c r="F673" i="1"/>
  <c r="E673" i="1"/>
  <c r="G672" i="1"/>
  <c r="F672" i="1"/>
  <c r="E672" i="1"/>
  <c r="G671" i="1"/>
  <c r="F671" i="1"/>
  <c r="E671" i="1"/>
  <c r="G670" i="1"/>
  <c r="F670" i="1"/>
  <c r="E670" i="1"/>
  <c r="G669" i="1"/>
  <c r="F669" i="1"/>
  <c r="E669" i="1"/>
  <c r="G668" i="1"/>
  <c r="F668" i="1"/>
  <c r="E668" i="1"/>
  <c r="G667" i="1"/>
  <c r="F667" i="1"/>
  <c r="E667" i="1"/>
  <c r="G666" i="1"/>
  <c r="F666" i="1"/>
  <c r="E666" i="1"/>
  <c r="G665" i="1"/>
  <c r="F665" i="1"/>
  <c r="E665" i="1"/>
  <c r="G664" i="1"/>
  <c r="F664" i="1"/>
  <c r="E664" i="1"/>
  <c r="G663" i="1"/>
  <c r="F663" i="1"/>
  <c r="E663" i="1"/>
  <c r="G662" i="1"/>
  <c r="F662" i="1"/>
  <c r="E662" i="1"/>
  <c r="G661" i="1"/>
  <c r="F661" i="1"/>
  <c r="E661" i="1"/>
  <c r="G660" i="1"/>
  <c r="F660" i="1"/>
  <c r="E660" i="1"/>
  <c r="G659" i="1"/>
  <c r="F659" i="1"/>
  <c r="E659" i="1"/>
  <c r="G658" i="1"/>
  <c r="F658" i="1"/>
  <c r="E658" i="1"/>
  <c r="G657" i="1"/>
  <c r="F657" i="1"/>
  <c r="E657" i="1"/>
  <c r="G656" i="1"/>
  <c r="F656" i="1"/>
  <c r="E656" i="1"/>
  <c r="G655" i="1"/>
  <c r="F655" i="1"/>
  <c r="E655" i="1"/>
  <c r="I654" i="1"/>
  <c r="G654" i="1"/>
  <c r="F654" i="1"/>
  <c r="E654" i="1"/>
  <c r="G653" i="1"/>
  <c r="F653" i="1"/>
  <c r="E653" i="1"/>
  <c r="I652" i="1"/>
  <c r="G652" i="1"/>
  <c r="F652" i="1"/>
  <c r="E652" i="1"/>
  <c r="G651" i="1"/>
  <c r="F651" i="1"/>
  <c r="E651" i="1"/>
  <c r="G650" i="1"/>
  <c r="F650" i="1"/>
  <c r="E650" i="1"/>
  <c r="G649" i="1"/>
  <c r="F649" i="1"/>
  <c r="E649" i="1"/>
  <c r="G648" i="1"/>
  <c r="F648" i="1"/>
  <c r="E648" i="1"/>
  <c r="G647" i="1"/>
  <c r="F647" i="1"/>
  <c r="E647" i="1"/>
  <c r="G646" i="1"/>
  <c r="F646" i="1"/>
  <c r="E646" i="1"/>
  <c r="G644" i="1"/>
  <c r="F644" i="1"/>
  <c r="E644" i="1"/>
  <c r="G643" i="1"/>
  <c r="F643" i="1"/>
  <c r="E643" i="1"/>
  <c r="G642" i="1"/>
  <c r="F642" i="1"/>
  <c r="E642" i="1"/>
  <c r="I641" i="1"/>
  <c r="G641" i="1"/>
  <c r="F641" i="1"/>
  <c r="E641" i="1"/>
  <c r="I640" i="1"/>
  <c r="G640" i="1"/>
  <c r="F640" i="1"/>
  <c r="E640" i="1"/>
  <c r="I639" i="1"/>
  <c r="G639" i="1"/>
  <c r="F639" i="1"/>
  <c r="E639" i="1"/>
  <c r="I638" i="1"/>
  <c r="G638" i="1"/>
  <c r="F638" i="1"/>
  <c r="E638" i="1"/>
  <c r="I637" i="1"/>
  <c r="G637" i="1"/>
  <c r="F637" i="1"/>
  <c r="E637" i="1"/>
  <c r="I636" i="1"/>
  <c r="G636" i="1"/>
  <c r="F636" i="1"/>
  <c r="E636" i="1"/>
  <c r="I635" i="1"/>
  <c r="G635" i="1"/>
  <c r="F635" i="1"/>
  <c r="E635" i="1"/>
  <c r="I634" i="1"/>
  <c r="G634" i="1"/>
  <c r="F634" i="1"/>
  <c r="E634" i="1"/>
  <c r="I633" i="1"/>
  <c r="G633" i="1"/>
  <c r="F633" i="1"/>
  <c r="E633" i="1"/>
  <c r="I632" i="1"/>
  <c r="G632" i="1"/>
  <c r="F632" i="1"/>
  <c r="E632" i="1"/>
  <c r="I631" i="1"/>
  <c r="G631" i="1"/>
  <c r="F631" i="1"/>
  <c r="E631" i="1"/>
  <c r="I630" i="1"/>
  <c r="G630" i="1"/>
  <c r="F630" i="1"/>
  <c r="E630" i="1"/>
  <c r="I629" i="1"/>
  <c r="G629" i="1"/>
  <c r="F629" i="1"/>
  <c r="E629" i="1"/>
  <c r="G628" i="1"/>
  <c r="F628" i="1"/>
  <c r="E628" i="1"/>
  <c r="G627" i="1"/>
  <c r="F627" i="1"/>
  <c r="E627" i="1"/>
  <c r="G626" i="1"/>
  <c r="F626" i="1"/>
  <c r="E626" i="1"/>
  <c r="G625" i="1"/>
  <c r="F625" i="1"/>
  <c r="E625" i="1"/>
  <c r="G624" i="1"/>
  <c r="F624" i="1"/>
  <c r="E624" i="1"/>
  <c r="G623" i="1"/>
  <c r="F623" i="1"/>
  <c r="E623" i="1"/>
  <c r="G622" i="1"/>
  <c r="F622" i="1"/>
  <c r="E622" i="1"/>
  <c r="G621" i="1"/>
  <c r="F621" i="1"/>
  <c r="E621" i="1"/>
  <c r="G620" i="1"/>
  <c r="F620" i="1"/>
  <c r="E620" i="1"/>
  <c r="G619" i="1"/>
  <c r="F619" i="1"/>
  <c r="E619" i="1"/>
  <c r="G618" i="1"/>
  <c r="F618" i="1"/>
  <c r="E618" i="1"/>
  <c r="G617" i="1"/>
  <c r="F617" i="1"/>
  <c r="E617" i="1"/>
  <c r="G616" i="1"/>
  <c r="F616" i="1"/>
  <c r="E616" i="1"/>
  <c r="G615" i="1"/>
  <c r="F615" i="1"/>
  <c r="E615" i="1"/>
  <c r="G614" i="1"/>
  <c r="F614" i="1"/>
  <c r="E614" i="1"/>
  <c r="G613" i="1"/>
  <c r="F613" i="1"/>
  <c r="E613" i="1"/>
  <c r="G612" i="1"/>
  <c r="F612" i="1"/>
  <c r="E612" i="1"/>
  <c r="G611" i="1"/>
  <c r="F611" i="1"/>
  <c r="E611" i="1"/>
  <c r="G610" i="1"/>
  <c r="F610" i="1"/>
  <c r="E610" i="1"/>
  <c r="G609" i="1"/>
  <c r="F609" i="1"/>
  <c r="E609" i="1"/>
  <c r="G608" i="1"/>
  <c r="F608" i="1"/>
  <c r="E608" i="1"/>
  <c r="G607" i="1"/>
  <c r="F607" i="1"/>
  <c r="E607" i="1"/>
  <c r="G606" i="1"/>
  <c r="F606" i="1"/>
  <c r="E606" i="1"/>
  <c r="G605" i="1"/>
  <c r="F605" i="1"/>
  <c r="E605" i="1"/>
  <c r="G604" i="1"/>
  <c r="F604" i="1"/>
  <c r="E604" i="1"/>
  <c r="I603" i="1"/>
  <c r="G603" i="1"/>
  <c r="F603" i="1"/>
  <c r="E603" i="1"/>
  <c r="G602" i="1"/>
  <c r="F602" i="1"/>
  <c r="E602" i="1"/>
  <c r="G601" i="1"/>
  <c r="F601" i="1"/>
  <c r="E601" i="1"/>
  <c r="G600" i="1"/>
  <c r="F600" i="1"/>
  <c r="E600" i="1"/>
  <c r="I599" i="1"/>
  <c r="G599" i="1"/>
  <c r="F599" i="1"/>
  <c r="E599" i="1"/>
  <c r="G598" i="1"/>
  <c r="F598" i="1"/>
  <c r="E598" i="1"/>
  <c r="G597" i="1"/>
  <c r="F597" i="1"/>
  <c r="E597" i="1"/>
  <c r="G596" i="1"/>
  <c r="F596" i="1"/>
  <c r="E596" i="1"/>
  <c r="G595" i="1"/>
  <c r="F595" i="1"/>
  <c r="E595" i="1"/>
  <c r="G594" i="1"/>
  <c r="F594" i="1"/>
  <c r="E594" i="1"/>
  <c r="G593" i="1"/>
  <c r="F593" i="1"/>
  <c r="E593" i="1"/>
  <c r="G592" i="1"/>
  <c r="F592" i="1"/>
  <c r="E592" i="1"/>
  <c r="G591" i="1"/>
  <c r="F591" i="1"/>
  <c r="E591" i="1"/>
  <c r="G590" i="1"/>
  <c r="F590" i="1"/>
  <c r="E590" i="1"/>
  <c r="G589" i="1"/>
  <c r="F589" i="1"/>
  <c r="E589" i="1"/>
  <c r="G588" i="1"/>
  <c r="F588" i="1"/>
  <c r="E588" i="1"/>
  <c r="G587" i="1"/>
  <c r="F587" i="1"/>
  <c r="E587" i="1"/>
  <c r="G586" i="1"/>
  <c r="F586" i="1"/>
  <c r="E586" i="1"/>
  <c r="G585" i="1"/>
  <c r="F585" i="1"/>
  <c r="E585" i="1"/>
  <c r="G584" i="1"/>
  <c r="F584" i="1"/>
  <c r="E584" i="1"/>
  <c r="G583" i="1"/>
  <c r="F583" i="1"/>
  <c r="E583" i="1"/>
  <c r="G582" i="1"/>
  <c r="F582" i="1"/>
  <c r="E582" i="1"/>
  <c r="G581" i="1"/>
  <c r="F581" i="1"/>
  <c r="E581" i="1"/>
  <c r="G580" i="1"/>
  <c r="F580" i="1"/>
  <c r="E580" i="1"/>
  <c r="G579" i="1"/>
  <c r="F579" i="1"/>
  <c r="E579" i="1"/>
  <c r="G578" i="1"/>
  <c r="F578" i="1"/>
  <c r="E578" i="1"/>
  <c r="G577" i="1"/>
  <c r="F577" i="1"/>
  <c r="E577" i="1"/>
  <c r="G576" i="1"/>
  <c r="F576" i="1"/>
  <c r="E576" i="1"/>
  <c r="G575" i="1"/>
  <c r="F575" i="1"/>
  <c r="E575" i="1"/>
  <c r="G574" i="1"/>
  <c r="F574" i="1"/>
  <c r="E574" i="1"/>
  <c r="G573" i="1"/>
  <c r="F573" i="1"/>
  <c r="E573" i="1"/>
  <c r="G572" i="1"/>
  <c r="F572" i="1"/>
  <c r="E572" i="1"/>
  <c r="G571" i="1"/>
  <c r="F571" i="1"/>
  <c r="E571" i="1"/>
  <c r="G570" i="1"/>
  <c r="F570" i="1"/>
  <c r="E570" i="1"/>
  <c r="G569" i="1"/>
  <c r="F569" i="1"/>
  <c r="E569" i="1"/>
  <c r="I568" i="1"/>
  <c r="G568" i="1"/>
  <c r="F568" i="1"/>
  <c r="E568" i="1"/>
  <c r="I567" i="1"/>
  <c r="G567" i="1"/>
  <c r="F567" i="1"/>
  <c r="E567" i="1"/>
  <c r="I566" i="1"/>
  <c r="G566" i="1"/>
  <c r="F566" i="1"/>
  <c r="E566" i="1"/>
  <c r="I565" i="1"/>
  <c r="G565" i="1"/>
  <c r="F565" i="1"/>
  <c r="E565" i="1"/>
  <c r="I564" i="1"/>
  <c r="G564" i="1"/>
  <c r="F564" i="1"/>
  <c r="E564" i="1"/>
  <c r="I563" i="1"/>
  <c r="G563" i="1"/>
  <c r="F563" i="1"/>
  <c r="E563" i="1"/>
  <c r="I562" i="1"/>
  <c r="G562" i="1"/>
  <c r="F562" i="1"/>
  <c r="E562" i="1"/>
  <c r="I561" i="1"/>
  <c r="G561" i="1"/>
  <c r="F561" i="1"/>
  <c r="E561" i="1"/>
  <c r="G560" i="1"/>
  <c r="F560" i="1"/>
  <c r="E560" i="1"/>
  <c r="G559" i="1"/>
  <c r="F559" i="1"/>
  <c r="E559" i="1"/>
  <c r="G558" i="1"/>
  <c r="F558" i="1"/>
  <c r="E558" i="1"/>
  <c r="G557" i="1"/>
  <c r="F557" i="1"/>
  <c r="E557" i="1"/>
  <c r="G556" i="1"/>
  <c r="F556" i="1"/>
  <c r="E556" i="1"/>
  <c r="G555" i="1"/>
  <c r="F555" i="1"/>
  <c r="E555" i="1"/>
  <c r="G554" i="1"/>
  <c r="F554" i="1"/>
  <c r="E554" i="1"/>
  <c r="G553" i="1"/>
  <c r="F553" i="1"/>
  <c r="E553" i="1"/>
  <c r="I552" i="1"/>
  <c r="G552" i="1"/>
  <c r="F552" i="1"/>
  <c r="E552" i="1"/>
  <c r="G551" i="1"/>
  <c r="F551" i="1"/>
  <c r="E551" i="1"/>
  <c r="G550" i="1"/>
  <c r="F550" i="1"/>
  <c r="E550" i="1"/>
  <c r="G549" i="1"/>
  <c r="F549" i="1"/>
  <c r="E549" i="1"/>
  <c r="G548" i="1"/>
  <c r="F548" i="1"/>
  <c r="E548" i="1"/>
  <c r="G547" i="1"/>
  <c r="F547" i="1"/>
  <c r="E547" i="1"/>
  <c r="G546" i="1"/>
  <c r="F546" i="1"/>
  <c r="E546" i="1"/>
  <c r="G545" i="1"/>
  <c r="F545" i="1"/>
  <c r="E545" i="1"/>
  <c r="G544" i="1"/>
  <c r="F544" i="1"/>
  <c r="E544" i="1"/>
  <c r="G543" i="1"/>
  <c r="F543" i="1"/>
  <c r="E543" i="1"/>
  <c r="G542" i="1"/>
  <c r="F542" i="1"/>
  <c r="E542" i="1"/>
  <c r="G541" i="1"/>
  <c r="F541" i="1"/>
  <c r="E541" i="1"/>
  <c r="G540" i="1"/>
  <c r="F540" i="1"/>
  <c r="E540" i="1"/>
  <c r="G539" i="1"/>
  <c r="F539" i="1"/>
  <c r="E539" i="1"/>
  <c r="G538" i="1"/>
  <c r="F538" i="1"/>
  <c r="E538" i="1"/>
  <c r="I537" i="1"/>
  <c r="G537" i="1"/>
  <c r="F537" i="1"/>
  <c r="E537" i="1"/>
  <c r="I536" i="1"/>
  <c r="G536" i="1"/>
  <c r="F536" i="1"/>
  <c r="E536" i="1"/>
  <c r="I535" i="1"/>
  <c r="G535" i="1"/>
  <c r="F535" i="1"/>
  <c r="E535" i="1"/>
  <c r="I534" i="1"/>
  <c r="G534" i="1"/>
  <c r="F534" i="1"/>
  <c r="E534" i="1"/>
  <c r="I533" i="1"/>
  <c r="G533" i="1"/>
  <c r="F533" i="1"/>
  <c r="E533" i="1"/>
  <c r="I532" i="1"/>
  <c r="G532" i="1"/>
  <c r="F532" i="1"/>
  <c r="E532" i="1"/>
  <c r="I531" i="1"/>
  <c r="G531" i="1"/>
  <c r="F531" i="1"/>
  <c r="E531" i="1"/>
  <c r="I530" i="1"/>
  <c r="G530" i="1"/>
  <c r="F530" i="1"/>
  <c r="E530" i="1"/>
  <c r="I529" i="1"/>
  <c r="G529" i="1"/>
  <c r="F529" i="1"/>
  <c r="E529" i="1"/>
  <c r="I528" i="1"/>
  <c r="G528" i="1"/>
  <c r="F528" i="1"/>
  <c r="E528" i="1"/>
  <c r="I527" i="1"/>
  <c r="G527" i="1"/>
  <c r="F527" i="1"/>
  <c r="E527" i="1"/>
  <c r="I526" i="1"/>
  <c r="G526" i="1"/>
  <c r="F526" i="1"/>
  <c r="E526" i="1"/>
  <c r="I525" i="1"/>
  <c r="G525" i="1"/>
  <c r="F525" i="1"/>
  <c r="E525" i="1"/>
  <c r="I524" i="1"/>
  <c r="G524" i="1"/>
  <c r="F524" i="1"/>
  <c r="E524" i="1"/>
  <c r="I523" i="1"/>
  <c r="G523" i="1"/>
  <c r="F523" i="1"/>
  <c r="E523" i="1"/>
  <c r="I522" i="1"/>
  <c r="G522" i="1"/>
  <c r="F522" i="1"/>
  <c r="E522" i="1"/>
  <c r="I521" i="1"/>
  <c r="G521" i="1"/>
  <c r="F521" i="1"/>
  <c r="E521" i="1"/>
  <c r="I520" i="1"/>
  <c r="G520" i="1"/>
  <c r="F520" i="1"/>
  <c r="E520" i="1"/>
  <c r="I519" i="1"/>
  <c r="G519" i="1"/>
  <c r="F519" i="1"/>
  <c r="E519" i="1"/>
  <c r="I518" i="1"/>
  <c r="G518" i="1"/>
  <c r="F518" i="1"/>
  <c r="E518" i="1"/>
  <c r="I517" i="1"/>
  <c r="G517" i="1"/>
  <c r="F517" i="1"/>
  <c r="E517" i="1"/>
  <c r="I516" i="1"/>
  <c r="G516" i="1"/>
  <c r="F516" i="1"/>
  <c r="E516" i="1"/>
  <c r="I515" i="1"/>
  <c r="G515" i="1"/>
  <c r="F515" i="1"/>
  <c r="E515" i="1"/>
  <c r="I514" i="1"/>
  <c r="G514" i="1"/>
  <c r="F514" i="1"/>
  <c r="E514" i="1"/>
  <c r="I513" i="1"/>
  <c r="G513" i="1"/>
  <c r="F513" i="1"/>
  <c r="E513" i="1"/>
  <c r="I512" i="1"/>
  <c r="G512" i="1"/>
  <c r="F512" i="1"/>
  <c r="E512" i="1"/>
  <c r="I511" i="1"/>
  <c r="G511" i="1"/>
  <c r="F511" i="1"/>
  <c r="E511" i="1"/>
  <c r="I510" i="1"/>
  <c r="G510" i="1"/>
  <c r="F510" i="1"/>
  <c r="E510" i="1"/>
  <c r="I509" i="1"/>
  <c r="G509" i="1"/>
  <c r="F509" i="1"/>
  <c r="E509" i="1"/>
  <c r="I508" i="1"/>
  <c r="G508" i="1"/>
  <c r="F508" i="1"/>
  <c r="E508" i="1"/>
  <c r="I507" i="1"/>
  <c r="G507" i="1"/>
  <c r="F507" i="1"/>
  <c r="E507" i="1"/>
  <c r="I506" i="1"/>
  <c r="G506" i="1"/>
  <c r="F506" i="1"/>
  <c r="E506" i="1"/>
  <c r="I505" i="1"/>
  <c r="G505" i="1"/>
  <c r="F505" i="1"/>
  <c r="E505" i="1"/>
  <c r="I504" i="1"/>
  <c r="G504" i="1"/>
  <c r="F504" i="1"/>
  <c r="E504" i="1"/>
  <c r="I503" i="1"/>
  <c r="G503" i="1"/>
  <c r="F503" i="1"/>
  <c r="E503" i="1"/>
  <c r="I502" i="1"/>
  <c r="G502" i="1"/>
  <c r="F502" i="1"/>
  <c r="E502" i="1"/>
  <c r="I501" i="1"/>
  <c r="G501" i="1"/>
  <c r="F501" i="1"/>
  <c r="E501" i="1"/>
  <c r="I500" i="1"/>
  <c r="G500" i="1"/>
  <c r="F500" i="1"/>
  <c r="E500" i="1"/>
  <c r="I499" i="1"/>
  <c r="G499" i="1"/>
  <c r="F499" i="1"/>
  <c r="E499" i="1"/>
  <c r="I498" i="1"/>
  <c r="G498" i="1"/>
  <c r="F498" i="1"/>
  <c r="E498" i="1"/>
  <c r="I497" i="1"/>
  <c r="G497" i="1"/>
  <c r="F497" i="1"/>
  <c r="E497" i="1"/>
  <c r="I496" i="1"/>
  <c r="G496" i="1"/>
  <c r="F496" i="1"/>
  <c r="E496" i="1"/>
  <c r="I495" i="1"/>
  <c r="G495" i="1"/>
  <c r="F495" i="1"/>
  <c r="E495" i="1"/>
  <c r="I494" i="1"/>
  <c r="G494" i="1"/>
  <c r="F494" i="1"/>
  <c r="E494" i="1"/>
  <c r="I493" i="1"/>
  <c r="G493" i="1"/>
  <c r="F493" i="1"/>
  <c r="E493" i="1"/>
  <c r="I492" i="1"/>
  <c r="G492" i="1"/>
  <c r="F492" i="1"/>
  <c r="E492" i="1"/>
  <c r="I491" i="1"/>
  <c r="G491" i="1"/>
  <c r="F491" i="1"/>
  <c r="E491" i="1"/>
  <c r="I490" i="1"/>
  <c r="G490" i="1"/>
  <c r="F490" i="1"/>
  <c r="E490" i="1"/>
  <c r="I489" i="1"/>
  <c r="G489" i="1"/>
  <c r="F489" i="1"/>
  <c r="E489" i="1"/>
  <c r="I488" i="1"/>
  <c r="G488" i="1"/>
  <c r="F488" i="1"/>
  <c r="E488" i="1"/>
  <c r="I487" i="1"/>
  <c r="G487" i="1"/>
  <c r="F487" i="1"/>
  <c r="E487" i="1"/>
  <c r="I486" i="1"/>
  <c r="G486" i="1"/>
  <c r="F486" i="1"/>
  <c r="E486" i="1"/>
  <c r="I485" i="1"/>
  <c r="G485" i="1"/>
  <c r="F485" i="1"/>
  <c r="E485" i="1"/>
  <c r="I484" i="1"/>
  <c r="G484" i="1"/>
  <c r="F484" i="1"/>
  <c r="E484" i="1"/>
  <c r="I483" i="1"/>
  <c r="G483" i="1"/>
  <c r="F483" i="1"/>
  <c r="E483" i="1"/>
  <c r="I482" i="1"/>
  <c r="G482" i="1"/>
  <c r="F482" i="1"/>
  <c r="E482" i="1"/>
  <c r="I481" i="1"/>
  <c r="G481" i="1"/>
  <c r="F481" i="1"/>
  <c r="E481" i="1"/>
  <c r="I480" i="1"/>
  <c r="G480" i="1"/>
  <c r="F480" i="1"/>
  <c r="E480" i="1"/>
  <c r="I479" i="1"/>
  <c r="G479" i="1"/>
  <c r="F479" i="1"/>
  <c r="E479" i="1"/>
  <c r="I478" i="1"/>
  <c r="G478" i="1"/>
  <c r="F478" i="1"/>
  <c r="E478" i="1"/>
  <c r="I477" i="1"/>
  <c r="G477" i="1"/>
  <c r="F477" i="1"/>
  <c r="E477" i="1"/>
  <c r="I476" i="1"/>
  <c r="G476" i="1"/>
  <c r="F476" i="1"/>
  <c r="E476" i="1"/>
  <c r="I475" i="1"/>
  <c r="G475" i="1"/>
  <c r="F475" i="1"/>
  <c r="E475" i="1"/>
  <c r="I474" i="1"/>
  <c r="G474" i="1"/>
  <c r="F474" i="1"/>
  <c r="E474" i="1"/>
  <c r="I473" i="1"/>
  <c r="G473" i="1"/>
  <c r="F473" i="1"/>
  <c r="E473" i="1"/>
  <c r="I472" i="1"/>
  <c r="G472" i="1"/>
  <c r="F472" i="1"/>
  <c r="E472" i="1"/>
  <c r="I471" i="1"/>
  <c r="G471" i="1"/>
  <c r="F471" i="1"/>
  <c r="E471" i="1"/>
  <c r="I470" i="1"/>
  <c r="G470" i="1"/>
  <c r="F470" i="1"/>
  <c r="E470" i="1"/>
  <c r="I469" i="1"/>
  <c r="G469" i="1"/>
  <c r="F469" i="1"/>
  <c r="E469" i="1"/>
  <c r="I468" i="1"/>
  <c r="G468" i="1"/>
  <c r="F468" i="1"/>
  <c r="E468" i="1"/>
  <c r="I467" i="1"/>
  <c r="G467" i="1"/>
  <c r="F467" i="1"/>
  <c r="E467" i="1"/>
  <c r="I466" i="1"/>
  <c r="G466" i="1"/>
  <c r="F466" i="1"/>
  <c r="E466" i="1"/>
  <c r="I465" i="1"/>
  <c r="G465" i="1"/>
  <c r="F465" i="1"/>
  <c r="E465" i="1"/>
  <c r="I464" i="1"/>
  <c r="G464" i="1"/>
  <c r="F464" i="1"/>
  <c r="E464" i="1"/>
  <c r="I463" i="1"/>
  <c r="G463" i="1"/>
  <c r="F463" i="1"/>
  <c r="E463" i="1"/>
  <c r="I462" i="1"/>
  <c r="G462" i="1"/>
  <c r="F462" i="1"/>
  <c r="E462" i="1"/>
  <c r="I461" i="1"/>
  <c r="G461" i="1"/>
  <c r="F461" i="1"/>
  <c r="E461" i="1"/>
  <c r="I460" i="1"/>
  <c r="G460" i="1"/>
  <c r="F460" i="1"/>
  <c r="E460" i="1"/>
  <c r="I459" i="1"/>
  <c r="G459" i="1"/>
  <c r="F459" i="1"/>
  <c r="E459" i="1"/>
  <c r="I458" i="1"/>
  <c r="G458" i="1"/>
  <c r="F458" i="1"/>
  <c r="E458" i="1"/>
  <c r="I457" i="1"/>
  <c r="G457" i="1"/>
  <c r="F457" i="1"/>
  <c r="E457" i="1"/>
  <c r="I456" i="1"/>
  <c r="G456" i="1"/>
  <c r="F456" i="1"/>
  <c r="E456" i="1"/>
  <c r="I455" i="1"/>
  <c r="G455" i="1"/>
  <c r="F455" i="1"/>
  <c r="E455" i="1"/>
  <c r="I454" i="1"/>
  <c r="G454" i="1"/>
  <c r="F454" i="1"/>
  <c r="E454" i="1"/>
  <c r="I453" i="1"/>
  <c r="G453" i="1"/>
  <c r="F453" i="1"/>
  <c r="E453" i="1"/>
  <c r="I452" i="1"/>
  <c r="G452" i="1"/>
  <c r="F452" i="1"/>
  <c r="E452" i="1"/>
  <c r="I451" i="1"/>
  <c r="G451" i="1"/>
  <c r="F451" i="1"/>
  <c r="E451" i="1"/>
  <c r="I450" i="1"/>
  <c r="G450" i="1"/>
  <c r="F450" i="1"/>
  <c r="E450" i="1"/>
  <c r="I449" i="1"/>
  <c r="G449" i="1"/>
  <c r="F449" i="1"/>
  <c r="E449" i="1"/>
  <c r="I448" i="1"/>
  <c r="G448" i="1"/>
  <c r="F448" i="1"/>
  <c r="E448" i="1"/>
  <c r="I447" i="1"/>
  <c r="G447" i="1"/>
  <c r="F447" i="1"/>
  <c r="E447" i="1"/>
  <c r="I446" i="1"/>
  <c r="G446" i="1"/>
  <c r="F446" i="1"/>
  <c r="E446" i="1"/>
  <c r="I445" i="1"/>
  <c r="G445" i="1"/>
  <c r="F445" i="1"/>
  <c r="E445" i="1"/>
  <c r="I444" i="1"/>
  <c r="G444" i="1"/>
  <c r="F444" i="1"/>
  <c r="E444" i="1"/>
  <c r="I443" i="1"/>
  <c r="G443" i="1"/>
  <c r="F443" i="1"/>
  <c r="E443" i="1"/>
  <c r="I442" i="1"/>
  <c r="G442" i="1"/>
  <c r="F442" i="1"/>
  <c r="E442" i="1"/>
  <c r="I441" i="1"/>
  <c r="G441" i="1"/>
  <c r="F441" i="1"/>
  <c r="E441" i="1"/>
  <c r="I440" i="1"/>
  <c r="G440" i="1"/>
  <c r="F440" i="1"/>
  <c r="E440" i="1"/>
  <c r="I439" i="1"/>
  <c r="G439" i="1"/>
  <c r="F439" i="1"/>
  <c r="E439" i="1"/>
  <c r="I438" i="1"/>
  <c r="G438" i="1"/>
  <c r="F438" i="1"/>
  <c r="E438" i="1"/>
  <c r="I437" i="1"/>
  <c r="G437" i="1"/>
  <c r="F437" i="1"/>
  <c r="E437" i="1"/>
  <c r="I436" i="1"/>
  <c r="G436" i="1"/>
  <c r="F436" i="1"/>
  <c r="E436" i="1"/>
  <c r="I435" i="1"/>
  <c r="G435" i="1"/>
  <c r="F435" i="1"/>
  <c r="E435" i="1"/>
  <c r="I434" i="1"/>
  <c r="G434" i="1"/>
  <c r="F434" i="1"/>
  <c r="E434" i="1"/>
  <c r="I433" i="1"/>
  <c r="G433" i="1"/>
  <c r="F433" i="1"/>
  <c r="E433" i="1"/>
  <c r="I432" i="1"/>
  <c r="G432" i="1"/>
  <c r="F432" i="1"/>
  <c r="E432" i="1"/>
  <c r="I431" i="1"/>
  <c r="G431" i="1"/>
  <c r="F431" i="1"/>
  <c r="E431" i="1"/>
  <c r="I430" i="1"/>
  <c r="G430" i="1"/>
  <c r="F430" i="1"/>
  <c r="E430" i="1"/>
  <c r="I429" i="1"/>
  <c r="G429" i="1"/>
  <c r="F429" i="1"/>
  <c r="E429" i="1"/>
  <c r="I428" i="1"/>
  <c r="G428" i="1"/>
  <c r="F428" i="1"/>
  <c r="E428" i="1"/>
  <c r="I427" i="1"/>
  <c r="G427" i="1"/>
  <c r="F427" i="1"/>
  <c r="E427" i="1"/>
  <c r="I426" i="1"/>
  <c r="G426" i="1"/>
  <c r="F426" i="1"/>
  <c r="E426" i="1"/>
  <c r="I425" i="1"/>
  <c r="G425" i="1"/>
  <c r="F425" i="1"/>
  <c r="E425" i="1"/>
  <c r="I424" i="1"/>
  <c r="G424" i="1"/>
  <c r="F424" i="1"/>
  <c r="E424" i="1"/>
  <c r="I423" i="1"/>
  <c r="G423" i="1"/>
  <c r="F423" i="1"/>
  <c r="E423" i="1"/>
  <c r="I422" i="1"/>
  <c r="G422" i="1"/>
  <c r="F422" i="1"/>
  <c r="E422" i="1"/>
  <c r="I421" i="1"/>
  <c r="G421" i="1"/>
  <c r="F421" i="1"/>
  <c r="E421" i="1"/>
  <c r="I420" i="1"/>
  <c r="G420" i="1"/>
  <c r="F420" i="1"/>
  <c r="E420" i="1"/>
  <c r="I419" i="1"/>
  <c r="G419" i="1"/>
  <c r="F419" i="1"/>
  <c r="E419" i="1"/>
  <c r="I418" i="1"/>
  <c r="G418" i="1"/>
  <c r="F418" i="1"/>
  <c r="E418" i="1"/>
  <c r="I417" i="1"/>
  <c r="G417" i="1"/>
  <c r="F417" i="1"/>
  <c r="E417" i="1"/>
  <c r="I416" i="1"/>
  <c r="G416" i="1"/>
  <c r="F416" i="1"/>
  <c r="E416" i="1"/>
  <c r="I415" i="1"/>
  <c r="G415" i="1"/>
  <c r="F415" i="1"/>
  <c r="E415" i="1"/>
  <c r="I414" i="1"/>
  <c r="G414" i="1"/>
  <c r="F414" i="1"/>
  <c r="E414" i="1"/>
  <c r="I413" i="1"/>
  <c r="G413" i="1"/>
  <c r="F413" i="1"/>
  <c r="E413" i="1"/>
  <c r="I412" i="1"/>
  <c r="G412" i="1"/>
  <c r="F412" i="1"/>
  <c r="E412" i="1"/>
  <c r="I411" i="1"/>
  <c r="G411" i="1"/>
  <c r="F411" i="1"/>
  <c r="E411" i="1"/>
  <c r="I410" i="1"/>
  <c r="G410" i="1"/>
  <c r="F410" i="1"/>
  <c r="E410" i="1"/>
  <c r="I409" i="1"/>
  <c r="G409" i="1"/>
  <c r="F409" i="1"/>
  <c r="E409" i="1"/>
  <c r="I408" i="1"/>
  <c r="G408" i="1"/>
  <c r="F408" i="1"/>
  <c r="E408" i="1"/>
  <c r="I407" i="1"/>
  <c r="G407" i="1"/>
  <c r="F407" i="1"/>
  <c r="E407" i="1"/>
  <c r="I406" i="1"/>
  <c r="G406" i="1"/>
  <c r="F406" i="1"/>
  <c r="E406" i="1"/>
  <c r="I405" i="1"/>
  <c r="G405" i="1"/>
  <c r="F405" i="1"/>
  <c r="E405" i="1"/>
  <c r="I404" i="1"/>
  <c r="G404" i="1"/>
  <c r="F404" i="1"/>
  <c r="E404" i="1"/>
  <c r="I403" i="1"/>
  <c r="G403" i="1"/>
  <c r="F403" i="1"/>
  <c r="E403" i="1"/>
  <c r="I402" i="1"/>
  <c r="G402" i="1"/>
  <c r="F402" i="1"/>
  <c r="E402" i="1"/>
  <c r="I401" i="1"/>
  <c r="G401" i="1"/>
  <c r="F401" i="1"/>
  <c r="E401" i="1"/>
  <c r="I400" i="1"/>
  <c r="G400" i="1"/>
  <c r="F400" i="1"/>
  <c r="E400" i="1"/>
  <c r="I399" i="1"/>
  <c r="G399" i="1"/>
  <c r="F399" i="1"/>
  <c r="E399" i="1"/>
  <c r="I398" i="1"/>
  <c r="G398" i="1"/>
  <c r="F398" i="1"/>
  <c r="E398" i="1"/>
  <c r="I397" i="1"/>
  <c r="G397" i="1"/>
  <c r="F397" i="1"/>
  <c r="E397" i="1"/>
  <c r="I396" i="1"/>
  <c r="G396" i="1"/>
  <c r="F396" i="1"/>
  <c r="E396" i="1"/>
  <c r="I395" i="1"/>
  <c r="G395" i="1"/>
  <c r="F395" i="1"/>
  <c r="E395" i="1"/>
  <c r="I394" i="1"/>
  <c r="G394" i="1"/>
  <c r="F394" i="1"/>
  <c r="E394" i="1"/>
  <c r="I393" i="1"/>
  <c r="G393" i="1"/>
  <c r="F393" i="1"/>
  <c r="E393" i="1"/>
  <c r="I392" i="1"/>
  <c r="G392" i="1"/>
  <c r="F392" i="1"/>
  <c r="E392" i="1"/>
  <c r="I391" i="1"/>
  <c r="G391" i="1"/>
  <c r="F391" i="1"/>
  <c r="E391" i="1"/>
  <c r="I390" i="1"/>
  <c r="G390" i="1"/>
  <c r="F390" i="1"/>
  <c r="E390" i="1"/>
  <c r="I389" i="1"/>
  <c r="G389" i="1"/>
  <c r="F389" i="1"/>
  <c r="E389" i="1"/>
  <c r="I388" i="1"/>
  <c r="G388" i="1"/>
  <c r="F388" i="1"/>
  <c r="E388" i="1"/>
  <c r="I387" i="1"/>
  <c r="G387" i="1"/>
  <c r="F387" i="1"/>
  <c r="E387" i="1"/>
  <c r="I386" i="1"/>
  <c r="G386" i="1"/>
  <c r="F386" i="1"/>
  <c r="E386" i="1"/>
  <c r="I385" i="1"/>
  <c r="G385" i="1"/>
  <c r="F385" i="1"/>
  <c r="E385" i="1"/>
  <c r="I384" i="1"/>
  <c r="G384" i="1"/>
  <c r="F384" i="1"/>
  <c r="E384" i="1"/>
  <c r="I383" i="1"/>
  <c r="G383" i="1"/>
  <c r="F383" i="1"/>
  <c r="E383" i="1"/>
  <c r="I382" i="1"/>
  <c r="G382" i="1"/>
  <c r="F382" i="1"/>
  <c r="E382" i="1"/>
  <c r="I381" i="1"/>
  <c r="G381" i="1"/>
  <c r="F381" i="1"/>
  <c r="E381" i="1"/>
  <c r="I380" i="1"/>
  <c r="G380" i="1"/>
  <c r="F380" i="1"/>
  <c r="E380" i="1"/>
  <c r="I379" i="1"/>
  <c r="G379" i="1"/>
  <c r="F379" i="1"/>
  <c r="E379" i="1"/>
  <c r="I378" i="1"/>
  <c r="G378" i="1"/>
  <c r="F378" i="1"/>
  <c r="E378" i="1"/>
  <c r="I377" i="1"/>
  <c r="G377" i="1"/>
  <c r="F377" i="1"/>
  <c r="E377" i="1"/>
  <c r="I376" i="1"/>
  <c r="G376" i="1"/>
  <c r="F376" i="1"/>
  <c r="E376" i="1"/>
  <c r="I375" i="1"/>
  <c r="G375" i="1"/>
  <c r="F375" i="1"/>
  <c r="E375" i="1"/>
  <c r="I374" i="1"/>
  <c r="G374" i="1"/>
  <c r="F374" i="1"/>
  <c r="E374" i="1"/>
  <c r="I373" i="1"/>
  <c r="G373" i="1"/>
  <c r="F373" i="1"/>
  <c r="E373" i="1"/>
  <c r="I372" i="1"/>
  <c r="G372" i="1"/>
  <c r="F372" i="1"/>
  <c r="E372" i="1"/>
  <c r="I371" i="1"/>
  <c r="G371" i="1"/>
  <c r="F371" i="1"/>
  <c r="E371" i="1"/>
  <c r="I370" i="1"/>
  <c r="G370" i="1"/>
  <c r="F370" i="1"/>
  <c r="E370" i="1"/>
  <c r="I368" i="1"/>
  <c r="G368" i="1"/>
  <c r="F368" i="1"/>
  <c r="E368" i="1"/>
  <c r="I367" i="1"/>
  <c r="G367" i="1"/>
  <c r="F367" i="1"/>
  <c r="E367" i="1"/>
  <c r="I366" i="1"/>
  <c r="G366" i="1"/>
  <c r="F366" i="1"/>
  <c r="E366" i="1"/>
  <c r="I365" i="1"/>
  <c r="G365" i="1"/>
  <c r="F365" i="1"/>
  <c r="E365" i="1"/>
  <c r="I364" i="1"/>
  <c r="G364" i="1"/>
  <c r="F364" i="1"/>
  <c r="E364" i="1"/>
  <c r="I363" i="1"/>
  <c r="G363" i="1"/>
  <c r="F363" i="1"/>
  <c r="E363" i="1"/>
  <c r="I362" i="1"/>
  <c r="G362" i="1"/>
  <c r="F362" i="1"/>
  <c r="E362" i="1"/>
  <c r="I361" i="1"/>
  <c r="G361" i="1"/>
  <c r="F361" i="1"/>
  <c r="E361" i="1"/>
  <c r="I360" i="1"/>
  <c r="G360" i="1"/>
  <c r="F360" i="1"/>
  <c r="E360" i="1"/>
  <c r="I359" i="1"/>
  <c r="G359" i="1"/>
  <c r="F359" i="1"/>
  <c r="E359" i="1"/>
  <c r="I358" i="1"/>
  <c r="G358" i="1"/>
  <c r="F358" i="1"/>
  <c r="E358" i="1"/>
  <c r="I357" i="1"/>
  <c r="G357" i="1"/>
  <c r="F357" i="1"/>
  <c r="E357" i="1"/>
  <c r="I356" i="1"/>
  <c r="G356" i="1"/>
  <c r="F356" i="1"/>
  <c r="E356" i="1"/>
  <c r="I355" i="1"/>
  <c r="G355" i="1"/>
  <c r="F355" i="1"/>
  <c r="E355" i="1"/>
  <c r="I354" i="1"/>
  <c r="G354" i="1"/>
  <c r="F354" i="1"/>
  <c r="E354" i="1"/>
  <c r="I353" i="1"/>
  <c r="G353" i="1"/>
  <c r="F353" i="1"/>
  <c r="E353" i="1"/>
  <c r="I352" i="1"/>
  <c r="G352" i="1"/>
  <c r="F352" i="1"/>
  <c r="E352" i="1"/>
  <c r="I351" i="1"/>
  <c r="G351" i="1"/>
  <c r="F351" i="1"/>
  <c r="E351" i="1"/>
  <c r="I350" i="1"/>
  <c r="G350" i="1"/>
  <c r="F350" i="1"/>
  <c r="E350" i="1"/>
  <c r="I349" i="1"/>
  <c r="G349" i="1"/>
  <c r="F349" i="1"/>
  <c r="E349" i="1"/>
  <c r="I348" i="1"/>
  <c r="G348" i="1"/>
  <c r="F348" i="1"/>
  <c r="E348" i="1"/>
  <c r="I347" i="1"/>
  <c r="G347" i="1"/>
  <c r="F347" i="1"/>
  <c r="E347" i="1"/>
  <c r="I346" i="1"/>
  <c r="G346" i="1"/>
  <c r="F346" i="1"/>
  <c r="E346" i="1"/>
  <c r="I345" i="1"/>
  <c r="G345" i="1"/>
  <c r="F345" i="1"/>
  <c r="E345" i="1"/>
  <c r="I344" i="1"/>
  <c r="G344" i="1"/>
  <c r="F344" i="1"/>
  <c r="E344" i="1"/>
  <c r="I343" i="1"/>
  <c r="G343" i="1"/>
  <c r="F343" i="1"/>
  <c r="E343" i="1"/>
  <c r="I342" i="1"/>
  <c r="G342" i="1"/>
  <c r="F342" i="1"/>
  <c r="E342" i="1"/>
  <c r="I341" i="1"/>
  <c r="G341" i="1"/>
  <c r="F341" i="1"/>
  <c r="E341" i="1"/>
  <c r="I340" i="1"/>
  <c r="G340" i="1"/>
  <c r="F340" i="1"/>
  <c r="E340" i="1"/>
  <c r="I339" i="1"/>
  <c r="G339" i="1"/>
  <c r="F339" i="1"/>
  <c r="E339" i="1"/>
  <c r="I338" i="1"/>
  <c r="G338" i="1"/>
  <c r="F338" i="1"/>
  <c r="E338" i="1"/>
  <c r="I337" i="1"/>
  <c r="G337" i="1"/>
  <c r="F337" i="1"/>
  <c r="E337" i="1"/>
  <c r="I336" i="1"/>
  <c r="G336" i="1"/>
  <c r="F336" i="1"/>
  <c r="E336" i="1"/>
  <c r="I335" i="1"/>
  <c r="G335" i="1"/>
  <c r="F335" i="1"/>
  <c r="E335" i="1"/>
  <c r="I334" i="1"/>
  <c r="G334" i="1"/>
  <c r="F334" i="1"/>
  <c r="E334" i="1"/>
  <c r="I333" i="1"/>
  <c r="G333" i="1"/>
  <c r="F333" i="1"/>
  <c r="E333" i="1"/>
  <c r="I332" i="1"/>
  <c r="G332" i="1"/>
  <c r="F332" i="1"/>
  <c r="E332" i="1"/>
  <c r="I331" i="1"/>
  <c r="G331" i="1"/>
  <c r="F331" i="1"/>
  <c r="E331" i="1"/>
  <c r="I330" i="1"/>
  <c r="G330" i="1"/>
  <c r="F330" i="1"/>
  <c r="E330" i="1"/>
  <c r="I329" i="1"/>
  <c r="G329" i="1"/>
  <c r="F329" i="1"/>
  <c r="E329" i="1"/>
  <c r="I328" i="1"/>
  <c r="G328" i="1"/>
  <c r="F328" i="1"/>
  <c r="E328" i="1"/>
  <c r="I327" i="1"/>
  <c r="G327" i="1"/>
  <c r="F327" i="1"/>
  <c r="E327" i="1"/>
  <c r="I326" i="1"/>
  <c r="G326" i="1"/>
  <c r="F326" i="1"/>
  <c r="E326" i="1"/>
  <c r="I325" i="1"/>
  <c r="G325" i="1"/>
  <c r="F325" i="1"/>
  <c r="E325" i="1"/>
  <c r="I324" i="1"/>
  <c r="G324" i="1"/>
  <c r="F324" i="1"/>
  <c r="E324" i="1"/>
  <c r="I323" i="1"/>
  <c r="G323" i="1"/>
  <c r="F323" i="1"/>
  <c r="E323" i="1"/>
  <c r="I322" i="1"/>
  <c r="G322" i="1"/>
  <c r="F322" i="1"/>
  <c r="E322" i="1"/>
  <c r="I321" i="1"/>
  <c r="G321" i="1"/>
  <c r="F321" i="1"/>
  <c r="E321" i="1"/>
  <c r="G320" i="1"/>
  <c r="F320" i="1"/>
  <c r="E320" i="1"/>
  <c r="G319" i="1"/>
  <c r="F319" i="1"/>
  <c r="E319" i="1"/>
  <c r="G318" i="1"/>
  <c r="F318" i="1"/>
  <c r="E318" i="1"/>
  <c r="G317" i="1"/>
  <c r="F317" i="1"/>
  <c r="E317" i="1"/>
  <c r="G316" i="1"/>
  <c r="F316" i="1"/>
  <c r="E316" i="1"/>
  <c r="G315" i="1"/>
  <c r="F315" i="1"/>
  <c r="E315" i="1"/>
  <c r="G314" i="1"/>
  <c r="F314" i="1"/>
  <c r="E314" i="1"/>
  <c r="G313" i="1"/>
  <c r="F313" i="1"/>
  <c r="E313" i="1"/>
  <c r="G312" i="1"/>
  <c r="F312" i="1"/>
  <c r="E312" i="1"/>
  <c r="G311" i="1"/>
  <c r="F311" i="1"/>
  <c r="E311" i="1"/>
  <c r="G310" i="1"/>
  <c r="F310" i="1"/>
  <c r="E310" i="1"/>
  <c r="G309" i="1"/>
  <c r="F309" i="1"/>
  <c r="E309" i="1"/>
  <c r="G308" i="1"/>
  <c r="F308" i="1"/>
  <c r="E308" i="1"/>
  <c r="G307" i="1"/>
  <c r="F307" i="1"/>
  <c r="E307" i="1"/>
  <c r="G306" i="1"/>
  <c r="F306" i="1"/>
  <c r="E306" i="1"/>
  <c r="G305" i="1"/>
  <c r="F305" i="1"/>
  <c r="E305" i="1"/>
  <c r="G304" i="1"/>
  <c r="F304" i="1"/>
  <c r="E304" i="1"/>
  <c r="G303" i="1"/>
  <c r="F303" i="1"/>
  <c r="E303" i="1"/>
  <c r="G302" i="1"/>
  <c r="F302" i="1"/>
  <c r="E302" i="1"/>
  <c r="G301" i="1"/>
  <c r="F301" i="1"/>
  <c r="E301" i="1"/>
  <c r="G300" i="1"/>
  <c r="F300" i="1"/>
  <c r="E300" i="1"/>
  <c r="G299" i="1"/>
  <c r="F299" i="1"/>
  <c r="E299" i="1"/>
  <c r="G298" i="1"/>
  <c r="F298" i="1"/>
  <c r="E298" i="1"/>
  <c r="G297" i="1"/>
  <c r="F297" i="1"/>
  <c r="E297" i="1"/>
  <c r="G296" i="1"/>
  <c r="F296" i="1"/>
  <c r="E296" i="1"/>
  <c r="G295" i="1"/>
  <c r="F295" i="1"/>
  <c r="E295" i="1"/>
  <c r="G294" i="1"/>
  <c r="F294" i="1"/>
  <c r="E294" i="1"/>
  <c r="G293" i="1"/>
  <c r="F293" i="1"/>
  <c r="E293" i="1"/>
  <c r="G292" i="1"/>
  <c r="F292" i="1"/>
  <c r="E292" i="1"/>
  <c r="G291" i="1"/>
  <c r="F291" i="1"/>
  <c r="E291" i="1"/>
  <c r="G290" i="1"/>
  <c r="F290" i="1"/>
  <c r="E290" i="1"/>
  <c r="G289" i="1"/>
  <c r="F289" i="1"/>
  <c r="E289" i="1"/>
  <c r="G288" i="1"/>
  <c r="F288" i="1"/>
  <c r="E288" i="1"/>
  <c r="G287" i="1"/>
  <c r="F287" i="1"/>
  <c r="E287" i="1"/>
  <c r="G286" i="1"/>
  <c r="F286" i="1"/>
  <c r="E286" i="1"/>
  <c r="G285" i="1"/>
  <c r="F285" i="1"/>
  <c r="E285" i="1"/>
  <c r="G284" i="1"/>
  <c r="F284" i="1"/>
  <c r="E284" i="1"/>
  <c r="G283" i="1"/>
  <c r="F283" i="1"/>
  <c r="E283" i="1"/>
  <c r="G282" i="1"/>
  <c r="F282" i="1"/>
  <c r="E282" i="1"/>
  <c r="G281" i="1"/>
  <c r="F281" i="1"/>
  <c r="E281" i="1"/>
  <c r="G280" i="1"/>
  <c r="F280" i="1"/>
  <c r="E280" i="1"/>
  <c r="G279" i="1"/>
  <c r="F279" i="1"/>
  <c r="E279" i="1"/>
  <c r="G278" i="1"/>
  <c r="F278" i="1"/>
  <c r="E278" i="1"/>
  <c r="G277" i="1"/>
  <c r="F277" i="1"/>
  <c r="E277" i="1"/>
  <c r="G276" i="1"/>
  <c r="F276" i="1"/>
  <c r="E276" i="1"/>
  <c r="G275" i="1"/>
  <c r="F275" i="1"/>
  <c r="E275" i="1"/>
  <c r="G274" i="1"/>
  <c r="F274" i="1"/>
  <c r="E274" i="1"/>
  <c r="G273" i="1"/>
  <c r="F273" i="1"/>
  <c r="E273" i="1"/>
  <c r="G272" i="1"/>
  <c r="F272" i="1"/>
  <c r="E272" i="1"/>
  <c r="G271" i="1"/>
  <c r="F271" i="1"/>
  <c r="E271" i="1"/>
  <c r="G270" i="1"/>
  <c r="F270" i="1"/>
  <c r="E270" i="1"/>
  <c r="G269" i="1"/>
  <c r="F269" i="1"/>
  <c r="E269" i="1"/>
  <c r="G268" i="1"/>
  <c r="F268" i="1"/>
  <c r="E268" i="1"/>
  <c r="G267" i="1"/>
  <c r="F267" i="1"/>
  <c r="E267" i="1"/>
  <c r="G266" i="1"/>
  <c r="F266" i="1"/>
  <c r="E266" i="1"/>
  <c r="G265" i="1"/>
  <c r="F265" i="1"/>
  <c r="E265" i="1"/>
  <c r="G264" i="1"/>
  <c r="F264" i="1"/>
  <c r="E264" i="1"/>
  <c r="G263" i="1"/>
  <c r="F263" i="1"/>
  <c r="E263" i="1"/>
  <c r="G262" i="1"/>
  <c r="F262" i="1"/>
  <c r="E262" i="1"/>
  <c r="G261" i="1"/>
  <c r="F261" i="1"/>
  <c r="E261" i="1"/>
  <c r="G260" i="1"/>
  <c r="F260" i="1"/>
  <c r="E260" i="1"/>
  <c r="G259" i="1"/>
  <c r="F259" i="1"/>
  <c r="E259" i="1"/>
  <c r="G258" i="1"/>
  <c r="F258" i="1"/>
  <c r="E258" i="1"/>
  <c r="G257" i="1"/>
  <c r="F257" i="1"/>
  <c r="E257" i="1"/>
  <c r="G256" i="1"/>
  <c r="F256" i="1"/>
  <c r="E256" i="1"/>
  <c r="G255" i="1"/>
  <c r="F255" i="1"/>
  <c r="E255" i="1"/>
  <c r="G254" i="1"/>
  <c r="F254" i="1"/>
  <c r="E254" i="1"/>
  <c r="G253" i="1"/>
  <c r="F253" i="1"/>
  <c r="E253" i="1"/>
  <c r="G252" i="1"/>
  <c r="F252" i="1"/>
  <c r="E252" i="1"/>
  <c r="I251" i="1"/>
  <c r="G251" i="1"/>
  <c r="F251" i="1"/>
  <c r="E251" i="1"/>
  <c r="G250" i="1"/>
  <c r="F250" i="1"/>
  <c r="E250" i="1"/>
  <c r="G249" i="1"/>
  <c r="F249" i="1"/>
  <c r="E249" i="1"/>
  <c r="G248" i="1"/>
  <c r="F248" i="1"/>
  <c r="E248" i="1"/>
  <c r="G247" i="1"/>
  <c r="F247" i="1"/>
  <c r="E247" i="1"/>
  <c r="G246" i="1"/>
  <c r="F246" i="1"/>
  <c r="E246" i="1"/>
  <c r="G245" i="1"/>
  <c r="F245" i="1"/>
  <c r="E245" i="1"/>
  <c r="G244" i="1"/>
  <c r="F244" i="1"/>
  <c r="E244" i="1"/>
  <c r="G243" i="1"/>
  <c r="F243" i="1"/>
  <c r="E243" i="1"/>
  <c r="G242" i="1"/>
  <c r="F242" i="1"/>
  <c r="E242" i="1"/>
  <c r="G241" i="1"/>
  <c r="F241" i="1"/>
  <c r="E241" i="1"/>
  <c r="G240" i="1"/>
  <c r="F240" i="1"/>
  <c r="E240" i="1"/>
  <c r="G239" i="1"/>
  <c r="F239" i="1"/>
  <c r="E239" i="1"/>
  <c r="G238" i="1"/>
  <c r="F238" i="1"/>
  <c r="E238" i="1"/>
  <c r="G237" i="1"/>
  <c r="F237" i="1"/>
  <c r="E237" i="1"/>
  <c r="G236" i="1"/>
  <c r="F236" i="1"/>
  <c r="E236" i="1"/>
  <c r="G235" i="1"/>
  <c r="F235" i="1"/>
  <c r="E235" i="1"/>
  <c r="I234" i="1"/>
  <c r="G234" i="1"/>
  <c r="F234" i="1"/>
  <c r="E234" i="1"/>
  <c r="I233" i="1"/>
  <c r="G233" i="1"/>
  <c r="F233" i="1"/>
  <c r="E233" i="1"/>
  <c r="I232" i="1"/>
  <c r="G232" i="1"/>
  <c r="F232" i="1"/>
  <c r="E232" i="1"/>
  <c r="I231" i="1"/>
  <c r="G231" i="1"/>
  <c r="F231" i="1"/>
  <c r="E231" i="1"/>
  <c r="G230" i="1"/>
  <c r="F230" i="1"/>
  <c r="E230" i="1"/>
  <c r="G229" i="1"/>
  <c r="F229" i="1"/>
  <c r="E229" i="1"/>
  <c r="G228" i="1"/>
  <c r="F228" i="1"/>
  <c r="E228" i="1"/>
  <c r="G227" i="1"/>
  <c r="F227" i="1"/>
  <c r="E227" i="1"/>
  <c r="G226" i="1"/>
  <c r="F226" i="1"/>
  <c r="E226" i="1"/>
  <c r="G225" i="1"/>
  <c r="F225" i="1"/>
  <c r="E225" i="1"/>
  <c r="G224" i="1"/>
  <c r="F224" i="1"/>
  <c r="E224" i="1"/>
  <c r="G223" i="1"/>
  <c r="F223" i="1"/>
  <c r="E223" i="1"/>
  <c r="G222" i="1"/>
  <c r="F222" i="1"/>
  <c r="E222" i="1"/>
  <c r="G221" i="1"/>
  <c r="F221" i="1"/>
  <c r="E221" i="1"/>
  <c r="G220" i="1"/>
  <c r="F220" i="1"/>
  <c r="E220" i="1"/>
  <c r="G219" i="1"/>
  <c r="F219" i="1"/>
  <c r="E219" i="1"/>
  <c r="G218" i="1"/>
  <c r="F218" i="1"/>
  <c r="E218" i="1"/>
  <c r="G217" i="1"/>
  <c r="F217" i="1"/>
  <c r="E217" i="1"/>
  <c r="G216" i="1"/>
  <c r="F216" i="1"/>
  <c r="E216" i="1"/>
  <c r="G215" i="1"/>
  <c r="F215" i="1"/>
  <c r="E215" i="1"/>
  <c r="G213" i="1"/>
  <c r="F213" i="1"/>
  <c r="E213" i="1"/>
  <c r="G212" i="1"/>
  <c r="F212" i="1"/>
  <c r="E212" i="1"/>
  <c r="G211" i="1"/>
  <c r="F211" i="1"/>
  <c r="E211" i="1"/>
  <c r="G210" i="1"/>
  <c r="F210" i="1"/>
  <c r="E210" i="1"/>
  <c r="G209" i="1"/>
  <c r="F209" i="1"/>
  <c r="E209" i="1"/>
  <c r="G208" i="1"/>
  <c r="F208" i="1"/>
  <c r="E208" i="1"/>
  <c r="G206" i="1"/>
  <c r="F206" i="1"/>
  <c r="E206" i="1"/>
  <c r="G205" i="1"/>
  <c r="F205" i="1"/>
  <c r="E205" i="1"/>
  <c r="G204" i="1"/>
  <c r="F204" i="1"/>
  <c r="E204" i="1"/>
  <c r="G203" i="1"/>
  <c r="F203" i="1"/>
  <c r="E203" i="1"/>
  <c r="G202" i="1"/>
  <c r="F202" i="1"/>
  <c r="E202" i="1"/>
  <c r="G201" i="1"/>
  <c r="F201" i="1"/>
  <c r="E201" i="1"/>
  <c r="G200" i="1"/>
  <c r="F200" i="1"/>
  <c r="E200" i="1"/>
  <c r="G199" i="1"/>
  <c r="F199" i="1"/>
  <c r="E199" i="1"/>
  <c r="G198" i="1"/>
  <c r="F198" i="1"/>
  <c r="E198" i="1"/>
  <c r="G197" i="1"/>
  <c r="F197" i="1"/>
  <c r="E197" i="1"/>
  <c r="G196" i="1"/>
  <c r="F196" i="1"/>
  <c r="E196" i="1"/>
  <c r="I195" i="1"/>
  <c r="G195" i="1"/>
  <c r="F195" i="1"/>
  <c r="E195" i="1"/>
  <c r="I194" i="1"/>
  <c r="G194" i="1"/>
  <c r="F194" i="1"/>
  <c r="E194" i="1"/>
  <c r="I193" i="1"/>
  <c r="G193" i="1"/>
  <c r="F193" i="1"/>
  <c r="E193" i="1"/>
  <c r="G192" i="1"/>
  <c r="F192" i="1"/>
  <c r="E192" i="1"/>
  <c r="G191" i="1"/>
  <c r="F191" i="1"/>
  <c r="E191" i="1"/>
  <c r="I190" i="1"/>
  <c r="G190" i="1"/>
  <c r="F190" i="1"/>
  <c r="E190" i="1"/>
  <c r="G189" i="1"/>
  <c r="F189" i="1"/>
  <c r="E189" i="1"/>
  <c r="G188" i="1"/>
  <c r="F188" i="1"/>
  <c r="E188" i="1"/>
  <c r="G187" i="1"/>
  <c r="F187" i="1"/>
  <c r="E187" i="1"/>
  <c r="G185" i="1"/>
  <c r="F185" i="1"/>
  <c r="E185" i="1"/>
  <c r="G184" i="1"/>
  <c r="F184" i="1"/>
  <c r="E184" i="1"/>
  <c r="G183" i="1"/>
  <c r="F183" i="1"/>
  <c r="E183" i="1"/>
  <c r="G182" i="1"/>
  <c r="F182" i="1"/>
  <c r="E182" i="1"/>
  <c r="G181" i="1"/>
  <c r="F181" i="1"/>
  <c r="E181" i="1"/>
  <c r="G180" i="1"/>
  <c r="F180" i="1"/>
  <c r="E180" i="1"/>
  <c r="I179" i="1"/>
  <c r="G179" i="1"/>
  <c r="F179" i="1"/>
  <c r="E179" i="1"/>
  <c r="I178" i="1"/>
  <c r="G178" i="1"/>
  <c r="F178" i="1"/>
  <c r="E178" i="1"/>
  <c r="I177" i="1"/>
  <c r="G177" i="1"/>
  <c r="F177" i="1"/>
  <c r="E177" i="1"/>
  <c r="I176" i="1"/>
  <c r="G176" i="1"/>
  <c r="F176" i="1"/>
  <c r="E176" i="1"/>
  <c r="I175" i="1"/>
  <c r="G175" i="1"/>
  <c r="F175" i="1"/>
  <c r="E175" i="1"/>
  <c r="I174" i="1"/>
  <c r="G174" i="1"/>
  <c r="F174" i="1"/>
  <c r="E174" i="1"/>
  <c r="I173" i="1"/>
  <c r="G173" i="1"/>
  <c r="F173" i="1"/>
  <c r="E173" i="1"/>
  <c r="G172" i="1"/>
  <c r="F172" i="1"/>
  <c r="E172" i="1"/>
  <c r="G171" i="1"/>
  <c r="F171" i="1"/>
  <c r="E171" i="1"/>
  <c r="G170" i="1"/>
  <c r="F170" i="1"/>
  <c r="E170" i="1"/>
  <c r="G169" i="1"/>
  <c r="F169" i="1"/>
  <c r="E169" i="1"/>
  <c r="G168" i="1"/>
  <c r="F168" i="1"/>
  <c r="E168" i="1"/>
  <c r="G167" i="1"/>
  <c r="F167" i="1"/>
  <c r="E167" i="1"/>
  <c r="G166" i="1"/>
  <c r="F166" i="1"/>
  <c r="E166" i="1"/>
  <c r="G165" i="1"/>
  <c r="F165" i="1"/>
  <c r="E165" i="1"/>
  <c r="G164" i="1"/>
  <c r="F164" i="1"/>
  <c r="E164" i="1"/>
  <c r="G163" i="1"/>
  <c r="F163" i="1"/>
  <c r="E163" i="1"/>
  <c r="G162" i="1"/>
  <c r="F162" i="1"/>
  <c r="E162" i="1"/>
  <c r="G161" i="1"/>
  <c r="F161" i="1"/>
  <c r="E161" i="1"/>
  <c r="G160" i="1"/>
  <c r="F160" i="1"/>
  <c r="E160" i="1"/>
  <c r="G159" i="1"/>
  <c r="F159" i="1"/>
  <c r="E159" i="1"/>
  <c r="G158" i="1"/>
  <c r="F158" i="1"/>
  <c r="E158" i="1"/>
  <c r="G157" i="1"/>
  <c r="F157" i="1"/>
  <c r="J157" i="1" s="1"/>
  <c r="E157" i="1"/>
  <c r="G156" i="1"/>
  <c r="F156" i="1"/>
  <c r="E156" i="1"/>
  <c r="G155" i="1"/>
  <c r="F155" i="1"/>
  <c r="E155" i="1"/>
  <c r="G154" i="1"/>
  <c r="F154" i="1"/>
  <c r="E154" i="1"/>
  <c r="G153" i="1"/>
  <c r="F153" i="1"/>
  <c r="E153" i="1"/>
  <c r="G152" i="1"/>
  <c r="F152" i="1"/>
  <c r="E152" i="1"/>
  <c r="G151" i="1"/>
  <c r="F151" i="1"/>
  <c r="E151" i="1"/>
  <c r="G150" i="1"/>
  <c r="F150" i="1"/>
  <c r="E150" i="1"/>
  <c r="G149" i="1"/>
  <c r="F149" i="1"/>
  <c r="E149" i="1"/>
  <c r="G148" i="1"/>
  <c r="F148" i="1"/>
  <c r="E148" i="1"/>
  <c r="G147" i="1"/>
  <c r="F147" i="1"/>
  <c r="E147" i="1"/>
  <c r="G146" i="1"/>
  <c r="F146" i="1"/>
  <c r="E146" i="1"/>
  <c r="G145" i="1"/>
  <c r="F145" i="1"/>
  <c r="E145" i="1"/>
  <c r="G144" i="1"/>
  <c r="F144" i="1"/>
  <c r="E144" i="1"/>
  <c r="G143" i="1"/>
  <c r="F143" i="1"/>
  <c r="E143" i="1"/>
  <c r="G142" i="1"/>
  <c r="F142" i="1"/>
  <c r="E142" i="1"/>
  <c r="I141" i="1"/>
  <c r="G141" i="1"/>
  <c r="F141" i="1"/>
  <c r="E141" i="1"/>
  <c r="I140" i="1"/>
  <c r="G140" i="1"/>
  <c r="F140" i="1"/>
  <c r="E140" i="1"/>
  <c r="I139" i="1"/>
  <c r="G139" i="1"/>
  <c r="F139" i="1"/>
  <c r="E139" i="1"/>
  <c r="I138" i="1"/>
  <c r="G138" i="1"/>
  <c r="F138" i="1"/>
  <c r="E138" i="1"/>
  <c r="I137" i="1"/>
  <c r="G137" i="1"/>
  <c r="F137" i="1"/>
  <c r="E137" i="1"/>
  <c r="I136" i="1"/>
  <c r="G136" i="1"/>
  <c r="F136" i="1"/>
  <c r="E136" i="1"/>
  <c r="I135" i="1"/>
  <c r="G135" i="1"/>
  <c r="F135" i="1"/>
  <c r="E135" i="1"/>
  <c r="I134" i="1"/>
  <c r="G134" i="1"/>
  <c r="F134" i="1"/>
  <c r="E134" i="1"/>
  <c r="G133" i="1"/>
  <c r="F133" i="1"/>
  <c r="E133" i="1"/>
  <c r="G132" i="1"/>
  <c r="F132" i="1"/>
  <c r="E132" i="1"/>
  <c r="G131" i="1"/>
  <c r="F131" i="1"/>
  <c r="E131" i="1"/>
  <c r="G130" i="1"/>
  <c r="F130" i="1"/>
  <c r="E130" i="1"/>
  <c r="G129" i="1"/>
  <c r="F129" i="1"/>
  <c r="E129" i="1"/>
  <c r="G128" i="1"/>
  <c r="F128" i="1"/>
  <c r="E128" i="1"/>
  <c r="G127" i="1"/>
  <c r="F127" i="1"/>
  <c r="E127" i="1"/>
  <c r="G126" i="1"/>
  <c r="F126" i="1"/>
  <c r="E126" i="1"/>
  <c r="G125" i="1"/>
  <c r="F125" i="1"/>
  <c r="E125" i="1"/>
  <c r="G124" i="1"/>
  <c r="F124" i="1"/>
  <c r="E124" i="1"/>
  <c r="G123" i="1"/>
  <c r="F123" i="1"/>
  <c r="E123" i="1"/>
  <c r="G122" i="1"/>
  <c r="F122" i="1"/>
  <c r="E122" i="1"/>
  <c r="G121" i="1"/>
  <c r="F121" i="1"/>
  <c r="E121" i="1"/>
  <c r="G120" i="1"/>
  <c r="F120" i="1"/>
  <c r="E120" i="1"/>
  <c r="G119" i="1"/>
  <c r="F119" i="1"/>
  <c r="E119" i="1"/>
  <c r="G118" i="1"/>
  <c r="F118" i="1"/>
  <c r="E118" i="1"/>
  <c r="G117" i="1"/>
  <c r="F117" i="1"/>
  <c r="E117" i="1"/>
  <c r="G116" i="1"/>
  <c r="F116" i="1"/>
  <c r="E116" i="1"/>
  <c r="G115" i="1"/>
  <c r="F115" i="1"/>
  <c r="E115" i="1"/>
  <c r="G114" i="1"/>
  <c r="F114" i="1"/>
  <c r="E114" i="1"/>
  <c r="G113" i="1"/>
  <c r="F113" i="1"/>
  <c r="E113" i="1"/>
  <c r="G112" i="1"/>
  <c r="F112" i="1"/>
  <c r="E112" i="1"/>
  <c r="G111" i="1"/>
  <c r="F111" i="1"/>
  <c r="E111" i="1"/>
  <c r="G110" i="1"/>
  <c r="F110" i="1"/>
  <c r="E110" i="1"/>
  <c r="G109" i="1"/>
  <c r="F109" i="1"/>
  <c r="E109" i="1"/>
  <c r="G108" i="1"/>
  <c r="F108" i="1"/>
  <c r="E108" i="1"/>
  <c r="G107" i="1"/>
  <c r="F107" i="1"/>
  <c r="E107" i="1"/>
  <c r="G106" i="1"/>
  <c r="F106" i="1"/>
  <c r="E106" i="1"/>
  <c r="G105" i="1"/>
  <c r="F105" i="1"/>
  <c r="E105" i="1"/>
  <c r="G104" i="1"/>
  <c r="F104" i="1"/>
  <c r="E104" i="1"/>
  <c r="G103" i="1"/>
  <c r="F103" i="1"/>
  <c r="E103" i="1"/>
  <c r="G102" i="1"/>
  <c r="F102" i="1"/>
  <c r="E102" i="1"/>
  <c r="G101" i="1"/>
  <c r="F101" i="1"/>
  <c r="E101" i="1"/>
  <c r="G100" i="1"/>
  <c r="F100" i="1"/>
  <c r="E100" i="1"/>
  <c r="G99" i="1"/>
  <c r="F99" i="1"/>
  <c r="E99" i="1"/>
  <c r="G98" i="1"/>
  <c r="F98" i="1"/>
  <c r="E98" i="1"/>
  <c r="G97" i="1"/>
  <c r="F97" i="1"/>
  <c r="E97" i="1"/>
  <c r="I96" i="1"/>
  <c r="G96" i="1"/>
  <c r="F96" i="1"/>
  <c r="E96" i="1"/>
  <c r="I95" i="1"/>
  <c r="G95" i="1"/>
  <c r="F95" i="1"/>
  <c r="E95" i="1"/>
  <c r="I94" i="1"/>
  <c r="G94" i="1"/>
  <c r="F94" i="1"/>
  <c r="E94" i="1"/>
  <c r="I93" i="1"/>
  <c r="G93" i="1"/>
  <c r="F93" i="1"/>
  <c r="E93" i="1"/>
  <c r="I92" i="1"/>
  <c r="G92" i="1"/>
  <c r="F92" i="1"/>
  <c r="E92" i="1"/>
  <c r="I91" i="1"/>
  <c r="G91" i="1"/>
  <c r="F91" i="1"/>
  <c r="E91" i="1"/>
  <c r="I90" i="1"/>
  <c r="G90" i="1"/>
  <c r="F90" i="1"/>
  <c r="E90" i="1"/>
  <c r="I89" i="1"/>
  <c r="G89" i="1"/>
  <c r="F89" i="1"/>
  <c r="E89" i="1"/>
  <c r="I88" i="1"/>
  <c r="G88" i="1"/>
  <c r="F88" i="1"/>
  <c r="E88" i="1"/>
  <c r="I87" i="1"/>
  <c r="G87" i="1"/>
  <c r="F87" i="1"/>
  <c r="E87" i="1"/>
  <c r="I86" i="1"/>
  <c r="G86" i="1"/>
  <c r="F86" i="1"/>
  <c r="E86" i="1"/>
  <c r="G85" i="1"/>
  <c r="F85" i="1"/>
  <c r="E85" i="1"/>
  <c r="G84" i="1"/>
  <c r="F84" i="1"/>
  <c r="E84" i="1"/>
  <c r="G83" i="1"/>
  <c r="F83" i="1"/>
  <c r="E83" i="1"/>
  <c r="G82" i="1"/>
  <c r="F82" i="1"/>
  <c r="E82" i="1"/>
  <c r="G81" i="1"/>
  <c r="F81" i="1"/>
  <c r="E81" i="1"/>
  <c r="G80" i="1"/>
  <c r="F80" i="1"/>
  <c r="E80" i="1"/>
  <c r="G78" i="1"/>
  <c r="F78" i="1"/>
  <c r="E78" i="1"/>
  <c r="G77" i="1"/>
  <c r="F77" i="1"/>
  <c r="E77" i="1"/>
  <c r="G75" i="1"/>
  <c r="F75" i="1"/>
  <c r="E75" i="1"/>
  <c r="G74" i="1"/>
  <c r="F74" i="1"/>
  <c r="E74" i="1"/>
  <c r="G73" i="1"/>
  <c r="F73" i="1"/>
  <c r="E73" i="1"/>
  <c r="G72" i="1"/>
  <c r="F72" i="1"/>
  <c r="E72" i="1"/>
  <c r="G71" i="1"/>
  <c r="F71" i="1"/>
  <c r="E71" i="1"/>
  <c r="I70" i="1"/>
  <c r="G70" i="1"/>
  <c r="F70" i="1"/>
  <c r="E70" i="1"/>
  <c r="I69" i="1"/>
  <c r="G69" i="1"/>
  <c r="F69" i="1"/>
  <c r="E69" i="1"/>
  <c r="I68" i="1"/>
  <c r="G68" i="1"/>
  <c r="F68" i="1"/>
  <c r="E68" i="1"/>
  <c r="G67" i="1"/>
  <c r="F67" i="1"/>
  <c r="E67" i="1"/>
  <c r="G66" i="1"/>
  <c r="F66" i="1"/>
  <c r="E66" i="1"/>
  <c r="G65" i="1"/>
  <c r="F65" i="1"/>
  <c r="E65" i="1"/>
  <c r="G64" i="1"/>
  <c r="F64" i="1"/>
  <c r="E64" i="1"/>
  <c r="G63" i="1"/>
  <c r="F63" i="1"/>
  <c r="E63" i="1"/>
  <c r="G62" i="1"/>
  <c r="F62" i="1"/>
  <c r="E62" i="1"/>
  <c r="G61" i="1"/>
  <c r="F61" i="1"/>
  <c r="E61" i="1"/>
  <c r="G60" i="1"/>
  <c r="F60" i="1"/>
  <c r="E60" i="1"/>
  <c r="G59" i="1"/>
  <c r="F59" i="1"/>
  <c r="E59" i="1"/>
  <c r="I58" i="1"/>
  <c r="G58" i="1"/>
  <c r="F58" i="1"/>
  <c r="E58" i="1"/>
  <c r="I57" i="1"/>
  <c r="G57" i="1"/>
  <c r="F57" i="1"/>
  <c r="E57" i="1"/>
  <c r="I56" i="1"/>
  <c r="G56" i="1"/>
  <c r="F56" i="1"/>
  <c r="E56" i="1"/>
  <c r="I55" i="1"/>
  <c r="G55" i="1"/>
  <c r="F55" i="1"/>
  <c r="E55" i="1"/>
  <c r="I54" i="1"/>
  <c r="G54" i="1"/>
  <c r="F54" i="1"/>
  <c r="E54" i="1"/>
  <c r="I53" i="1"/>
  <c r="G53" i="1"/>
  <c r="F53" i="1"/>
  <c r="E53" i="1"/>
  <c r="I52" i="1"/>
  <c r="G52" i="1"/>
  <c r="F52" i="1"/>
  <c r="E52" i="1"/>
  <c r="I51" i="1"/>
  <c r="G51" i="1"/>
  <c r="F51" i="1"/>
  <c r="E51" i="1"/>
  <c r="I50" i="1"/>
  <c r="G50" i="1"/>
  <c r="F50" i="1"/>
  <c r="E50" i="1"/>
  <c r="I49" i="1"/>
  <c r="G49" i="1"/>
  <c r="F49" i="1"/>
  <c r="E49" i="1"/>
  <c r="I48" i="1"/>
  <c r="G48" i="1"/>
  <c r="F48" i="1"/>
  <c r="E48" i="1"/>
  <c r="I47" i="1"/>
  <c r="G47" i="1"/>
  <c r="F47" i="1"/>
  <c r="E47" i="1"/>
  <c r="I46" i="1"/>
  <c r="G46" i="1"/>
  <c r="F46" i="1"/>
  <c r="E46" i="1"/>
  <c r="I45" i="1"/>
  <c r="G45" i="1"/>
  <c r="F45" i="1"/>
  <c r="E45" i="1"/>
  <c r="I44" i="1"/>
  <c r="G44" i="1"/>
  <c r="F44" i="1"/>
  <c r="E44" i="1"/>
  <c r="I43" i="1"/>
  <c r="G43" i="1"/>
  <c r="F43" i="1"/>
  <c r="E43" i="1"/>
  <c r="I42" i="1"/>
  <c r="G42" i="1"/>
  <c r="F42" i="1"/>
  <c r="E42" i="1"/>
  <c r="I41" i="1"/>
  <c r="G41" i="1"/>
  <c r="F41" i="1"/>
  <c r="E41" i="1"/>
  <c r="I40" i="1"/>
  <c r="G40" i="1"/>
  <c r="F40" i="1"/>
  <c r="E40" i="1"/>
  <c r="I39" i="1"/>
  <c r="G39" i="1"/>
  <c r="F39" i="1"/>
  <c r="E39" i="1"/>
  <c r="I38" i="1"/>
  <c r="G38" i="1"/>
  <c r="F38" i="1"/>
  <c r="E38" i="1"/>
  <c r="I37" i="1"/>
  <c r="G37" i="1"/>
  <c r="F37" i="1"/>
  <c r="E37" i="1"/>
  <c r="I36" i="1"/>
  <c r="G36" i="1"/>
  <c r="F36" i="1"/>
  <c r="E36" i="1"/>
  <c r="I35" i="1"/>
  <c r="G35" i="1"/>
  <c r="F35" i="1"/>
  <c r="E35" i="1"/>
  <c r="I34" i="1"/>
  <c r="G34" i="1"/>
  <c r="F34" i="1"/>
  <c r="E34" i="1"/>
  <c r="I33" i="1"/>
  <c r="G33" i="1"/>
  <c r="F33" i="1"/>
  <c r="E33" i="1"/>
  <c r="I32" i="1"/>
  <c r="G32" i="1"/>
  <c r="F32" i="1"/>
  <c r="E32" i="1"/>
  <c r="I31" i="1"/>
  <c r="G31" i="1"/>
  <c r="F31" i="1"/>
  <c r="E31" i="1"/>
  <c r="I30" i="1"/>
  <c r="G30" i="1"/>
  <c r="F30" i="1"/>
  <c r="E30" i="1"/>
  <c r="I29" i="1"/>
  <c r="G29" i="1"/>
  <c r="F29" i="1"/>
  <c r="E29" i="1"/>
  <c r="I28" i="1"/>
  <c r="G28" i="1"/>
  <c r="F28" i="1"/>
  <c r="E28" i="1"/>
  <c r="I27" i="1"/>
  <c r="G27" i="1"/>
  <c r="F27" i="1"/>
  <c r="E27" i="1"/>
  <c r="I26" i="1"/>
  <c r="G26" i="1"/>
  <c r="F26" i="1"/>
  <c r="E26" i="1"/>
  <c r="I25" i="1"/>
  <c r="G25" i="1"/>
  <c r="F25" i="1"/>
  <c r="E25" i="1"/>
  <c r="I24" i="1"/>
  <c r="G24" i="1"/>
  <c r="F24" i="1"/>
  <c r="E24" i="1"/>
  <c r="I23" i="1"/>
  <c r="G23" i="1"/>
  <c r="F23" i="1"/>
  <c r="E23" i="1"/>
  <c r="I22" i="1"/>
  <c r="G22" i="1"/>
  <c r="F22" i="1"/>
  <c r="E22" i="1"/>
  <c r="I21" i="1"/>
  <c r="G21" i="1"/>
  <c r="F21" i="1"/>
  <c r="E21" i="1"/>
  <c r="I20" i="1"/>
  <c r="G20" i="1"/>
  <c r="F20" i="1"/>
  <c r="E20" i="1"/>
  <c r="I19" i="1"/>
  <c r="G19" i="1"/>
  <c r="F19" i="1"/>
  <c r="E19" i="1"/>
  <c r="I18" i="1"/>
  <c r="G18" i="1"/>
  <c r="F18" i="1"/>
  <c r="E18" i="1"/>
  <c r="I17" i="1"/>
  <c r="G17" i="1"/>
  <c r="F17" i="1"/>
  <c r="E17" i="1"/>
  <c r="I16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F7" i="1"/>
  <c r="E7" i="1"/>
  <c r="I126" i="1" l="1"/>
  <c r="J126" i="1"/>
  <c r="I170" i="1"/>
  <c r="J170" i="1"/>
  <c r="I302" i="1"/>
  <c r="J302" i="1"/>
  <c r="I580" i="1"/>
  <c r="J580" i="1"/>
  <c r="I713" i="1"/>
  <c r="J713" i="1"/>
  <c r="I745" i="1"/>
  <c r="J745" i="1"/>
  <c r="I763" i="1"/>
  <c r="J763" i="1"/>
  <c r="I872" i="1"/>
  <c r="J872" i="1"/>
  <c r="I980" i="1"/>
  <c r="J980" i="1"/>
  <c r="I997" i="1"/>
  <c r="J997" i="1"/>
  <c r="I1096" i="1"/>
  <c r="J1096" i="1"/>
  <c r="I1103" i="1"/>
  <c r="J1103" i="1"/>
  <c r="I1108" i="1"/>
  <c r="J1108" i="1"/>
  <c r="I1116" i="1"/>
  <c r="J1116" i="1"/>
  <c r="I1123" i="1"/>
  <c r="J1123" i="1"/>
  <c r="I1132" i="1"/>
  <c r="J1132" i="1"/>
  <c r="I1140" i="1"/>
  <c r="J1140" i="1"/>
  <c r="I1153" i="1"/>
  <c r="J1153" i="1"/>
  <c r="I1169" i="1"/>
  <c r="J1169" i="1"/>
  <c r="I1178" i="1"/>
  <c r="J1178" i="1"/>
  <c r="I267" i="1"/>
  <c r="J267" i="1"/>
  <c r="I558" i="1"/>
  <c r="J558" i="1"/>
  <c r="I660" i="1"/>
  <c r="J660" i="1"/>
  <c r="I667" i="1"/>
  <c r="J667" i="1"/>
  <c r="I687" i="1"/>
  <c r="J687" i="1"/>
  <c r="I846" i="1"/>
  <c r="J846" i="1"/>
  <c r="I1088" i="1"/>
  <c r="J1088" i="1"/>
  <c r="I1160" i="1"/>
  <c r="J1160" i="1"/>
  <c r="I109" i="1"/>
  <c r="J109" i="1"/>
  <c r="I115" i="1"/>
  <c r="J115" i="1"/>
  <c r="I121" i="1"/>
  <c r="J121" i="1"/>
  <c r="I129" i="1"/>
  <c r="J129" i="1"/>
  <c r="I192" i="1"/>
  <c r="J192" i="1"/>
  <c r="I196" i="1"/>
  <c r="J196" i="1"/>
  <c r="I204" i="1"/>
  <c r="J204" i="1"/>
  <c r="I255" i="1"/>
  <c r="J255" i="1"/>
  <c r="I277" i="1"/>
  <c r="J277" i="1"/>
  <c r="I292" i="1"/>
  <c r="J292" i="1"/>
  <c r="I305" i="1"/>
  <c r="J305" i="1"/>
  <c r="I319" i="1"/>
  <c r="J319" i="1"/>
  <c r="I540" i="1"/>
  <c r="J540" i="1"/>
  <c r="I549" i="1"/>
  <c r="J549" i="1"/>
  <c r="I554" i="1"/>
  <c r="J554" i="1"/>
  <c r="I569" i="1"/>
  <c r="J569" i="1"/>
  <c r="I576" i="1"/>
  <c r="J576" i="1"/>
  <c r="I583" i="1"/>
  <c r="J583" i="1"/>
  <c r="I589" i="1"/>
  <c r="J589" i="1"/>
  <c r="I595" i="1"/>
  <c r="J595" i="1"/>
  <c r="I609" i="1"/>
  <c r="J609" i="1"/>
  <c r="I616" i="1"/>
  <c r="J616" i="1"/>
  <c r="I624" i="1"/>
  <c r="J624" i="1"/>
  <c r="I656" i="1"/>
  <c r="J656" i="1"/>
  <c r="I670" i="1"/>
  <c r="J670" i="1"/>
  <c r="I682" i="1"/>
  <c r="J682" i="1"/>
  <c r="I707" i="1"/>
  <c r="J707" i="1"/>
  <c r="I716" i="1"/>
  <c r="J716" i="1"/>
  <c r="I724" i="1"/>
  <c r="J724" i="1"/>
  <c r="I752" i="1"/>
  <c r="J752" i="1"/>
  <c r="I758" i="1"/>
  <c r="J758" i="1"/>
  <c r="I766" i="1"/>
  <c r="J766" i="1"/>
  <c r="I836" i="1"/>
  <c r="J836" i="1"/>
  <c r="I849" i="1"/>
  <c r="J849" i="1"/>
  <c r="I856" i="1"/>
  <c r="J856" i="1"/>
  <c r="I882" i="1"/>
  <c r="J882" i="1"/>
  <c r="I898" i="1"/>
  <c r="J898" i="1"/>
  <c r="I905" i="1"/>
  <c r="J905" i="1"/>
  <c r="I917" i="1"/>
  <c r="J917" i="1"/>
  <c r="I924" i="1"/>
  <c r="J924" i="1"/>
  <c r="I931" i="1"/>
  <c r="J931" i="1"/>
  <c r="I965" i="1"/>
  <c r="J965" i="1"/>
  <c r="I976" i="1"/>
  <c r="J976" i="1"/>
  <c r="I987" i="1"/>
  <c r="J987" i="1"/>
  <c r="I994" i="1"/>
  <c r="J994" i="1"/>
  <c r="I1005" i="1"/>
  <c r="J1005" i="1"/>
  <c r="I1018" i="1"/>
  <c r="J1018" i="1"/>
  <c r="I1024" i="1"/>
  <c r="J1024" i="1"/>
  <c r="I1032" i="1"/>
  <c r="J1032" i="1"/>
  <c r="I1051" i="1"/>
  <c r="J1051" i="1"/>
  <c r="I1058" i="1"/>
  <c r="J1058" i="1"/>
  <c r="I1066" i="1"/>
  <c r="J1066" i="1"/>
  <c r="I1077" i="1"/>
  <c r="J1077" i="1"/>
  <c r="I1091" i="1"/>
  <c r="J1091" i="1"/>
  <c r="I1099" i="1"/>
  <c r="J1099" i="1"/>
  <c r="I1111" i="1"/>
  <c r="J1111" i="1"/>
  <c r="I1119" i="1"/>
  <c r="J1119" i="1"/>
  <c r="I1127" i="1"/>
  <c r="J1127" i="1"/>
  <c r="I1135" i="1"/>
  <c r="J1135" i="1"/>
  <c r="I1143" i="1"/>
  <c r="J1143" i="1"/>
  <c r="I1156" i="1"/>
  <c r="J1156" i="1"/>
  <c r="I1163" i="1"/>
  <c r="J1163" i="1"/>
  <c r="I1171" i="1"/>
  <c r="J1171" i="1"/>
  <c r="I259" i="1"/>
  <c r="J259" i="1"/>
  <c r="I282" i="1"/>
  <c r="J282" i="1"/>
  <c r="I606" i="1"/>
  <c r="J606" i="1"/>
  <c r="I628" i="1"/>
  <c r="J628" i="1"/>
  <c r="I903" i="1"/>
  <c r="J903" i="1"/>
  <c r="I1029" i="1"/>
  <c r="J1029" i="1"/>
  <c r="I78" i="1"/>
  <c r="J78" i="1"/>
  <c r="I104" i="1"/>
  <c r="J104" i="1"/>
  <c r="I221" i="1"/>
  <c r="J221" i="1"/>
  <c r="I228" i="1"/>
  <c r="J228" i="1"/>
  <c r="I248" i="1"/>
  <c r="J248" i="1"/>
  <c r="I262" i="1"/>
  <c r="J262" i="1"/>
  <c r="I298" i="1"/>
  <c r="J298" i="1"/>
  <c r="I313" i="1"/>
  <c r="J313" i="1"/>
  <c r="I13" i="1"/>
  <c r="J13" i="1"/>
  <c r="I61" i="1"/>
  <c r="J61" i="1"/>
  <c r="I66" i="1"/>
  <c r="J66" i="1"/>
  <c r="I72" i="1"/>
  <c r="J72" i="1"/>
  <c r="I99" i="1"/>
  <c r="J99" i="1"/>
  <c r="I106" i="1"/>
  <c r="J106" i="1"/>
  <c r="I111" i="1"/>
  <c r="J111" i="1"/>
  <c r="I118" i="1"/>
  <c r="J118" i="1"/>
  <c r="I124" i="1"/>
  <c r="J124" i="1"/>
  <c r="I131" i="1"/>
  <c r="J131" i="1"/>
  <c r="I145" i="1"/>
  <c r="J145" i="1"/>
  <c r="I153" i="1"/>
  <c r="J153" i="1"/>
  <c r="I168" i="1"/>
  <c r="J168" i="1"/>
  <c r="I183" i="1"/>
  <c r="J183" i="1"/>
  <c r="I199" i="1"/>
  <c r="J199" i="1"/>
  <c r="I208" i="1"/>
  <c r="J208" i="1"/>
  <c r="I216" i="1"/>
  <c r="J216" i="1"/>
  <c r="I224" i="1"/>
  <c r="J224" i="1"/>
  <c r="I235" i="1"/>
  <c r="J235" i="1"/>
  <c r="I243" i="1"/>
  <c r="J243" i="1"/>
  <c r="I257" i="1"/>
  <c r="J257" i="1"/>
  <c r="I265" i="1"/>
  <c r="J265" i="1"/>
  <c r="I272" i="1"/>
  <c r="J272" i="1"/>
  <c r="I280" i="1"/>
  <c r="J280" i="1"/>
  <c r="I287" i="1"/>
  <c r="J287" i="1"/>
  <c r="I294" i="1"/>
  <c r="J294" i="1"/>
  <c r="I301" i="1"/>
  <c r="J301" i="1"/>
  <c r="I308" i="1"/>
  <c r="J308" i="1"/>
  <c r="I557" i="1"/>
  <c r="J557" i="1"/>
  <c r="I572" i="1"/>
  <c r="J572" i="1"/>
  <c r="I578" i="1"/>
  <c r="J578" i="1"/>
  <c r="I586" i="1"/>
  <c r="J586" i="1"/>
  <c r="I591" i="1"/>
  <c r="J591" i="1"/>
  <c r="I597" i="1"/>
  <c r="J597" i="1"/>
  <c r="I601" i="1"/>
  <c r="J601" i="1"/>
  <c r="I604" i="1"/>
  <c r="J604" i="1"/>
  <c r="I611" i="1"/>
  <c r="J611" i="1"/>
  <c r="I619" i="1"/>
  <c r="J619" i="1"/>
  <c r="I626" i="1"/>
  <c r="J626" i="1"/>
  <c r="I659" i="1"/>
  <c r="J659" i="1"/>
  <c r="I665" i="1"/>
  <c r="J665" i="1"/>
  <c r="I685" i="1"/>
  <c r="J685" i="1"/>
  <c r="I711" i="1"/>
  <c r="J711" i="1"/>
  <c r="I719" i="1"/>
  <c r="J719" i="1"/>
  <c r="I748" i="1"/>
  <c r="J748" i="1"/>
  <c r="I753" i="1"/>
  <c r="J753" i="1"/>
  <c r="I761" i="1"/>
  <c r="J761" i="1"/>
  <c r="I870" i="1"/>
  <c r="J870" i="1"/>
  <c r="I877" i="1"/>
  <c r="J877" i="1"/>
  <c r="I885" i="1"/>
  <c r="J885" i="1"/>
  <c r="I901" i="1"/>
  <c r="J901" i="1"/>
  <c r="I920" i="1"/>
  <c r="J920" i="1"/>
  <c r="I926" i="1"/>
  <c r="J926" i="1"/>
  <c r="I960" i="1"/>
  <c r="J960" i="1"/>
  <c r="I971" i="1"/>
  <c r="J971" i="1"/>
  <c r="I978" i="1"/>
  <c r="J978" i="1"/>
  <c r="I984" i="1"/>
  <c r="J984" i="1"/>
  <c r="I990" i="1"/>
  <c r="J990" i="1"/>
  <c r="I995" i="1"/>
  <c r="J995" i="1"/>
  <c r="I1001" i="1"/>
  <c r="J1001" i="1"/>
  <c r="I1013" i="1"/>
  <c r="J1013" i="1"/>
  <c r="I1021" i="1"/>
  <c r="J1021" i="1"/>
  <c r="I1027" i="1"/>
  <c r="J1027" i="1"/>
  <c r="I1035" i="1"/>
  <c r="J1035" i="1"/>
  <c r="I1047" i="1"/>
  <c r="J1047" i="1"/>
  <c r="I1053" i="1"/>
  <c r="J1053" i="1"/>
  <c r="I1061" i="1"/>
  <c r="J1061" i="1"/>
  <c r="I1069" i="1"/>
  <c r="J1069" i="1"/>
  <c r="I1080" i="1"/>
  <c r="J1080" i="1"/>
  <c r="I1086" i="1"/>
  <c r="J1086" i="1"/>
  <c r="I1094" i="1"/>
  <c r="J1094" i="1"/>
  <c r="I1101" i="1"/>
  <c r="J1101" i="1"/>
  <c r="I1106" i="1"/>
  <c r="J1106" i="1"/>
  <c r="I1114" i="1"/>
  <c r="J1114" i="1"/>
  <c r="I1121" i="1"/>
  <c r="J1121" i="1"/>
  <c r="I1130" i="1"/>
  <c r="J1130" i="1"/>
  <c r="I1138" i="1"/>
  <c r="J1138" i="1"/>
  <c r="I1151" i="1"/>
  <c r="J1151" i="1"/>
  <c r="I1158" i="1"/>
  <c r="J1158" i="1"/>
  <c r="I1166" i="1"/>
  <c r="J1166" i="1"/>
  <c r="I1176" i="1"/>
  <c r="J1176" i="1"/>
  <c r="I74" i="1"/>
  <c r="J74" i="1"/>
  <c r="I113" i="1"/>
  <c r="J113" i="1"/>
  <c r="I218" i="1"/>
  <c r="J218" i="1"/>
  <c r="I237" i="1"/>
  <c r="J237" i="1"/>
  <c r="I274" i="1"/>
  <c r="J274" i="1"/>
  <c r="I317" i="1"/>
  <c r="J317" i="1"/>
  <c r="I546" i="1"/>
  <c r="J546" i="1"/>
  <c r="I613" i="1"/>
  <c r="J613" i="1"/>
  <c r="I853" i="1"/>
  <c r="J853" i="1"/>
  <c r="I928" i="1"/>
  <c r="J928" i="1"/>
  <c r="I992" i="1"/>
  <c r="J992" i="1"/>
  <c r="I1063" i="1"/>
  <c r="J1063" i="1"/>
  <c r="I1082" i="1"/>
  <c r="J1082" i="1"/>
  <c r="I63" i="1"/>
  <c r="J63" i="1"/>
  <c r="I142" i="1"/>
  <c r="J142" i="1"/>
  <c r="I150" i="1"/>
  <c r="J150" i="1"/>
  <c r="I158" i="1"/>
  <c r="J158" i="1"/>
  <c r="I165" i="1"/>
  <c r="J165" i="1"/>
  <c r="I180" i="1"/>
  <c r="J180" i="1"/>
  <c r="I187" i="1"/>
  <c r="J187" i="1"/>
  <c r="I240" i="1"/>
  <c r="J240" i="1"/>
  <c r="I284" i="1"/>
  <c r="J284" i="1"/>
  <c r="I9" i="1"/>
  <c r="J9" i="1"/>
  <c r="I75" i="1"/>
  <c r="J75" i="1"/>
  <c r="I84" i="1"/>
  <c r="J84" i="1"/>
  <c r="I102" i="1"/>
  <c r="J102" i="1"/>
  <c r="I108" i="1"/>
  <c r="J108" i="1"/>
  <c r="I127" i="1"/>
  <c r="J127" i="1"/>
  <c r="I133" i="1"/>
  <c r="J133" i="1"/>
  <c r="I148" i="1"/>
  <c r="J148" i="1"/>
  <c r="I156" i="1"/>
  <c r="J156" i="1"/>
  <c r="I163" i="1"/>
  <c r="J163" i="1"/>
  <c r="I171" i="1"/>
  <c r="J171" i="1"/>
  <c r="I184" i="1"/>
  <c r="J184" i="1"/>
  <c r="I202" i="1"/>
  <c r="J202" i="1"/>
  <c r="I211" i="1"/>
  <c r="J211" i="1"/>
  <c r="I219" i="1"/>
  <c r="J219" i="1"/>
  <c r="I226" i="1"/>
  <c r="J226" i="1"/>
  <c r="I238" i="1"/>
  <c r="J238" i="1"/>
  <c r="I246" i="1"/>
  <c r="J246" i="1"/>
  <c r="I253" i="1"/>
  <c r="J253" i="1"/>
  <c r="I260" i="1"/>
  <c r="J260" i="1"/>
  <c r="I268" i="1"/>
  <c r="J268" i="1"/>
  <c r="I275" i="1"/>
  <c r="J275" i="1"/>
  <c r="I290" i="1"/>
  <c r="J290" i="1"/>
  <c r="I303" i="1"/>
  <c r="J303" i="1"/>
  <c r="I311" i="1"/>
  <c r="J311" i="1"/>
  <c r="I318" i="1"/>
  <c r="J318" i="1"/>
  <c r="I538" i="1"/>
  <c r="J538" i="1"/>
  <c r="I547" i="1"/>
  <c r="J547" i="1"/>
  <c r="I559" i="1"/>
  <c r="J559" i="1"/>
  <c r="I574" i="1"/>
  <c r="J574" i="1"/>
  <c r="I581" i="1"/>
  <c r="J581" i="1"/>
  <c r="I587" i="1"/>
  <c r="J587" i="1"/>
  <c r="I607" i="1"/>
  <c r="J607" i="1"/>
  <c r="I614" i="1"/>
  <c r="J614" i="1"/>
  <c r="I622" i="1"/>
  <c r="J622" i="1"/>
  <c r="I646" i="1"/>
  <c r="J646" i="1"/>
  <c r="I661" i="1"/>
  <c r="J661" i="1"/>
  <c r="I668" i="1"/>
  <c r="J668" i="1"/>
  <c r="I688" i="1"/>
  <c r="J688" i="1"/>
  <c r="I705" i="1"/>
  <c r="J705" i="1"/>
  <c r="I714" i="1"/>
  <c r="J714" i="1"/>
  <c r="I722" i="1"/>
  <c r="J722" i="1"/>
  <c r="I750" i="1"/>
  <c r="J750" i="1"/>
  <c r="I756" i="1"/>
  <c r="J756" i="1"/>
  <c r="I764" i="1"/>
  <c r="J764" i="1"/>
  <c r="I847" i="1"/>
  <c r="J847" i="1"/>
  <c r="I854" i="1"/>
  <c r="J854" i="1"/>
  <c r="I873" i="1"/>
  <c r="J873" i="1"/>
  <c r="I881" i="1"/>
  <c r="J881" i="1"/>
  <c r="I887" i="1"/>
  <c r="J887" i="1"/>
  <c r="I896" i="1"/>
  <c r="J896" i="1"/>
  <c r="I904" i="1"/>
  <c r="J904" i="1"/>
  <c r="I915" i="1"/>
  <c r="J915" i="1"/>
  <c r="I922" i="1"/>
  <c r="J922" i="1"/>
  <c r="I929" i="1"/>
  <c r="J929" i="1"/>
  <c r="I963" i="1"/>
  <c r="J963" i="1"/>
  <c r="I968" i="1"/>
  <c r="J968" i="1"/>
  <c r="I974" i="1"/>
  <c r="J974" i="1"/>
  <c r="I981" i="1"/>
  <c r="J981" i="1"/>
  <c r="I998" i="1"/>
  <c r="J998" i="1"/>
  <c r="I1003" i="1"/>
  <c r="J1003" i="1"/>
  <c r="I1010" i="1"/>
  <c r="J1010" i="1"/>
  <c r="I1016" i="1"/>
  <c r="J1016" i="1"/>
  <c r="I1022" i="1"/>
  <c r="J1022" i="1"/>
  <c r="I1030" i="1"/>
  <c r="J1030" i="1"/>
  <c r="I1039" i="1"/>
  <c r="J1039" i="1"/>
  <c r="I1049" i="1"/>
  <c r="J1049" i="1"/>
  <c r="I1056" i="1"/>
  <c r="J1056" i="1"/>
  <c r="I1064" i="1"/>
  <c r="J1064" i="1"/>
  <c r="I1076" i="1"/>
  <c r="J1076" i="1"/>
  <c r="I1083" i="1"/>
  <c r="J1083" i="1"/>
  <c r="I1089" i="1"/>
  <c r="J1089" i="1"/>
  <c r="I1097" i="1"/>
  <c r="J1097" i="1"/>
  <c r="I1104" i="1"/>
  <c r="J1104" i="1"/>
  <c r="I1109" i="1"/>
  <c r="J1109" i="1"/>
  <c r="I1117" i="1"/>
  <c r="J1117" i="1"/>
  <c r="I1124" i="1"/>
  <c r="J1124" i="1"/>
  <c r="I1133" i="1"/>
  <c r="J1133" i="1"/>
  <c r="I1141" i="1"/>
  <c r="J1141" i="1"/>
  <c r="I1147" i="1"/>
  <c r="J1147" i="1"/>
  <c r="I1154" i="1"/>
  <c r="J1154" i="1"/>
  <c r="I1161" i="1"/>
  <c r="J1161" i="1"/>
  <c r="I1170" i="1"/>
  <c r="J1170" i="1"/>
  <c r="I1179" i="1"/>
  <c r="J1179" i="1"/>
  <c r="I101" i="1"/>
  <c r="J101" i="1"/>
  <c r="I119" i="1"/>
  <c r="J119" i="1"/>
  <c r="I644" i="1"/>
  <c r="J644" i="1"/>
  <c r="I721" i="1"/>
  <c r="J721" i="1"/>
  <c r="I914" i="1"/>
  <c r="J914" i="1"/>
  <c r="I973" i="1"/>
  <c r="J973" i="1"/>
  <c r="I10" i="1"/>
  <c r="J10" i="1"/>
  <c r="I11" i="1"/>
  <c r="J11" i="1"/>
  <c r="I64" i="1"/>
  <c r="J64" i="1"/>
  <c r="I80" i="1"/>
  <c r="J80" i="1"/>
  <c r="I97" i="1"/>
  <c r="J97" i="1"/>
  <c r="I105" i="1"/>
  <c r="J105" i="1"/>
  <c r="I116" i="1"/>
  <c r="J116" i="1"/>
  <c r="I122" i="1"/>
  <c r="J122" i="1"/>
  <c r="I143" i="1"/>
  <c r="J143" i="1"/>
  <c r="I151" i="1"/>
  <c r="J151" i="1"/>
  <c r="I159" i="1"/>
  <c r="J159" i="1"/>
  <c r="I166" i="1"/>
  <c r="J166" i="1"/>
  <c r="I181" i="1"/>
  <c r="J181" i="1"/>
  <c r="I188" i="1"/>
  <c r="J188" i="1"/>
  <c r="I197" i="1"/>
  <c r="J197" i="1"/>
  <c r="I205" i="1"/>
  <c r="J205" i="1"/>
  <c r="I213" i="1"/>
  <c r="J213" i="1"/>
  <c r="I222" i="1"/>
  <c r="J222" i="1"/>
  <c r="I229" i="1"/>
  <c r="J229" i="1"/>
  <c r="I241" i="1"/>
  <c r="J241" i="1"/>
  <c r="I249" i="1"/>
  <c r="J249" i="1"/>
  <c r="I263" i="1"/>
  <c r="J263" i="1"/>
  <c r="I270" i="1"/>
  <c r="J270" i="1"/>
  <c r="I278" i="1"/>
  <c r="J278" i="1"/>
  <c r="I285" i="1"/>
  <c r="J285" i="1"/>
  <c r="I293" i="1"/>
  <c r="J293" i="1"/>
  <c r="I299" i="1"/>
  <c r="J299" i="1"/>
  <c r="I306" i="1"/>
  <c r="J306" i="1"/>
  <c r="I314" i="1"/>
  <c r="J314" i="1"/>
  <c r="I320" i="1"/>
  <c r="J320" i="1"/>
  <c r="I541" i="1"/>
  <c r="J541" i="1"/>
  <c r="I550" i="1"/>
  <c r="J550" i="1"/>
  <c r="I555" i="1"/>
  <c r="J555" i="1"/>
  <c r="I570" i="1"/>
  <c r="J570" i="1"/>
  <c r="I584" i="1"/>
  <c r="J584" i="1"/>
  <c r="I600" i="1"/>
  <c r="J600" i="1"/>
  <c r="I610" i="1"/>
  <c r="J610" i="1"/>
  <c r="I617" i="1"/>
  <c r="J617" i="1"/>
  <c r="I648" i="1"/>
  <c r="J648" i="1"/>
  <c r="I657" i="1"/>
  <c r="J657" i="1"/>
  <c r="I663" i="1"/>
  <c r="J663" i="1"/>
  <c r="I671" i="1"/>
  <c r="J671" i="1"/>
  <c r="I683" i="1"/>
  <c r="J683" i="1"/>
  <c r="I703" i="1"/>
  <c r="J703" i="1"/>
  <c r="I709" i="1"/>
  <c r="J709" i="1"/>
  <c r="I717" i="1"/>
  <c r="J717" i="1"/>
  <c r="I725" i="1"/>
  <c r="J725" i="1"/>
  <c r="I759" i="1"/>
  <c r="J759" i="1"/>
  <c r="I850" i="1"/>
  <c r="J850" i="1"/>
  <c r="I857" i="1"/>
  <c r="J857" i="1"/>
  <c r="I875" i="1"/>
  <c r="J875" i="1"/>
  <c r="I883" i="1"/>
  <c r="J883" i="1"/>
  <c r="I889" i="1"/>
  <c r="J889" i="1"/>
  <c r="I899" i="1"/>
  <c r="J899" i="1"/>
  <c r="I906" i="1"/>
  <c r="J906" i="1"/>
  <c r="I918" i="1"/>
  <c r="J918" i="1"/>
  <c r="I932" i="1"/>
  <c r="J932" i="1"/>
  <c r="I966" i="1"/>
  <c r="J966" i="1"/>
  <c r="I982" i="1"/>
  <c r="J982" i="1"/>
  <c r="I988" i="1"/>
  <c r="J988" i="1"/>
  <c r="I1000" i="1"/>
  <c r="J1000" i="1"/>
  <c r="I1006" i="1"/>
  <c r="J1006" i="1"/>
  <c r="I1011" i="1"/>
  <c r="J1011" i="1"/>
  <c r="I1019" i="1"/>
  <c r="J1019" i="1"/>
  <c r="I1025" i="1"/>
  <c r="J1025" i="1"/>
  <c r="I1033" i="1"/>
  <c r="J1033" i="1"/>
  <c r="I1059" i="1"/>
  <c r="J1059" i="1"/>
  <c r="I1067" i="1"/>
  <c r="J1067" i="1"/>
  <c r="I1078" i="1"/>
  <c r="J1078" i="1"/>
  <c r="I1092" i="1"/>
  <c r="J1092" i="1"/>
  <c r="I1100" i="1"/>
  <c r="J1100" i="1"/>
  <c r="I1112" i="1"/>
  <c r="J1112" i="1"/>
  <c r="I1120" i="1"/>
  <c r="J1120" i="1"/>
  <c r="I1128" i="1"/>
  <c r="J1128" i="1"/>
  <c r="I1136" i="1"/>
  <c r="J1136" i="1"/>
  <c r="I1149" i="1"/>
  <c r="J1149" i="1"/>
  <c r="I1164" i="1"/>
  <c r="J1164" i="1"/>
  <c r="I1172" i="1"/>
  <c r="J1172" i="1"/>
  <c r="I310" i="1"/>
  <c r="J310" i="1"/>
  <c r="I544" i="1"/>
  <c r="J544" i="1"/>
  <c r="I621" i="1"/>
  <c r="J621" i="1"/>
  <c r="I1015" i="1"/>
  <c r="J1015" i="1"/>
  <c r="I1055" i="1"/>
  <c r="J1055" i="1"/>
  <c r="I1146" i="1"/>
  <c r="J1146" i="1"/>
  <c r="I200" i="1"/>
  <c r="J200" i="1"/>
  <c r="I258" i="1"/>
  <c r="J258" i="1"/>
  <c r="I281" i="1"/>
  <c r="J281" i="1"/>
  <c r="I316" i="1"/>
  <c r="J316" i="1"/>
  <c r="I543" i="1"/>
  <c r="J543" i="1"/>
  <c r="I579" i="1"/>
  <c r="J579" i="1"/>
  <c r="I592" i="1"/>
  <c r="J592" i="1"/>
  <c r="I598" i="1"/>
  <c r="J598" i="1"/>
  <c r="I602" i="1"/>
  <c r="J602" i="1"/>
  <c r="I605" i="1"/>
  <c r="J605" i="1"/>
  <c r="I612" i="1"/>
  <c r="J612" i="1"/>
  <c r="I620" i="1"/>
  <c r="J620" i="1"/>
  <c r="I627" i="1"/>
  <c r="J627" i="1"/>
  <c r="I643" i="1"/>
  <c r="J643" i="1"/>
  <c r="I650" i="1"/>
  <c r="J650" i="1"/>
  <c r="I666" i="1"/>
  <c r="J666" i="1"/>
  <c r="I686" i="1"/>
  <c r="J686" i="1"/>
  <c r="I712" i="1"/>
  <c r="J712" i="1"/>
  <c r="I720" i="1"/>
  <c r="J720" i="1"/>
  <c r="I744" i="1"/>
  <c r="J744" i="1"/>
  <c r="I749" i="1"/>
  <c r="J749" i="1"/>
  <c r="I754" i="1"/>
  <c r="J754" i="1"/>
  <c r="I762" i="1"/>
  <c r="J762" i="1"/>
  <c r="I852" i="1"/>
  <c r="J852" i="1"/>
  <c r="I871" i="1"/>
  <c r="J871" i="1"/>
  <c r="I878" i="1"/>
  <c r="J878" i="1"/>
  <c r="I886" i="1"/>
  <c r="J886" i="1"/>
  <c r="I902" i="1"/>
  <c r="J902" i="1"/>
  <c r="I907" i="1"/>
  <c r="J907" i="1"/>
  <c r="I921" i="1"/>
  <c r="J921" i="1"/>
  <c r="I927" i="1"/>
  <c r="J927" i="1"/>
  <c r="I961" i="1"/>
  <c r="J961" i="1"/>
  <c r="I972" i="1"/>
  <c r="J972" i="1"/>
  <c r="I979" i="1"/>
  <c r="J979" i="1"/>
  <c r="I991" i="1"/>
  <c r="J991" i="1"/>
  <c r="I996" i="1"/>
  <c r="J996" i="1"/>
  <c r="I1002" i="1"/>
  <c r="J1002" i="1"/>
  <c r="I1014" i="1"/>
  <c r="J1014" i="1"/>
  <c r="I1028" i="1"/>
  <c r="J1028" i="1"/>
  <c r="I1037" i="1"/>
  <c r="J1037" i="1"/>
  <c r="I1048" i="1"/>
  <c r="J1048" i="1"/>
  <c r="I1054" i="1"/>
  <c r="J1054" i="1"/>
  <c r="I1062" i="1"/>
  <c r="J1062" i="1"/>
  <c r="I1074" i="1"/>
  <c r="J1074" i="1"/>
  <c r="I1081" i="1"/>
  <c r="J1081" i="1"/>
  <c r="I1087" i="1"/>
  <c r="J1087" i="1"/>
  <c r="I1095" i="1"/>
  <c r="J1095" i="1"/>
  <c r="I1102" i="1"/>
  <c r="J1102" i="1"/>
  <c r="I1107" i="1"/>
  <c r="J1107" i="1"/>
  <c r="I1115" i="1"/>
  <c r="J1115" i="1"/>
  <c r="I1122" i="1"/>
  <c r="J1122" i="1"/>
  <c r="I1131" i="1"/>
  <c r="J1131" i="1"/>
  <c r="I1139" i="1"/>
  <c r="J1139" i="1"/>
  <c r="I1152" i="1"/>
  <c r="J1152" i="1"/>
  <c r="I1159" i="1"/>
  <c r="J1159" i="1"/>
  <c r="I1177" i="1"/>
  <c r="J1177" i="1"/>
  <c r="I8" i="1"/>
  <c r="J8" i="1"/>
  <c r="I147" i="1"/>
  <c r="J147" i="1"/>
  <c r="I162" i="1"/>
  <c r="J162" i="1"/>
  <c r="I245" i="1"/>
  <c r="J245" i="1"/>
  <c r="I296" i="1"/>
  <c r="J296" i="1"/>
  <c r="I573" i="1"/>
  <c r="J573" i="1"/>
  <c r="I593" i="1"/>
  <c r="J593" i="1"/>
  <c r="I1038" i="1"/>
  <c r="J1038" i="1"/>
  <c r="I7" i="1"/>
  <c r="J7" i="1"/>
  <c r="I14" i="1"/>
  <c r="J14" i="1"/>
  <c r="I62" i="1"/>
  <c r="J62" i="1"/>
  <c r="I67" i="1"/>
  <c r="J67" i="1"/>
  <c r="I146" i="1"/>
  <c r="J146" i="1"/>
  <c r="I209" i="1"/>
  <c r="J209" i="1"/>
  <c r="I217" i="1"/>
  <c r="J217" i="1"/>
  <c r="I225" i="1"/>
  <c r="J225" i="1"/>
  <c r="I236" i="1"/>
  <c r="J236" i="1"/>
  <c r="I244" i="1"/>
  <c r="J244" i="1"/>
  <c r="I252" i="1"/>
  <c r="J252" i="1"/>
  <c r="I266" i="1"/>
  <c r="J266" i="1"/>
  <c r="I273" i="1"/>
  <c r="J273" i="1"/>
  <c r="I288" i="1"/>
  <c r="J288" i="1"/>
  <c r="I295" i="1"/>
  <c r="J295" i="1"/>
  <c r="I309" i="1"/>
  <c r="J309" i="1"/>
  <c r="I59" i="1"/>
  <c r="J59" i="1"/>
  <c r="I77" i="1"/>
  <c r="J77" i="1"/>
  <c r="I85" i="1"/>
  <c r="J85" i="1"/>
  <c r="I103" i="1"/>
  <c r="J103" i="1"/>
  <c r="I114" i="1"/>
  <c r="J114" i="1"/>
  <c r="I120" i="1"/>
  <c r="J120" i="1"/>
  <c r="I128" i="1"/>
  <c r="J128" i="1"/>
  <c r="I149" i="1"/>
  <c r="J149" i="1"/>
  <c r="I157" i="1"/>
  <c r="I164" i="1"/>
  <c r="J164" i="1"/>
  <c r="I172" i="1"/>
  <c r="J172" i="1"/>
  <c r="I185" i="1"/>
  <c r="J185" i="1"/>
  <c r="I191" i="1"/>
  <c r="J191" i="1"/>
  <c r="I203" i="1"/>
  <c r="J203" i="1"/>
  <c r="I212" i="1"/>
  <c r="J212" i="1"/>
  <c r="I220" i="1"/>
  <c r="J220" i="1"/>
  <c r="I227" i="1"/>
  <c r="J227" i="1"/>
  <c r="I239" i="1"/>
  <c r="J239" i="1"/>
  <c r="I247" i="1"/>
  <c r="J247" i="1"/>
  <c r="I254" i="1"/>
  <c r="J254" i="1"/>
  <c r="I261" i="1"/>
  <c r="J261" i="1"/>
  <c r="I269" i="1"/>
  <c r="J269" i="1"/>
  <c r="I276" i="1"/>
  <c r="J276" i="1"/>
  <c r="I283" i="1"/>
  <c r="J283" i="1"/>
  <c r="I291" i="1"/>
  <c r="J291" i="1"/>
  <c r="I297" i="1"/>
  <c r="J297" i="1"/>
  <c r="I304" i="1"/>
  <c r="J304" i="1"/>
  <c r="I312" i="1"/>
  <c r="J312" i="1"/>
  <c r="I539" i="1"/>
  <c r="J539" i="1"/>
  <c r="I548" i="1"/>
  <c r="J548" i="1"/>
  <c r="I553" i="1"/>
  <c r="J553" i="1"/>
  <c r="I560" i="1"/>
  <c r="J560" i="1"/>
  <c r="I575" i="1"/>
  <c r="J575" i="1"/>
  <c r="I582" i="1"/>
  <c r="J582" i="1"/>
  <c r="I588" i="1"/>
  <c r="J588" i="1"/>
  <c r="I594" i="1"/>
  <c r="J594" i="1"/>
  <c r="I608" i="1"/>
  <c r="J608" i="1"/>
  <c r="I615" i="1"/>
  <c r="J615" i="1"/>
  <c r="I623" i="1"/>
  <c r="J623" i="1"/>
  <c r="I647" i="1"/>
  <c r="J647" i="1"/>
  <c r="I655" i="1"/>
  <c r="J655" i="1"/>
  <c r="I662" i="1"/>
  <c r="J662" i="1"/>
  <c r="I669" i="1"/>
  <c r="J669" i="1"/>
  <c r="I680" i="1"/>
  <c r="J680" i="1"/>
  <c r="I702" i="1"/>
  <c r="J702" i="1"/>
  <c r="I706" i="1"/>
  <c r="J706" i="1"/>
  <c r="I715" i="1"/>
  <c r="J715" i="1"/>
  <c r="I723" i="1"/>
  <c r="J723" i="1"/>
  <c r="I746" i="1"/>
  <c r="J746" i="1"/>
  <c r="I751" i="1"/>
  <c r="J751" i="1"/>
  <c r="I757" i="1"/>
  <c r="J757" i="1"/>
  <c r="I765" i="1"/>
  <c r="J765" i="1"/>
  <c r="I835" i="1"/>
  <c r="J835" i="1"/>
  <c r="I848" i="1"/>
  <c r="J848" i="1"/>
  <c r="I855" i="1"/>
  <c r="J855" i="1"/>
  <c r="I874" i="1"/>
  <c r="J874" i="1"/>
  <c r="I888" i="1"/>
  <c r="J888" i="1"/>
  <c r="I897" i="1"/>
  <c r="J897" i="1"/>
  <c r="I916" i="1"/>
  <c r="J916" i="1"/>
  <c r="I923" i="1"/>
  <c r="J923" i="1"/>
  <c r="I930" i="1"/>
  <c r="J930" i="1"/>
  <c r="I964" i="1"/>
  <c r="J964" i="1"/>
  <c r="I969" i="1"/>
  <c r="J969" i="1"/>
  <c r="I975" i="1"/>
  <c r="J975" i="1"/>
  <c r="I993" i="1"/>
  <c r="J993" i="1"/>
  <c r="I999" i="1"/>
  <c r="J999" i="1"/>
  <c r="I1004" i="1"/>
  <c r="J1004" i="1"/>
  <c r="I1017" i="1"/>
  <c r="J1017" i="1"/>
  <c r="I1023" i="1"/>
  <c r="J1023" i="1"/>
  <c r="I1031" i="1"/>
  <c r="J1031" i="1"/>
  <c r="I1050" i="1"/>
  <c r="J1050" i="1"/>
  <c r="I1057" i="1"/>
  <c r="J1057" i="1"/>
  <c r="I1065" i="1"/>
  <c r="J1065" i="1"/>
  <c r="I1090" i="1"/>
  <c r="J1090" i="1"/>
  <c r="I1098" i="1"/>
  <c r="J1098" i="1"/>
  <c r="I1110" i="1"/>
  <c r="J1110" i="1"/>
  <c r="I1118" i="1"/>
  <c r="J1118" i="1"/>
  <c r="I1125" i="1"/>
  <c r="J1125" i="1"/>
  <c r="I1134" i="1"/>
  <c r="J1134" i="1"/>
  <c r="I1142" i="1"/>
  <c r="J1142" i="1"/>
  <c r="I1148" i="1"/>
  <c r="J1148" i="1"/>
  <c r="I1155" i="1"/>
  <c r="J1155" i="1"/>
  <c r="I1162" i="1"/>
  <c r="J1162" i="1"/>
  <c r="I15" i="1"/>
  <c r="J15" i="1"/>
  <c r="I83" i="1"/>
  <c r="J83" i="1"/>
  <c r="I155" i="1"/>
  <c r="J155" i="1"/>
  <c r="I201" i="1"/>
  <c r="J201" i="1"/>
  <c r="I210" i="1"/>
  <c r="J210" i="1"/>
  <c r="I289" i="1"/>
  <c r="J289" i="1"/>
  <c r="I651" i="1"/>
  <c r="J651" i="1"/>
  <c r="I755" i="1"/>
  <c r="J755" i="1"/>
  <c r="I879" i="1"/>
  <c r="J879" i="1"/>
  <c r="I962" i="1"/>
  <c r="J962" i="1"/>
  <c r="I1075" i="1"/>
  <c r="J1075" i="1"/>
  <c r="I73" i="1"/>
  <c r="J73" i="1"/>
  <c r="I82" i="1"/>
  <c r="J82" i="1"/>
  <c r="I100" i="1"/>
  <c r="J100" i="1"/>
  <c r="I107" i="1"/>
  <c r="J107" i="1"/>
  <c r="I112" i="1"/>
  <c r="J112" i="1"/>
  <c r="I125" i="1"/>
  <c r="J125" i="1"/>
  <c r="I132" i="1"/>
  <c r="J132" i="1"/>
  <c r="I154" i="1"/>
  <c r="J154" i="1"/>
  <c r="I161" i="1"/>
  <c r="J161" i="1"/>
  <c r="I169" i="1"/>
  <c r="J169" i="1"/>
  <c r="I12" i="1"/>
  <c r="J12" i="1"/>
  <c r="I60" i="1"/>
  <c r="J60" i="1"/>
  <c r="I65" i="1"/>
  <c r="J65" i="1"/>
  <c r="I71" i="1"/>
  <c r="J71" i="1"/>
  <c r="I81" i="1"/>
  <c r="J81" i="1"/>
  <c r="I98" i="1"/>
  <c r="J98" i="1"/>
  <c r="I110" i="1"/>
  <c r="J110" i="1"/>
  <c r="I117" i="1"/>
  <c r="J117" i="1"/>
  <c r="I123" i="1"/>
  <c r="J123" i="1"/>
  <c r="I130" i="1"/>
  <c r="J130" i="1"/>
  <c r="I144" i="1"/>
  <c r="J144" i="1"/>
  <c r="I152" i="1"/>
  <c r="J152" i="1"/>
  <c r="I160" i="1"/>
  <c r="J160" i="1"/>
  <c r="I167" i="1"/>
  <c r="J167" i="1"/>
  <c r="I182" i="1"/>
  <c r="J182" i="1"/>
  <c r="I189" i="1"/>
  <c r="J189" i="1"/>
  <c r="I198" i="1"/>
  <c r="J198" i="1"/>
  <c r="I206" i="1"/>
  <c r="J206" i="1"/>
  <c r="I215" i="1"/>
  <c r="J215" i="1"/>
  <c r="I223" i="1"/>
  <c r="J223" i="1"/>
  <c r="I230" i="1"/>
  <c r="J230" i="1"/>
  <c r="I242" i="1"/>
  <c r="J242" i="1"/>
  <c r="I250" i="1"/>
  <c r="J250" i="1"/>
  <c r="I256" i="1"/>
  <c r="J256" i="1"/>
  <c r="I264" i="1"/>
  <c r="J264" i="1"/>
  <c r="I271" i="1"/>
  <c r="J271" i="1"/>
  <c r="I279" i="1"/>
  <c r="J279" i="1"/>
  <c r="I286" i="1"/>
  <c r="J286" i="1"/>
  <c r="I300" i="1"/>
  <c r="J300" i="1"/>
  <c r="I307" i="1"/>
  <c r="J307" i="1"/>
  <c r="I315" i="1"/>
  <c r="J315" i="1"/>
  <c r="I542" i="1"/>
  <c r="J542" i="1"/>
  <c r="I545" i="1"/>
  <c r="J545" i="1"/>
  <c r="I551" i="1"/>
  <c r="J551" i="1"/>
  <c r="I556" i="1"/>
  <c r="J556" i="1"/>
  <c r="I571" i="1"/>
  <c r="J571" i="1"/>
  <c r="I577" i="1"/>
  <c r="J577" i="1"/>
  <c r="I585" i="1"/>
  <c r="J585" i="1"/>
  <c r="I590" i="1"/>
  <c r="J590" i="1"/>
  <c r="I596" i="1"/>
  <c r="J596" i="1"/>
  <c r="I618" i="1"/>
  <c r="J618" i="1"/>
  <c r="I625" i="1"/>
  <c r="J625" i="1"/>
  <c r="I642" i="1"/>
  <c r="J642" i="1"/>
  <c r="I649" i="1"/>
  <c r="J649" i="1"/>
  <c r="I653" i="1"/>
  <c r="J653" i="1"/>
  <c r="I658" i="1"/>
  <c r="J658" i="1"/>
  <c r="I664" i="1"/>
  <c r="J664" i="1"/>
  <c r="I672" i="1"/>
  <c r="J672" i="1"/>
  <c r="I684" i="1"/>
  <c r="J684" i="1"/>
  <c r="I710" i="1"/>
  <c r="J710" i="1"/>
  <c r="I718" i="1"/>
  <c r="J718" i="1"/>
  <c r="I743" i="1"/>
  <c r="J743" i="1"/>
  <c r="I747" i="1"/>
  <c r="J747" i="1"/>
  <c r="I760" i="1"/>
  <c r="J760" i="1"/>
  <c r="I767" i="1"/>
  <c r="J767" i="1"/>
  <c r="I851" i="1"/>
  <c r="J851" i="1"/>
  <c r="I858" i="1"/>
  <c r="J858" i="1"/>
  <c r="I876" i="1"/>
  <c r="J876" i="1"/>
  <c r="I884" i="1"/>
  <c r="J884" i="1"/>
  <c r="I900" i="1"/>
  <c r="J900" i="1"/>
  <c r="I919" i="1"/>
  <c r="J919" i="1"/>
  <c r="I925" i="1"/>
  <c r="J925" i="1"/>
  <c r="I933" i="1"/>
  <c r="J933" i="1"/>
  <c r="I970" i="1"/>
  <c r="J970" i="1"/>
  <c r="I977" i="1"/>
  <c r="J977" i="1"/>
  <c r="I983" i="1"/>
  <c r="J983" i="1"/>
  <c r="I989" i="1"/>
  <c r="J989" i="1"/>
  <c r="I1012" i="1"/>
  <c r="J1012" i="1"/>
  <c r="I1020" i="1"/>
  <c r="J1020" i="1"/>
  <c r="I1026" i="1"/>
  <c r="J1026" i="1"/>
  <c r="I1034" i="1"/>
  <c r="J1034" i="1"/>
  <c r="I1052" i="1"/>
  <c r="J1052" i="1"/>
  <c r="I1060" i="1"/>
  <c r="J1060" i="1"/>
  <c r="I1068" i="1"/>
  <c r="J1068" i="1"/>
  <c r="I1079" i="1"/>
  <c r="J1079" i="1"/>
  <c r="I1093" i="1"/>
  <c r="J1093" i="1"/>
  <c r="I1113" i="1"/>
  <c r="J1113" i="1"/>
  <c r="I1129" i="1"/>
  <c r="J1129" i="1"/>
  <c r="I1137" i="1"/>
  <c r="J1137" i="1"/>
  <c r="I1150" i="1"/>
  <c r="J1150" i="1"/>
  <c r="I1157" i="1"/>
  <c r="J1157" i="1"/>
  <c r="I1165" i="1"/>
  <c r="J1165" i="1"/>
  <c r="I1173" i="1"/>
  <c r="J1173" i="1"/>
  <c r="M1182" i="1" l="1"/>
</calcChain>
</file>

<file path=xl/sharedStrings.xml><?xml version="1.0" encoding="utf-8"?>
<sst xmlns="http://schemas.openxmlformats.org/spreadsheetml/2006/main" count="6386" uniqueCount="3054">
  <si>
    <t>County
Name</t>
  </si>
  <si>
    <t>Full CDS Code</t>
  </si>
  <si>
    <t>County
Code</t>
  </si>
  <si>
    <t>District
Code</t>
  </si>
  <si>
    <t>School
Code</t>
  </si>
  <si>
    <t>Direct
Funded
Charter School
Number</t>
  </si>
  <si>
    <t>Local Educational Agency</t>
  </si>
  <si>
    <t>Alameda</t>
  </si>
  <si>
    <t>N/A</t>
  </si>
  <si>
    <t>01611430000000</t>
  </si>
  <si>
    <t>Berkeley Unified</t>
  </si>
  <si>
    <t>01611680000000</t>
  </si>
  <si>
    <t>Emery Unified</t>
  </si>
  <si>
    <t>01611760000000</t>
  </si>
  <si>
    <t>Fremont Unified</t>
  </si>
  <si>
    <t>01612420000000</t>
  </si>
  <si>
    <t>New Haven Unified</t>
  </si>
  <si>
    <t>01612590000000</t>
  </si>
  <si>
    <t>Oakland Unified</t>
  </si>
  <si>
    <t>01612750000000</t>
  </si>
  <si>
    <t>Piedmont City Unified</t>
  </si>
  <si>
    <t>01612910000000</t>
  </si>
  <si>
    <t>San Leandro Unified</t>
  </si>
  <si>
    <t>01750930000000</t>
  </si>
  <si>
    <t>Dublin Unified</t>
  </si>
  <si>
    <t>01751010000000</t>
  </si>
  <si>
    <t>Pleasanton Unified</t>
  </si>
  <si>
    <t>01612596111660</t>
  </si>
  <si>
    <t>0014</t>
  </si>
  <si>
    <t>Oakland Charter Academy</t>
  </si>
  <si>
    <t>01612596113807</t>
  </si>
  <si>
    <t>0106</t>
  </si>
  <si>
    <t>American Indian Public Charter</t>
  </si>
  <si>
    <t>01612596117568</t>
  </si>
  <si>
    <t>0252</t>
  </si>
  <si>
    <t>Aspire Monarch Academy</t>
  </si>
  <si>
    <t>01612596117972</t>
  </si>
  <si>
    <t>0302</t>
  </si>
  <si>
    <t>North Oakland Community Charter</t>
  </si>
  <si>
    <t>01612593030772</t>
  </si>
  <si>
    <t>0340</t>
  </si>
  <si>
    <t>Oakland School for the Arts</t>
  </si>
  <si>
    <t>01612590130633</t>
  </si>
  <si>
    <t>0413</t>
  </si>
  <si>
    <t>Lighthouse Community Charter</t>
  </si>
  <si>
    <t>01612590130666</t>
  </si>
  <si>
    <t>0465</t>
  </si>
  <si>
    <t>Aspire Lionel Wilson College Preparatory Academy</t>
  </si>
  <si>
    <t>01612590100065</t>
  </si>
  <si>
    <t>0510</t>
  </si>
  <si>
    <t>Oakland Unity High</t>
  </si>
  <si>
    <t>01613090101212</t>
  </si>
  <si>
    <t>0524</t>
  </si>
  <si>
    <t>KIPP Summit Academy</t>
  </si>
  <si>
    <t>01612590106906</t>
  </si>
  <si>
    <t>0661</t>
  </si>
  <si>
    <t>Bay Area Technology</t>
  </si>
  <si>
    <t>01611920108670</t>
  </si>
  <si>
    <t>0684</t>
  </si>
  <si>
    <t>Leadership Public Schools - Hayward</t>
  </si>
  <si>
    <t>01612590108944</t>
  </si>
  <si>
    <t>0700</t>
  </si>
  <si>
    <t>Lighthouse Community Charter High</t>
  </si>
  <si>
    <t>01612590109819</t>
  </si>
  <si>
    <t>0726</t>
  </si>
  <si>
    <t>Aspire Berkley Maynard Academy</t>
  </si>
  <si>
    <t>01100176001788</t>
  </si>
  <si>
    <t>0740</t>
  </si>
  <si>
    <t>Cox Academy</t>
  </si>
  <si>
    <t>01612590111856</t>
  </si>
  <si>
    <t>0765</t>
  </si>
  <si>
    <t>American Indian Public High</t>
  </si>
  <si>
    <t>01612590111476</t>
  </si>
  <si>
    <t>0780</t>
  </si>
  <si>
    <t>Achieve Academy</t>
  </si>
  <si>
    <t>01613090114421</t>
  </si>
  <si>
    <t>0880</t>
  </si>
  <si>
    <t>KIPP King Collegiate High</t>
  </si>
  <si>
    <t>01612590114363</t>
  </si>
  <si>
    <t>0882</t>
  </si>
  <si>
    <t>American Indian Public Charter II</t>
  </si>
  <si>
    <t>01612590114868</t>
  </si>
  <si>
    <t>0883</t>
  </si>
  <si>
    <t>Oakland Charter High</t>
  </si>
  <si>
    <t>01612590115014</t>
  </si>
  <si>
    <t>0938</t>
  </si>
  <si>
    <t>KIPP Bridge Academy</t>
  </si>
  <si>
    <t>01612590118224</t>
  </si>
  <si>
    <t>1023</t>
  </si>
  <si>
    <t>Aspire Golden State College Preparatory Academy</t>
  </si>
  <si>
    <t>01611190119222</t>
  </si>
  <si>
    <t>1066</t>
  </si>
  <si>
    <t>Nea Community Learning Center</t>
  </si>
  <si>
    <t>01611920119248</t>
  </si>
  <si>
    <t>1067</t>
  </si>
  <si>
    <t>Golden Oak Montessori of Hayward</t>
  </si>
  <si>
    <t>01612590120188</t>
  </si>
  <si>
    <t>1115</t>
  </si>
  <si>
    <t>Aspire ERES Academy</t>
  </si>
  <si>
    <t>01611190122085</t>
  </si>
  <si>
    <t>1181</t>
  </si>
  <si>
    <t>The Academy of Alameda</t>
  </si>
  <si>
    <t>01612590123711</t>
  </si>
  <si>
    <t>1271</t>
  </si>
  <si>
    <t>Vincent Academy</t>
  </si>
  <si>
    <t>01100170123968</t>
  </si>
  <si>
    <t>1284</t>
  </si>
  <si>
    <t>Community School for Creative Education</t>
  </si>
  <si>
    <t>01100170125567</t>
  </si>
  <si>
    <t>1383</t>
  </si>
  <si>
    <t>Urban Montessori Charter</t>
  </si>
  <si>
    <t>01612590115592</t>
  </si>
  <si>
    <t>1442</t>
  </si>
  <si>
    <t>Learning Without Limits</t>
  </si>
  <si>
    <t>01612596118608</t>
  </si>
  <si>
    <t>1443</t>
  </si>
  <si>
    <t>ASCEND</t>
  </si>
  <si>
    <t>01612590126748</t>
  </si>
  <si>
    <t>1449</t>
  </si>
  <si>
    <t>LPS Oakland R &amp; D Campus</t>
  </si>
  <si>
    <t>01100176002000</t>
  </si>
  <si>
    <t>1464</t>
  </si>
  <si>
    <t>Lazear Charter Academy</t>
  </si>
  <si>
    <t>01611920127696</t>
  </si>
  <si>
    <t>1514</t>
  </si>
  <si>
    <t>Knowledge Enlightens You (KEY) Academy</t>
  </si>
  <si>
    <t>01611920127944</t>
  </si>
  <si>
    <t>1543</t>
  </si>
  <si>
    <t>Silver Oak High Public Montessori Charter</t>
  </si>
  <si>
    <t>01612590128413</t>
  </si>
  <si>
    <t>1577</t>
  </si>
  <si>
    <t>Aspire College Academy</t>
  </si>
  <si>
    <t>01612590129403</t>
  </si>
  <si>
    <t>1632</t>
  </si>
  <si>
    <t>Epic Charter</t>
  </si>
  <si>
    <t>01612590129635</t>
  </si>
  <si>
    <t>1661</t>
  </si>
  <si>
    <t>Downtown Charter Academy</t>
  </si>
  <si>
    <t>01612590130732</t>
  </si>
  <si>
    <t>1663</t>
  </si>
  <si>
    <t>Aspire Triumph Technology Academy</t>
  </si>
  <si>
    <t>01100170131581</t>
  </si>
  <si>
    <t>1707</t>
  </si>
  <si>
    <t>Oakland Unity Middle</t>
  </si>
  <si>
    <t>01612590132514</t>
  </si>
  <si>
    <t>1708</t>
  </si>
  <si>
    <t>Francophone Charter School of Oakland</t>
  </si>
  <si>
    <t>01611190131805</t>
  </si>
  <si>
    <t>1718</t>
  </si>
  <si>
    <t>The Academy of Alameda Elementary</t>
  </si>
  <si>
    <t>01612590132555</t>
  </si>
  <si>
    <t>1745</t>
  </si>
  <si>
    <t>Conservatory of Vocal/Instrumental Arts High</t>
  </si>
  <si>
    <t>01612590134015</t>
  </si>
  <si>
    <t>1783</t>
  </si>
  <si>
    <t>Lodestar: A Lighthouse Community Charter Public</t>
  </si>
  <si>
    <t>Amador</t>
  </si>
  <si>
    <t>03739810000000</t>
  </si>
  <si>
    <t>Amador County Unified</t>
  </si>
  <si>
    <t>Butte</t>
  </si>
  <si>
    <t>04614080000000</t>
  </si>
  <si>
    <t>Biggs Unified</t>
  </si>
  <si>
    <t>04614240000000</t>
  </si>
  <si>
    <t>Chico Unified</t>
  </si>
  <si>
    <t>04614320000000</t>
  </si>
  <si>
    <t>Durham Unified</t>
  </si>
  <si>
    <t>04615070000000</t>
  </si>
  <si>
    <t>Oroville City Elementary</t>
  </si>
  <si>
    <t>04615150000000</t>
  </si>
  <si>
    <t>Oroville Union High</t>
  </si>
  <si>
    <t>04615230000000</t>
  </si>
  <si>
    <t>Palermo Union Elementary</t>
  </si>
  <si>
    <t>04615310000000</t>
  </si>
  <si>
    <t>Paradise Unified</t>
  </si>
  <si>
    <t>04615490000000</t>
  </si>
  <si>
    <t>Thermalito Union Elementary</t>
  </si>
  <si>
    <t>Pioneer Union Elementary</t>
  </si>
  <si>
    <t>04614246119523</t>
  </si>
  <si>
    <t>0415</t>
  </si>
  <si>
    <t>Blue Oak Charter</t>
  </si>
  <si>
    <t>04614240110551</t>
  </si>
  <si>
    <t>0729</t>
  </si>
  <si>
    <t>Nord Country</t>
  </si>
  <si>
    <t>04615070129577</t>
  </si>
  <si>
    <t>1616</t>
  </si>
  <si>
    <t>STREAM Charter</t>
  </si>
  <si>
    <t>Colusa</t>
  </si>
  <si>
    <t>06616060000000</t>
  </si>
  <si>
    <t>Maxwell Unified</t>
  </si>
  <si>
    <t>06616140000000</t>
  </si>
  <si>
    <t>Pierce Joint Unified</t>
  </si>
  <si>
    <t>06616220000000</t>
  </si>
  <si>
    <t>Williams Unified</t>
  </si>
  <si>
    <t>Contra Costa</t>
  </si>
  <si>
    <t>07100740000000</t>
  </si>
  <si>
    <t>Contra Costa County Office of Education</t>
  </si>
  <si>
    <t>07616300000000</t>
  </si>
  <si>
    <t>Acalanes Union High</t>
  </si>
  <si>
    <t>07616970000000</t>
  </si>
  <si>
    <t>John Swett Unified</t>
  </si>
  <si>
    <t>07617050000000</t>
  </si>
  <si>
    <t>Knightsen Elementary</t>
  </si>
  <si>
    <t>07617210000000</t>
  </si>
  <si>
    <t>Liberty Union High</t>
  </si>
  <si>
    <t>07617390000000</t>
  </si>
  <si>
    <t>Martinez Unified</t>
  </si>
  <si>
    <t>07617540000000</t>
  </si>
  <si>
    <t>Mt. Diablo Unified</t>
  </si>
  <si>
    <t>07617620000000</t>
  </si>
  <si>
    <t>Oakley Union Elementary</t>
  </si>
  <si>
    <t>07617960000000</t>
  </si>
  <si>
    <t>West Contra Costa Unified</t>
  </si>
  <si>
    <t>07618040000000</t>
  </si>
  <si>
    <t>San Ramon Valley Unified</t>
  </si>
  <si>
    <t>07617960101477</t>
  </si>
  <si>
    <t>0557</t>
  </si>
  <si>
    <t>Leadership Public Schools: Richmond</t>
  </si>
  <si>
    <t>07617960110973</t>
  </si>
  <si>
    <t>0755</t>
  </si>
  <si>
    <t>Richmond College Preparatory</t>
  </si>
  <si>
    <t>07100740114470</t>
  </si>
  <si>
    <t>0868</t>
  </si>
  <si>
    <t>Making Waves Academy</t>
  </si>
  <si>
    <t>07617960126805</t>
  </si>
  <si>
    <t>1441</t>
  </si>
  <si>
    <t>Richmond Charter Academy</t>
  </si>
  <si>
    <t>07100740129528</t>
  </si>
  <si>
    <t>1622</t>
  </si>
  <si>
    <t>Caliber: Beta Academy</t>
  </si>
  <si>
    <t>07617960129643</t>
  </si>
  <si>
    <t>1660</t>
  </si>
  <si>
    <t>Richmond Charter Elementary-Benito Juarez</t>
  </si>
  <si>
    <t>07616630130930</t>
  </si>
  <si>
    <t>1684</t>
  </si>
  <si>
    <t>Vista Oaks Charter</t>
  </si>
  <si>
    <t>07617960132100</t>
  </si>
  <si>
    <t>1739</t>
  </si>
  <si>
    <t>Aspire Richmond Ca. College Preparatory Academy</t>
  </si>
  <si>
    <t>07617960132118</t>
  </si>
  <si>
    <t>1740</t>
  </si>
  <si>
    <t>Aspire Richmond Technology Academy</t>
  </si>
  <si>
    <t>07617960132233</t>
  </si>
  <si>
    <t>1741</t>
  </si>
  <si>
    <t>John Henry High</t>
  </si>
  <si>
    <t>07770240134072</t>
  </si>
  <si>
    <t>1805</t>
  </si>
  <si>
    <t>Rocketship Futuro Academy</t>
  </si>
  <si>
    <t>Del Norte</t>
  </si>
  <si>
    <t>08100820000000</t>
  </si>
  <si>
    <t>Del Norte County Office of Education</t>
  </si>
  <si>
    <t>08618200000000</t>
  </si>
  <si>
    <t>Del Norte County Unified</t>
  </si>
  <si>
    <t>El Dorado</t>
  </si>
  <si>
    <t>09100900000000</t>
  </si>
  <si>
    <t>El Dorado County Office of Education</t>
  </si>
  <si>
    <t>09618380000000</t>
  </si>
  <si>
    <t>Buckeye Union Elementary</t>
  </si>
  <si>
    <t>09618460000000</t>
  </si>
  <si>
    <t>Camino Union Elementary</t>
  </si>
  <si>
    <t>09618790000000</t>
  </si>
  <si>
    <t>Gold Oak Union Elementary</t>
  </si>
  <si>
    <t>09618870000000</t>
  </si>
  <si>
    <t>Gold Trail Union Elementary</t>
  </si>
  <si>
    <t>09619030000000</t>
  </si>
  <si>
    <t>Lake Tahoe Unified</t>
  </si>
  <si>
    <t>09619110000000</t>
  </si>
  <si>
    <t>Latrobe</t>
  </si>
  <si>
    <t>09619450000000</t>
  </si>
  <si>
    <t>09619520000000</t>
  </si>
  <si>
    <t>Placerville Union Elementary</t>
  </si>
  <si>
    <t>09619780000000</t>
  </si>
  <si>
    <t>Rescue Union Elementary</t>
  </si>
  <si>
    <t>Fresno</t>
  </si>
  <si>
    <t>10101080000000</t>
  </si>
  <si>
    <t>Fresno County Office of Education</t>
  </si>
  <si>
    <t>10620420000000</t>
  </si>
  <si>
    <t>Burrel Union Elementary</t>
  </si>
  <si>
    <t>10621090000000</t>
  </si>
  <si>
    <t>Clay Joint Elementary</t>
  </si>
  <si>
    <t>10621170000000</t>
  </si>
  <si>
    <t>Clovis Unified</t>
  </si>
  <si>
    <t>10621250000000</t>
  </si>
  <si>
    <t>Coalinga-Huron Unified</t>
  </si>
  <si>
    <t>10621660000000</t>
  </si>
  <si>
    <t>Fresno Unified</t>
  </si>
  <si>
    <t>10622400000000</t>
  </si>
  <si>
    <t>Kingsburg Elementary Charter</t>
  </si>
  <si>
    <t>10622570000000</t>
  </si>
  <si>
    <t>Kingsburg Joint Union High</t>
  </si>
  <si>
    <t>10622650000000</t>
  </si>
  <si>
    <t>Kings Canyon Joint Unified</t>
  </si>
  <si>
    <t>10622810000000</t>
  </si>
  <si>
    <t>Laton Joint Unified</t>
  </si>
  <si>
    <t>10623310000000</t>
  </si>
  <si>
    <t>Orange Center</t>
  </si>
  <si>
    <t>Pacific Union Elementary</t>
  </si>
  <si>
    <t>10623640000000</t>
  </si>
  <si>
    <t>Parlier Unified</t>
  </si>
  <si>
    <t>10623720000000</t>
  </si>
  <si>
    <t>Pine Ridge Elementary</t>
  </si>
  <si>
    <t>10624140000000</t>
  </si>
  <si>
    <t>Sanger Unified</t>
  </si>
  <si>
    <t>10624300000000</t>
  </si>
  <si>
    <t>Selma Unified</t>
  </si>
  <si>
    <t>10625130000000</t>
  </si>
  <si>
    <t>Washington Colony Elementary</t>
  </si>
  <si>
    <t>10625390000000</t>
  </si>
  <si>
    <t>West Park Elementary</t>
  </si>
  <si>
    <t>10625470000000</t>
  </si>
  <si>
    <t>Westside Elementary</t>
  </si>
  <si>
    <t>10738090000000</t>
  </si>
  <si>
    <t>Firebaugh-Las Deltas Unified</t>
  </si>
  <si>
    <t>10739650000000</t>
  </si>
  <si>
    <t>Central Unified</t>
  </si>
  <si>
    <t>10739990000000</t>
  </si>
  <si>
    <t>Kerman Unified</t>
  </si>
  <si>
    <t>10752340000000</t>
  </si>
  <si>
    <t>Golden Plains Unified</t>
  </si>
  <si>
    <t>10752750000000</t>
  </si>
  <si>
    <t>Sierra Unified</t>
  </si>
  <si>
    <t>10754080000000</t>
  </si>
  <si>
    <t>Riverdale Joint Unified</t>
  </si>
  <si>
    <t>10767780000000</t>
  </si>
  <si>
    <t>Washington Unified</t>
  </si>
  <si>
    <t>10621661030642</t>
  </si>
  <si>
    <t>0149</t>
  </si>
  <si>
    <t>School of Unlimited Learning</t>
  </si>
  <si>
    <t>10101086085112</t>
  </si>
  <si>
    <t>0195</t>
  </si>
  <si>
    <t>Edison-Bethune Charter Academy</t>
  </si>
  <si>
    <t>10621660106740</t>
  </si>
  <si>
    <t>0662</t>
  </si>
  <si>
    <t>Aspen Valley Prep Academy</t>
  </si>
  <si>
    <t>10101080111682</t>
  </si>
  <si>
    <t>0787</t>
  </si>
  <si>
    <t>Hume Lake Charter</t>
  </si>
  <si>
    <t>10621660114553</t>
  </si>
  <si>
    <t>0890</t>
  </si>
  <si>
    <t>University High</t>
  </si>
  <si>
    <t>10101080119628</t>
  </si>
  <si>
    <t>1085</t>
  </si>
  <si>
    <t>Big Picture Educational Academy</t>
  </si>
  <si>
    <t>1503</t>
  </si>
  <si>
    <t>Kepler Neighborhood</t>
  </si>
  <si>
    <t>10621660133942</t>
  </si>
  <si>
    <t>1792</t>
  </si>
  <si>
    <t>Aspen Meadow Public</t>
  </si>
  <si>
    <t>Glenn</t>
  </si>
  <si>
    <t>11625540000000</t>
  </si>
  <si>
    <t>Capay Joint Union Elementary</t>
  </si>
  <si>
    <t>11625960000000</t>
  </si>
  <si>
    <t>Lake Elementary</t>
  </si>
  <si>
    <t>11626380000000</t>
  </si>
  <si>
    <t>Plaza Elementary</t>
  </si>
  <si>
    <t>11626460000000</t>
  </si>
  <si>
    <t>Princeton Joint Unified</t>
  </si>
  <si>
    <t>11626530000000</t>
  </si>
  <si>
    <t>Stony Creek Joint Unified</t>
  </si>
  <si>
    <t>11754810000000</t>
  </si>
  <si>
    <t>Orland Joint Unified</t>
  </si>
  <si>
    <t>11765620000000</t>
  </si>
  <si>
    <t>Hamilton Unified</t>
  </si>
  <si>
    <t>Humboldt</t>
  </si>
  <si>
    <t>12101240000000</t>
  </si>
  <si>
    <t>Humboldt County Office of Education</t>
  </si>
  <si>
    <t>12626790000000</t>
  </si>
  <si>
    <t>Arcata Elementary</t>
  </si>
  <si>
    <t>12626870000000</t>
  </si>
  <si>
    <t>Northern Humboldt Union High</t>
  </si>
  <si>
    <t>12627030000000</t>
  </si>
  <si>
    <t>Blue Lake Union Elementary</t>
  </si>
  <si>
    <t>12627290000000</t>
  </si>
  <si>
    <t>Bridgeville Elementary</t>
  </si>
  <si>
    <t>12627370000000</t>
  </si>
  <si>
    <t>Cuddeback Union Elementary</t>
  </si>
  <si>
    <t>12627450000000</t>
  </si>
  <si>
    <t>Cutten Elementary</t>
  </si>
  <si>
    <t>12627940000000</t>
  </si>
  <si>
    <t>Fieldbrook Elementary</t>
  </si>
  <si>
    <t>12628100000000</t>
  </si>
  <si>
    <t>Fortuna Union High</t>
  </si>
  <si>
    <t>12628280000000</t>
  </si>
  <si>
    <t>Freshwater Elementary</t>
  </si>
  <si>
    <t>12628850000000</t>
  </si>
  <si>
    <t>Hydesville Elementary</t>
  </si>
  <si>
    <t>12628930000000</t>
  </si>
  <si>
    <t>Jacoby Creek Elementary</t>
  </si>
  <si>
    <t>12629270000000</t>
  </si>
  <si>
    <t>Loleta Union Elementary</t>
  </si>
  <si>
    <t>12629500000000</t>
  </si>
  <si>
    <t>McKinleyville Union Elementary</t>
  </si>
  <si>
    <t>12629760000000</t>
  </si>
  <si>
    <t>12629840000000</t>
  </si>
  <si>
    <t xml:space="preserve">Peninsula Union </t>
  </si>
  <si>
    <t>12630080000000</t>
  </si>
  <si>
    <t>Rio Dell Elementary</t>
  </si>
  <si>
    <t>12768020000000</t>
  </si>
  <si>
    <t>Fortuna Elementary</t>
  </si>
  <si>
    <t>12630240000000</t>
  </si>
  <si>
    <t>Scotia Union Elementary</t>
  </si>
  <si>
    <t>12630320000000</t>
  </si>
  <si>
    <t>South Bay Union Elementary</t>
  </si>
  <si>
    <t>12630400000000</t>
  </si>
  <si>
    <t>Southern Humboldt Joint Unified</t>
  </si>
  <si>
    <t>12630570000000</t>
  </si>
  <si>
    <t>Trinidad Union Elementary</t>
  </si>
  <si>
    <t>12753740000000</t>
  </si>
  <si>
    <t>Ferndale Unified</t>
  </si>
  <si>
    <t>12755150000000</t>
  </si>
  <si>
    <t>Eureka City Schools</t>
  </si>
  <si>
    <t>12626796120562</t>
  </si>
  <si>
    <t>0466</t>
  </si>
  <si>
    <t>Coastal Grove Charter</t>
  </si>
  <si>
    <t>12626790109975</t>
  </si>
  <si>
    <t>0744</t>
  </si>
  <si>
    <t>Fuente Nueva Charter</t>
  </si>
  <si>
    <t>12101240134163</t>
  </si>
  <si>
    <t>0930</t>
  </si>
  <si>
    <t>Northcoast Preparatory and Performing Arts Academy</t>
  </si>
  <si>
    <t>12768020124164</t>
  </si>
  <si>
    <t>1304</t>
  </si>
  <si>
    <t>Redwood Preparatory Charter</t>
  </si>
  <si>
    <t>12626870124263</t>
  </si>
  <si>
    <t>1320</t>
  </si>
  <si>
    <t>Laurel Tree Charter</t>
  </si>
  <si>
    <t>1496</t>
  </si>
  <si>
    <t>Redwood Coast Montessori</t>
  </si>
  <si>
    <t>12755151230150</t>
  </si>
  <si>
    <t>1884</t>
  </si>
  <si>
    <t>Pacific View Charter 2.0</t>
  </si>
  <si>
    <t>Imperial</t>
  </si>
  <si>
    <t>13101320000000</t>
  </si>
  <si>
    <t>Imperial County Office of Education</t>
  </si>
  <si>
    <t>13630730000000</t>
  </si>
  <si>
    <t>Brawley Elementary</t>
  </si>
  <si>
    <t>13630810000000</t>
  </si>
  <si>
    <t>Brawley Union High</t>
  </si>
  <si>
    <t>13630990000000</t>
  </si>
  <si>
    <t>Calexico Unified</t>
  </si>
  <si>
    <t>13631230000000</t>
  </si>
  <si>
    <t>El Centro Elementary</t>
  </si>
  <si>
    <t>13631310000000</t>
  </si>
  <si>
    <t>Heber Elementary</t>
  </si>
  <si>
    <t>13631640000000</t>
  </si>
  <si>
    <t>Imperial Unified</t>
  </si>
  <si>
    <t>13632220000000</t>
  </si>
  <si>
    <t>Seeley Union Elementary</t>
  </si>
  <si>
    <t>13632300000000</t>
  </si>
  <si>
    <t>Westmorland Union Elementary</t>
  </si>
  <si>
    <t>13631230118455</t>
  </si>
  <si>
    <t>1030</t>
  </si>
  <si>
    <t>Ballington Academy for the Arts and Sciences</t>
  </si>
  <si>
    <t>Inyo</t>
  </si>
  <si>
    <t>14632480000000</t>
  </si>
  <si>
    <t>Big Pine Unified</t>
  </si>
  <si>
    <t>14632710000000</t>
  </si>
  <si>
    <t>Death Valley Unified</t>
  </si>
  <si>
    <t>14101400117994</t>
  </si>
  <si>
    <t>1012</t>
  </si>
  <si>
    <t>YouthBuild Charter School of California</t>
  </si>
  <si>
    <t>14101400128454</t>
  </si>
  <si>
    <t>1593</t>
  </si>
  <si>
    <t>College Bridge Academy</t>
  </si>
  <si>
    <t>14101400128447</t>
  </si>
  <si>
    <t>1594</t>
  </si>
  <si>
    <t>The Education Corps</t>
  </si>
  <si>
    <t>Kern</t>
  </si>
  <si>
    <t>15633390000000</t>
  </si>
  <si>
    <t>Beardsley Elementary</t>
  </si>
  <si>
    <t>15633470000000</t>
  </si>
  <si>
    <t>Belridge Elementary</t>
  </si>
  <si>
    <t>15633880000000</t>
  </si>
  <si>
    <t>Caliente Union Elementary</t>
  </si>
  <si>
    <t>15634040000000</t>
  </si>
  <si>
    <t>Delano Union Elementary</t>
  </si>
  <si>
    <t>15634120000000</t>
  </si>
  <si>
    <t>Delano Joint Union High</t>
  </si>
  <si>
    <t>15634200000000</t>
  </si>
  <si>
    <t>Di Giorgio Elementary</t>
  </si>
  <si>
    <t>15634380000000</t>
  </si>
  <si>
    <t>Edison Elementary</t>
  </si>
  <si>
    <t>15634790000000</t>
  </si>
  <si>
    <t>Fruitvale Elementary</t>
  </si>
  <si>
    <t>15634870000000</t>
  </si>
  <si>
    <t>General Shafter Elementary</t>
  </si>
  <si>
    <t>15635030000000</t>
  </si>
  <si>
    <t>Greenfield Union</t>
  </si>
  <si>
    <t>15635290000000</t>
  </si>
  <si>
    <t>Kern High</t>
  </si>
  <si>
    <t>15635520000000</t>
  </si>
  <si>
    <t>Lakeside Union</t>
  </si>
  <si>
    <t>15635600000000</t>
  </si>
  <si>
    <t>Lamont Elementary</t>
  </si>
  <si>
    <t>15635780000000</t>
  </si>
  <si>
    <t>Richland Union Elementary</t>
  </si>
  <si>
    <t>15635860000000</t>
  </si>
  <si>
    <t>Linns Valley-Poso Flat Union</t>
  </si>
  <si>
    <t>15635940000000</t>
  </si>
  <si>
    <t>Lost Hills Union Elementary</t>
  </si>
  <si>
    <t>15636690000000</t>
  </si>
  <si>
    <t>Midway Elementary</t>
  </si>
  <si>
    <t>15636850000000</t>
  </si>
  <si>
    <t>Muroc Joint Unified</t>
  </si>
  <si>
    <t>15637190000000</t>
  </si>
  <si>
    <t>Pond Union Elementary</t>
  </si>
  <si>
    <t>15637500000000</t>
  </si>
  <si>
    <t>Rosedale Union Elementary</t>
  </si>
  <si>
    <t>15637680000000</t>
  </si>
  <si>
    <t>Semitropic Elementary</t>
  </si>
  <si>
    <t>15637760000000</t>
  </si>
  <si>
    <t>Southern Kern Unified</t>
  </si>
  <si>
    <t>15637840000000</t>
  </si>
  <si>
    <t>South Fork Union</t>
  </si>
  <si>
    <t>15637920000000</t>
  </si>
  <si>
    <t>Standard Elementary</t>
  </si>
  <si>
    <t>15638000000000</t>
  </si>
  <si>
    <t>Taft City</t>
  </si>
  <si>
    <t>15638180000000</t>
  </si>
  <si>
    <t>Taft Union High</t>
  </si>
  <si>
    <t>15638340000000</t>
  </si>
  <si>
    <t>Vineland Elementary</t>
  </si>
  <si>
    <t>15638420000000</t>
  </si>
  <si>
    <t>Wasco Union Elementary</t>
  </si>
  <si>
    <t>15638260000000</t>
  </si>
  <si>
    <t>Tehachapi Unified</t>
  </si>
  <si>
    <t>15735440000000</t>
  </si>
  <si>
    <t>Rio Bravo-Greeley Union Elementary</t>
  </si>
  <si>
    <t>15737420000000</t>
  </si>
  <si>
    <t>Sierra Sands Unified</t>
  </si>
  <si>
    <t>15739080000000</t>
  </si>
  <si>
    <t>McFarland Unified</t>
  </si>
  <si>
    <t>15751680000000</t>
  </si>
  <si>
    <t>El Tejon Unified</t>
  </si>
  <si>
    <t>15101570119669</t>
  </si>
  <si>
    <t>1078</t>
  </si>
  <si>
    <t>Wonderful College Prep Academy</t>
  </si>
  <si>
    <t>15101570124040</t>
  </si>
  <si>
    <t>1292</t>
  </si>
  <si>
    <t>Grimmway Academy</t>
  </si>
  <si>
    <t>15635780135186</t>
  </si>
  <si>
    <t>1847</t>
  </si>
  <si>
    <t>Grimmway Academy Shafter</t>
  </si>
  <si>
    <t>15101570135467</t>
  </si>
  <si>
    <t>1851</t>
  </si>
  <si>
    <t>Wonderful College Prep Academy - Lost Hills</t>
  </si>
  <si>
    <t>Kings</t>
  </si>
  <si>
    <t>16638750000000</t>
  </si>
  <si>
    <t>Armona Union Elementary</t>
  </si>
  <si>
    <t>16638830000000</t>
  </si>
  <si>
    <t>Central Union Elementary</t>
  </si>
  <si>
    <t>16638910000000</t>
  </si>
  <si>
    <t>Corcoran Joint Unified</t>
  </si>
  <si>
    <t>16639170000000</t>
  </si>
  <si>
    <t>Hanford Elementary</t>
  </si>
  <si>
    <t>16639250000000</t>
  </si>
  <si>
    <t>Hanford Joint Union High</t>
  </si>
  <si>
    <t>16639330000000</t>
  </si>
  <si>
    <t>Island Union Elementary</t>
  </si>
  <si>
    <t>16639580000000</t>
  </si>
  <si>
    <t>Kit Carson Union Elementary</t>
  </si>
  <si>
    <t>16639660000000</t>
  </si>
  <si>
    <t>Lakeside Union Elementary</t>
  </si>
  <si>
    <t>16639740000000</t>
  </si>
  <si>
    <t>Lemoore Union Elementary</t>
  </si>
  <si>
    <t>16639820000000</t>
  </si>
  <si>
    <t>Lemoore Union High</t>
  </si>
  <si>
    <t>16739320000000</t>
  </si>
  <si>
    <t>Reef-Sunset Unified</t>
  </si>
  <si>
    <t>Lake</t>
  </si>
  <si>
    <t>17101730000000</t>
  </si>
  <si>
    <t>Lake County Office of Education</t>
  </si>
  <si>
    <t>17640140000000</t>
  </si>
  <si>
    <t>Kelseyville Unified</t>
  </si>
  <si>
    <t>17640220000000</t>
  </si>
  <si>
    <t>Konocti Unified</t>
  </si>
  <si>
    <t>17640300000000</t>
  </si>
  <si>
    <t>Lakeport Unified</t>
  </si>
  <si>
    <t>17640550108340</t>
  </si>
  <si>
    <t>0681</t>
  </si>
  <si>
    <t>Lake County International Charter</t>
  </si>
  <si>
    <t>Lassen</t>
  </si>
  <si>
    <t>18641050000000</t>
  </si>
  <si>
    <t>Janesville Union Elementary</t>
  </si>
  <si>
    <t>18641390000000</t>
  </si>
  <si>
    <t>Lassen Union High</t>
  </si>
  <si>
    <t>18641960000000</t>
  </si>
  <si>
    <t>Susanville Elementary</t>
  </si>
  <si>
    <t>18642040000000</t>
  </si>
  <si>
    <t>Westwood Unified</t>
  </si>
  <si>
    <t>Los Angeles</t>
  </si>
  <si>
    <t>19101990000000</t>
  </si>
  <si>
    <t>Los Angeles County Office of Education</t>
  </si>
  <si>
    <t>19642120000000</t>
  </si>
  <si>
    <t>ABC Unified</t>
  </si>
  <si>
    <t>19642460000000</t>
  </si>
  <si>
    <t>Antelope Valley Union High</t>
  </si>
  <si>
    <t>19642610000000</t>
  </si>
  <si>
    <t>Arcadia Unified</t>
  </si>
  <si>
    <t>19642790000000</t>
  </si>
  <si>
    <t>Azusa Unified</t>
  </si>
  <si>
    <t>19642870000000</t>
  </si>
  <si>
    <t>Baldwin Park Unified</t>
  </si>
  <si>
    <t>19642950000000</t>
  </si>
  <si>
    <t>Bassett Unified</t>
  </si>
  <si>
    <t>19643030000000</t>
  </si>
  <si>
    <t>Bellflower Unified</t>
  </si>
  <si>
    <t>19643290000000</t>
  </si>
  <si>
    <t>Bonita Unified</t>
  </si>
  <si>
    <t>19643370000000</t>
  </si>
  <si>
    <t>Burbank Unified</t>
  </si>
  <si>
    <t>19643450000000</t>
  </si>
  <si>
    <t>Castaic Union</t>
  </si>
  <si>
    <t>19643520000000</t>
  </si>
  <si>
    <t>Centinela Valley Union High</t>
  </si>
  <si>
    <t>19643780000000</t>
  </si>
  <si>
    <t>Charter Oak Unified</t>
  </si>
  <si>
    <t>19643940000000</t>
  </si>
  <si>
    <t>Claremont Unified</t>
  </si>
  <si>
    <t>19644440000000</t>
  </si>
  <si>
    <t>Culver City Unified</t>
  </si>
  <si>
    <t>19644510000000</t>
  </si>
  <si>
    <t>Downey Unified</t>
  </si>
  <si>
    <t>19644690000000</t>
  </si>
  <si>
    <t>Duarte Unified</t>
  </si>
  <si>
    <t>19644770000000</t>
  </si>
  <si>
    <t>Eastside Union Elementary</t>
  </si>
  <si>
    <t>19644850000000</t>
  </si>
  <si>
    <t>East Whittier City Elementary</t>
  </si>
  <si>
    <t>19645010000000</t>
  </si>
  <si>
    <t>El Monte City</t>
  </si>
  <si>
    <t>19645190000000</t>
  </si>
  <si>
    <t>El Monte Union High</t>
  </si>
  <si>
    <t>19645270000000</t>
  </si>
  <si>
    <t>El Rancho Unified</t>
  </si>
  <si>
    <t>19645350000000</t>
  </si>
  <si>
    <t>El Segundo Unified</t>
  </si>
  <si>
    <t>19645500000000</t>
  </si>
  <si>
    <t>Garvey Elementary</t>
  </si>
  <si>
    <t>19645680000000</t>
  </si>
  <si>
    <t>Glendale Unified</t>
  </si>
  <si>
    <t>19645760000000</t>
  </si>
  <si>
    <t>Glendora Unified</t>
  </si>
  <si>
    <t>19645920000000</t>
  </si>
  <si>
    <t>Hawthorne</t>
  </si>
  <si>
    <t>19646340000000</t>
  </si>
  <si>
    <t>Inglewood Unified</t>
  </si>
  <si>
    <t>19646420000000</t>
  </si>
  <si>
    <t>Keppel Union Elementary</t>
  </si>
  <si>
    <t>19646670000000</t>
  </si>
  <si>
    <t>Lancaster Elementary</t>
  </si>
  <si>
    <t>19646830000000</t>
  </si>
  <si>
    <t>Las Virgenes Unified</t>
  </si>
  <si>
    <t>19646910000000</t>
  </si>
  <si>
    <t>Lawndale Elementary</t>
  </si>
  <si>
    <t>19647090000000</t>
  </si>
  <si>
    <t>Lennox</t>
  </si>
  <si>
    <t>19647170000000</t>
  </si>
  <si>
    <t>Little Lake City Elementary</t>
  </si>
  <si>
    <t>19647250000000</t>
  </si>
  <si>
    <t>Long Beach Unified</t>
  </si>
  <si>
    <t>19647330000000</t>
  </si>
  <si>
    <t>Los Angeles Unified</t>
  </si>
  <si>
    <t>19647660000000</t>
  </si>
  <si>
    <t>Lowell Joint</t>
  </si>
  <si>
    <t>19647740000000</t>
  </si>
  <si>
    <t>Lynwood Unified</t>
  </si>
  <si>
    <t>19648080000000</t>
  </si>
  <si>
    <t>Montebello Unified</t>
  </si>
  <si>
    <t>19648160000000</t>
  </si>
  <si>
    <t>Mountain View Elementary</t>
  </si>
  <si>
    <t>19648320000000</t>
  </si>
  <si>
    <t>Newhall</t>
  </si>
  <si>
    <t>19648730000000</t>
  </si>
  <si>
    <t>Paramount Unified</t>
  </si>
  <si>
    <t>19648810000000</t>
  </si>
  <si>
    <t>Pasadena Unified</t>
  </si>
  <si>
    <t>19649070000000</t>
  </si>
  <si>
    <t>Pomona Unified</t>
  </si>
  <si>
    <t>19649310000000</t>
  </si>
  <si>
    <t>Rosemead Elementary</t>
  </si>
  <si>
    <t>19649640000000</t>
  </si>
  <si>
    <t>San Marino Unified</t>
  </si>
  <si>
    <t>19649980000000</t>
  </si>
  <si>
    <t>Saugus Union</t>
  </si>
  <si>
    <t>19650290000000</t>
  </si>
  <si>
    <t>South Pasadena Unified</t>
  </si>
  <si>
    <t>19650370000000</t>
  </si>
  <si>
    <t>South Whittier Elementary</t>
  </si>
  <si>
    <t>19650450000000</t>
  </si>
  <si>
    <t>Sulphur Springs Union</t>
  </si>
  <si>
    <t>19650520000000</t>
  </si>
  <si>
    <t>Temple City Unified</t>
  </si>
  <si>
    <t>19650600000000</t>
  </si>
  <si>
    <t>Torrance Unified</t>
  </si>
  <si>
    <t>19650780000000</t>
  </si>
  <si>
    <t>Valle Lindo Elementary</t>
  </si>
  <si>
    <t>19650940000000</t>
  </si>
  <si>
    <t>West Covina Unified</t>
  </si>
  <si>
    <t>19651020000000</t>
  </si>
  <si>
    <t>Westside Union Elementary</t>
  </si>
  <si>
    <t>19651100000000</t>
  </si>
  <si>
    <t>Whittier City Elementary</t>
  </si>
  <si>
    <t>19651280000000</t>
  </si>
  <si>
    <t>Whittier Union High</t>
  </si>
  <si>
    <t>19651360000000</t>
  </si>
  <si>
    <t>William S. Hart Union High</t>
  </si>
  <si>
    <t>19651510000000</t>
  </si>
  <si>
    <t>Wilsona Elementary</t>
  </si>
  <si>
    <t>19734370000000</t>
  </si>
  <si>
    <t>Compton Unified</t>
  </si>
  <si>
    <t>19734520000000</t>
  </si>
  <si>
    <t>Rowland Unified</t>
  </si>
  <si>
    <t>19734600000000</t>
  </si>
  <si>
    <t>Walnut Valley Unified</t>
  </si>
  <si>
    <t>19752910000000</t>
  </si>
  <si>
    <t>San Gabriel Unified</t>
  </si>
  <si>
    <t>19753410000000</t>
  </si>
  <si>
    <t>Redondo Beach Unified</t>
  </si>
  <si>
    <t>19757130000000</t>
  </si>
  <si>
    <t>Alhambra Unified</t>
  </si>
  <si>
    <t>19647336017016</t>
  </si>
  <si>
    <t>0030</t>
  </si>
  <si>
    <t>Fenton Avenue Charter</t>
  </si>
  <si>
    <t>19647336112536</t>
  </si>
  <si>
    <t>0045</t>
  </si>
  <si>
    <t>Accelerated</t>
  </si>
  <si>
    <t>19647336018204</t>
  </si>
  <si>
    <t>0115</t>
  </si>
  <si>
    <t>Montague Charter Academy</t>
  </si>
  <si>
    <t>19647336114912</t>
  </si>
  <si>
    <t>0131</t>
  </si>
  <si>
    <t>Watts Learning Center</t>
  </si>
  <si>
    <t>19647336117048</t>
  </si>
  <si>
    <t>0190</t>
  </si>
  <si>
    <t>ICEF View Park Preparatory Charter</t>
  </si>
  <si>
    <t>19647336116750</t>
  </si>
  <si>
    <t>0213</t>
  </si>
  <si>
    <t>PUC Community Charter Middle and PUC Community Charter Early College High</t>
  </si>
  <si>
    <t>19101996116883</t>
  </si>
  <si>
    <t>0249</t>
  </si>
  <si>
    <t>Odyssey Charter</t>
  </si>
  <si>
    <t>19647091996313</t>
  </si>
  <si>
    <t>0281</t>
  </si>
  <si>
    <t>Animo Leadership High</t>
  </si>
  <si>
    <t>19647336117667</t>
  </si>
  <si>
    <t>0293</t>
  </si>
  <si>
    <t>Camino Nuevo Charter Academy</t>
  </si>
  <si>
    <t>19647330133298</t>
  </si>
  <si>
    <t>0331</t>
  </si>
  <si>
    <t>PUC CALS Middle School and Early College High</t>
  </si>
  <si>
    <t>19646911996438</t>
  </si>
  <si>
    <t>0353</t>
  </si>
  <si>
    <t>Environmental Charter High</t>
  </si>
  <si>
    <t>19647336119044</t>
  </si>
  <si>
    <t>0388</t>
  </si>
  <si>
    <t>Multicultural Learning Center</t>
  </si>
  <si>
    <t>19647336119531</t>
  </si>
  <si>
    <t>0417</t>
  </si>
  <si>
    <t>CHIME Institute's Schwarzenegger Community</t>
  </si>
  <si>
    <t>19646341996586</t>
  </si>
  <si>
    <t>0432</t>
  </si>
  <si>
    <t>Animo Inglewood Charter High</t>
  </si>
  <si>
    <t>19101996119945</t>
  </si>
  <si>
    <t>0438</t>
  </si>
  <si>
    <t>Magnolia Science Academy</t>
  </si>
  <si>
    <t>19647336019079</t>
  </si>
  <si>
    <t>0446</t>
  </si>
  <si>
    <t>Santa Monica Boulevard Community Charter</t>
  </si>
  <si>
    <t>19647336119903</t>
  </si>
  <si>
    <t>0448</t>
  </si>
  <si>
    <t>Downtown Value</t>
  </si>
  <si>
    <t>19647331996610</t>
  </si>
  <si>
    <t>0461</t>
  </si>
  <si>
    <t>Los Angeles Leadership Academy</t>
  </si>
  <si>
    <t>19647336120471</t>
  </si>
  <si>
    <t>0473</t>
  </si>
  <si>
    <t>Puente Charter</t>
  </si>
  <si>
    <t>19647336120489</t>
  </si>
  <si>
    <t>0475</t>
  </si>
  <si>
    <t>Para Los Niños Charter</t>
  </si>
  <si>
    <t>19756971996693</t>
  </si>
  <si>
    <t>0505</t>
  </si>
  <si>
    <t>School of Arts and Enterprise</t>
  </si>
  <si>
    <t>19647336121081</t>
  </si>
  <si>
    <t>0506</t>
  </si>
  <si>
    <t>ICEF View Park Preparatory Charter Middle</t>
  </si>
  <si>
    <t>19647330100289</t>
  </si>
  <si>
    <t>0521</t>
  </si>
  <si>
    <t>N.E.W. Academy of Science and Arts</t>
  </si>
  <si>
    <t>19647330101444</t>
  </si>
  <si>
    <t>0530</t>
  </si>
  <si>
    <t>KIPP Academy of Opportunity</t>
  </si>
  <si>
    <t>19647330100867</t>
  </si>
  <si>
    <t>0531</t>
  </si>
  <si>
    <t>KIPP Los Angeles College Preparatory</t>
  </si>
  <si>
    <t>19647330100800</t>
  </si>
  <si>
    <t>0534</t>
  </si>
  <si>
    <t>Central City Value</t>
  </si>
  <si>
    <t>19647330100677</t>
  </si>
  <si>
    <t>0537</t>
  </si>
  <si>
    <t>High Tech LA</t>
  </si>
  <si>
    <t>19647330100750</t>
  </si>
  <si>
    <t>0538</t>
  </si>
  <si>
    <t>Wallis Annenberg High</t>
  </si>
  <si>
    <t>19647330100743</t>
  </si>
  <si>
    <t>0539</t>
  </si>
  <si>
    <t>Accelerated Charter Elementary</t>
  </si>
  <si>
    <t>0540</t>
  </si>
  <si>
    <t>North Valley Military Institute College Preparatory Academy</t>
  </si>
  <si>
    <t>19647330107755</t>
  </si>
  <si>
    <t>0542</t>
  </si>
  <si>
    <t>Port of Los Angeles High</t>
  </si>
  <si>
    <t>19647330101196</t>
  </si>
  <si>
    <t>0543</t>
  </si>
  <si>
    <t>ICEF View Park Preparatory Charter High</t>
  </si>
  <si>
    <t>19647330102335</t>
  </si>
  <si>
    <t>0569</t>
  </si>
  <si>
    <t>Ocean Charter</t>
  </si>
  <si>
    <t>19647330101683</t>
  </si>
  <si>
    <t>0579</t>
  </si>
  <si>
    <t>Renaissance Arts Academy</t>
  </si>
  <si>
    <t>19647330101675</t>
  </si>
  <si>
    <t>0581</t>
  </si>
  <si>
    <t>Oscar De La Hoya Animo Charter High</t>
  </si>
  <si>
    <t>19647336018642</t>
  </si>
  <si>
    <t>0583</t>
  </si>
  <si>
    <t>Pacoima Charter Elementary</t>
  </si>
  <si>
    <t>19647330102483</t>
  </si>
  <si>
    <t>0592</t>
  </si>
  <si>
    <t>N.E.W. Academy Canoga Park</t>
  </si>
  <si>
    <t>19647330102426</t>
  </si>
  <si>
    <t>0600</t>
  </si>
  <si>
    <t>PUC Milagro Charter</t>
  </si>
  <si>
    <t>19647330102541</t>
  </si>
  <si>
    <t>0601</t>
  </si>
  <si>
    <t>New Designs Charter</t>
  </si>
  <si>
    <t>19647330102434</t>
  </si>
  <si>
    <t>0602</t>
  </si>
  <si>
    <t>Animo South Los Angeles Charter</t>
  </si>
  <si>
    <t>19647330102442</t>
  </si>
  <si>
    <t>0603</t>
  </si>
  <si>
    <t>PUC Lakeview Charter Academy</t>
  </si>
  <si>
    <t>19647330106351</t>
  </si>
  <si>
    <t>0619</t>
  </si>
  <si>
    <t>Ivy Academia</t>
  </si>
  <si>
    <t>19647330106435</t>
  </si>
  <si>
    <t>0635</t>
  </si>
  <si>
    <t>Camino Nuevo Charter High</t>
  </si>
  <si>
    <t>19647330106427</t>
  </si>
  <si>
    <t>0636</t>
  </si>
  <si>
    <t>Synergy Charter Academy</t>
  </si>
  <si>
    <t>19647330106831</t>
  </si>
  <si>
    <t>0648</t>
  </si>
  <si>
    <t>Animo Venice Charter High</t>
  </si>
  <si>
    <t>19647330106849</t>
  </si>
  <si>
    <t>0649</t>
  </si>
  <si>
    <t>Animo Pat Brown</t>
  </si>
  <si>
    <t>19647330106872</t>
  </si>
  <si>
    <t>0654</t>
  </si>
  <si>
    <t>Bert Corona Charter</t>
  </si>
  <si>
    <t>19101990106880</t>
  </si>
  <si>
    <t>0663</t>
  </si>
  <si>
    <t>Jardin de la Infancia</t>
  </si>
  <si>
    <t>19647330110304</t>
  </si>
  <si>
    <t>0675</t>
  </si>
  <si>
    <t>Los Angeles Academy of Arts and Enterprise Charter</t>
  </si>
  <si>
    <t>19101990112128</t>
  </si>
  <si>
    <t>0693</t>
  </si>
  <si>
    <t>Aspire Ollin University Preparatory Academy</t>
  </si>
  <si>
    <t>19101990109660</t>
  </si>
  <si>
    <t>0694</t>
  </si>
  <si>
    <t>Aspire Antonio Maria Lugo Academy</t>
  </si>
  <si>
    <t>19647330108878</t>
  </si>
  <si>
    <t>0712</t>
  </si>
  <si>
    <t>CHAMPS - Charter HS of Arts-Multimedia &amp; Performing</t>
  </si>
  <si>
    <t>19647330108886</t>
  </si>
  <si>
    <t>0713</t>
  </si>
  <si>
    <t>Gabriella Charter</t>
  </si>
  <si>
    <t>19647330108910</t>
  </si>
  <si>
    <t>0716</t>
  </si>
  <si>
    <t>Celerity Nascent Charter</t>
  </si>
  <si>
    <t>19647330108928</t>
  </si>
  <si>
    <t>0717</t>
  </si>
  <si>
    <t>Larchmont Charter</t>
  </si>
  <si>
    <t>19647330109884</t>
  </si>
  <si>
    <t>0734</t>
  </si>
  <si>
    <t>James Jordan Middle</t>
  </si>
  <si>
    <t>19769680109926</t>
  </si>
  <si>
    <t>0738</t>
  </si>
  <si>
    <t>Academia Avance Charter</t>
  </si>
  <si>
    <t>19647330109934</t>
  </si>
  <si>
    <t>0739</t>
  </si>
  <si>
    <t>Our Community Charter</t>
  </si>
  <si>
    <t>19101990109942</t>
  </si>
  <si>
    <t>0741</t>
  </si>
  <si>
    <t>Los Angeles International Charter High</t>
  </si>
  <si>
    <t>19647330111211</t>
  </si>
  <si>
    <t>0761</t>
  </si>
  <si>
    <t>New Heights Charter</t>
  </si>
  <si>
    <t>19647330111575</t>
  </si>
  <si>
    <t>0781</t>
  </si>
  <si>
    <t>Animo Ralph Bunche Charter High</t>
  </si>
  <si>
    <t>19647330111625</t>
  </si>
  <si>
    <t>0783</t>
  </si>
  <si>
    <t>Animo Watts College Preparatory Academy</t>
  </si>
  <si>
    <t>19647330111484</t>
  </si>
  <si>
    <t>0791</t>
  </si>
  <si>
    <t>New Village Girls Academy</t>
  </si>
  <si>
    <t>19647330111583</t>
  </si>
  <si>
    <t>0793</t>
  </si>
  <si>
    <t>Animo Jackie Robinson High</t>
  </si>
  <si>
    <t>19647330133272</t>
  </si>
  <si>
    <t>0797</t>
  </si>
  <si>
    <t>PUC Triumph Charter Academy and PUC Triumph Charter High</t>
  </si>
  <si>
    <t>19647330112201</t>
  </si>
  <si>
    <t>0798</t>
  </si>
  <si>
    <t>PUC Excel Charter Academy</t>
  </si>
  <si>
    <t>19647090112250</t>
  </si>
  <si>
    <t>0809</t>
  </si>
  <si>
    <t>Century Academy for Excellence</t>
  </si>
  <si>
    <t>19647330112235</t>
  </si>
  <si>
    <t>0827</t>
  </si>
  <si>
    <t>Los Feliz Charter School for the Arts</t>
  </si>
  <si>
    <t>19648810113464</t>
  </si>
  <si>
    <t>0847</t>
  </si>
  <si>
    <t>Aveson Global Leadership Academy</t>
  </si>
  <si>
    <t>19101990115212</t>
  </si>
  <si>
    <t>0906</t>
  </si>
  <si>
    <t>Magnolia Science Academy 2</t>
  </si>
  <si>
    <t>19647330115048</t>
  </si>
  <si>
    <t>0911</t>
  </si>
  <si>
    <t>Fenton Primary Center</t>
  </si>
  <si>
    <t>19101990115030</t>
  </si>
  <si>
    <t>0917</t>
  </si>
  <si>
    <t>Magnolia Science Academy 3</t>
  </si>
  <si>
    <t>19647330114959</t>
  </si>
  <si>
    <t>0931</t>
  </si>
  <si>
    <t>Monsenor Oscar Romero Charter Middle</t>
  </si>
  <si>
    <t>19647330114967</t>
  </si>
  <si>
    <t>0934</t>
  </si>
  <si>
    <t>Global Education Academy</t>
  </si>
  <si>
    <t>19647330115113</t>
  </si>
  <si>
    <t>0936</t>
  </si>
  <si>
    <t>Ivy Bound Academy of Math, Science, and Technology Charter Middle</t>
  </si>
  <si>
    <t>19647330115139</t>
  </si>
  <si>
    <t>0937</t>
  </si>
  <si>
    <t>Center for Advanced Learning</t>
  </si>
  <si>
    <t>19647330115253</t>
  </si>
  <si>
    <t>0949</t>
  </si>
  <si>
    <t>Discovery Charter Preparatory School #2</t>
  </si>
  <si>
    <t>19647330115287</t>
  </si>
  <si>
    <t>0953</t>
  </si>
  <si>
    <t>ICEF Vista Middle Academy</t>
  </si>
  <si>
    <t>19734370115725</t>
  </si>
  <si>
    <t>0963</t>
  </si>
  <si>
    <t>Lifeline Education Charter</t>
  </si>
  <si>
    <t>19647330117622</t>
  </si>
  <si>
    <t>0986</t>
  </si>
  <si>
    <t>Magnolia Science Academy 4</t>
  </si>
  <si>
    <t>0987</t>
  </si>
  <si>
    <t>Magnolia Science Academy 5</t>
  </si>
  <si>
    <t>19647330117648</t>
  </si>
  <si>
    <t>0988</t>
  </si>
  <si>
    <t>Magnolia Science Academy 6</t>
  </si>
  <si>
    <t>19647330117655</t>
  </si>
  <si>
    <t>0989</t>
  </si>
  <si>
    <t>Magnolia Science Academy 7</t>
  </si>
  <si>
    <t>19647330117614</t>
  </si>
  <si>
    <t>0998</t>
  </si>
  <si>
    <t>New Los Angeles Charter</t>
  </si>
  <si>
    <t>19647330117846</t>
  </si>
  <si>
    <t>1007</t>
  </si>
  <si>
    <t>Para Los Niños Middle</t>
  </si>
  <si>
    <t>19647330117903</t>
  </si>
  <si>
    <t>1010</t>
  </si>
  <si>
    <t>KIPP Raices Academy</t>
  </si>
  <si>
    <t>19647330117895</t>
  </si>
  <si>
    <t>1014</t>
  </si>
  <si>
    <t>Synergy Kinetic Academy</t>
  </si>
  <si>
    <t>19647330117911</t>
  </si>
  <si>
    <t>1020</t>
  </si>
  <si>
    <t>New Millennium Secondary</t>
  </si>
  <si>
    <t>19647330117952</t>
  </si>
  <si>
    <t>1037</t>
  </si>
  <si>
    <t>ICEF Innovation Los Angeles Charter</t>
  </si>
  <si>
    <t>19647330117937</t>
  </si>
  <si>
    <t>1039</t>
  </si>
  <si>
    <t>ICEF Vista Elementary Academy</t>
  </si>
  <si>
    <t>19647330118588</t>
  </si>
  <si>
    <t>1050</t>
  </si>
  <si>
    <t>Alain Leroy Locke College Preparatory Academy</t>
  </si>
  <si>
    <t>19765470118760</t>
  </si>
  <si>
    <t>1062</t>
  </si>
  <si>
    <t>Barack Obama Charter</t>
  </si>
  <si>
    <t>19646340119552</t>
  </si>
  <si>
    <t>1075</t>
  </si>
  <si>
    <t>Today's Fresh Start Charter School Inglewood</t>
  </si>
  <si>
    <t>19647330119974</t>
  </si>
  <si>
    <t>1091</t>
  </si>
  <si>
    <t>PUC Santa Rosa Charter Academy</t>
  </si>
  <si>
    <t>19647330133280</t>
  </si>
  <si>
    <t>1092</t>
  </si>
  <si>
    <t>PUC Nueva Esperanza Charter Academy</t>
  </si>
  <si>
    <t>19647330119982</t>
  </si>
  <si>
    <t>1093</t>
  </si>
  <si>
    <t>Equitas Academy Charter</t>
  </si>
  <si>
    <t>19647330120014</t>
  </si>
  <si>
    <t>1094</t>
  </si>
  <si>
    <t>Endeavor College Preparatory Charter</t>
  </si>
  <si>
    <t>19647331931047</t>
  </si>
  <si>
    <t>1119</t>
  </si>
  <si>
    <t>Birmingham Community Charter High</t>
  </si>
  <si>
    <t>19647330120071</t>
  </si>
  <si>
    <t>1120</t>
  </si>
  <si>
    <t>New Designs Charter School-Watts</t>
  </si>
  <si>
    <t>19646340120303</t>
  </si>
  <si>
    <t>1121</t>
  </si>
  <si>
    <t>ICEF Inglewood Elementary Charter Academy</t>
  </si>
  <si>
    <t>19646340120311</t>
  </si>
  <si>
    <t>1122</t>
  </si>
  <si>
    <t>ICEF Inglewood Middle Charter Academy</t>
  </si>
  <si>
    <t>19646340121186</t>
  </si>
  <si>
    <t>1137</t>
  </si>
  <si>
    <t>Children of Promise Preparatory Academy</t>
  </si>
  <si>
    <t>19647330120527</t>
  </si>
  <si>
    <t>1141</t>
  </si>
  <si>
    <t>Watts Learning Center Charter Middle</t>
  </si>
  <si>
    <t>19647330121079</t>
  </si>
  <si>
    <t>1156</t>
  </si>
  <si>
    <t>Ararat Charter</t>
  </si>
  <si>
    <t>19647330121137</t>
  </si>
  <si>
    <t>1157</t>
  </si>
  <si>
    <t>Ingenium Charter</t>
  </si>
  <si>
    <t>19647330121848</t>
  </si>
  <si>
    <t>1187</t>
  </si>
  <si>
    <t>Crown Preparatory Academy</t>
  </si>
  <si>
    <t>19647330121699</t>
  </si>
  <si>
    <t>1195</t>
  </si>
  <si>
    <t>KIPP Empower Academy</t>
  </si>
  <si>
    <t>19647330121707</t>
  </si>
  <si>
    <t>1196</t>
  </si>
  <si>
    <t>KIPP Comienza Community Prep</t>
  </si>
  <si>
    <t>19647330122556</t>
  </si>
  <si>
    <t>1200</t>
  </si>
  <si>
    <t>Citizens of the World Charter School Hollywood</t>
  </si>
  <si>
    <t>19101990121772</t>
  </si>
  <si>
    <t>1204</t>
  </si>
  <si>
    <t>Environmental Charter Middle</t>
  </si>
  <si>
    <t>19647330122242</t>
  </si>
  <si>
    <t>1206</t>
  </si>
  <si>
    <t>TEACH Academy of Technologies</t>
  </si>
  <si>
    <t>19647330122564</t>
  </si>
  <si>
    <t>1212</t>
  </si>
  <si>
    <t>Camino Nuevo Elementary #3</t>
  </si>
  <si>
    <t>19647330122614</t>
  </si>
  <si>
    <t>1213</t>
  </si>
  <si>
    <t>Aspire Gateway Academy Charter</t>
  </si>
  <si>
    <t>19647330122622</t>
  </si>
  <si>
    <t>1214</t>
  </si>
  <si>
    <t>Aspire Firestone Academy Charter</t>
  </si>
  <si>
    <t>19647330122630</t>
  </si>
  <si>
    <t>1215</t>
  </si>
  <si>
    <t>Para Los Niños - Evelyn Thurman Gratts Primary</t>
  </si>
  <si>
    <t>19647330122481</t>
  </si>
  <si>
    <t>1216</t>
  </si>
  <si>
    <t>Animo Jefferson Charter Middle</t>
  </si>
  <si>
    <t>19647330122499</t>
  </si>
  <si>
    <t>1217</t>
  </si>
  <si>
    <t>Animo Westside Charter Middle</t>
  </si>
  <si>
    <t>19647330123158</t>
  </si>
  <si>
    <t>1218</t>
  </si>
  <si>
    <t>Arts In Action Community Charter</t>
  </si>
  <si>
    <t>19647330122721</t>
  </si>
  <si>
    <t>1230</t>
  </si>
  <si>
    <t>Aspire Pacific Academy</t>
  </si>
  <si>
    <t>19647330122861</t>
  </si>
  <si>
    <t>1231</t>
  </si>
  <si>
    <t>Camino Nuevo Academy #2</t>
  </si>
  <si>
    <t>19647330122655</t>
  </si>
  <si>
    <t>1232</t>
  </si>
  <si>
    <t>Celerity Octavia Charter</t>
  </si>
  <si>
    <t>19647330122739</t>
  </si>
  <si>
    <t>1234</t>
  </si>
  <si>
    <t>Vista Charter Middle</t>
  </si>
  <si>
    <t>19647330122747</t>
  </si>
  <si>
    <t>1236</t>
  </si>
  <si>
    <t>Magnolia Science Academy Bell</t>
  </si>
  <si>
    <t>19647330122754</t>
  </si>
  <si>
    <t>1237</t>
  </si>
  <si>
    <t>Valley Charter Elementary</t>
  </si>
  <si>
    <t>19647330122838</t>
  </si>
  <si>
    <t>1238</t>
  </si>
  <si>
    <t>Valley Charter Middle</t>
  </si>
  <si>
    <t>19647330122606</t>
  </si>
  <si>
    <t>1241</t>
  </si>
  <si>
    <t>PUC Lakeview Charter High</t>
  </si>
  <si>
    <t>19647330123166</t>
  </si>
  <si>
    <t>1246</t>
  </si>
  <si>
    <t>Celerity Palmati Charter</t>
  </si>
  <si>
    <t>19647330123984</t>
  </si>
  <si>
    <t>1285</t>
  </si>
  <si>
    <t>Celerity Cardinal Charter</t>
  </si>
  <si>
    <t>19647330123992</t>
  </si>
  <si>
    <t>1286</t>
  </si>
  <si>
    <t>Animo Ellen Ochoa Charter Middle</t>
  </si>
  <si>
    <t>19647330124008</t>
  </si>
  <si>
    <t>1287</t>
  </si>
  <si>
    <t>Animo James B. Taylor Charter Middle</t>
  </si>
  <si>
    <t>19647330124016</t>
  </si>
  <si>
    <t>1288</t>
  </si>
  <si>
    <t>Animo Western Charter Middle</t>
  </si>
  <si>
    <t>19647330124024</t>
  </si>
  <si>
    <t>1289</t>
  </si>
  <si>
    <t>Animo Phillis Wheatley Charter Middle</t>
  </si>
  <si>
    <t>19647330124560</t>
  </si>
  <si>
    <t>1299</t>
  </si>
  <si>
    <t>Synergy Quantum Academy</t>
  </si>
  <si>
    <t>19647330124198</t>
  </si>
  <si>
    <t>1300</t>
  </si>
  <si>
    <t>Extera Public</t>
  </si>
  <si>
    <t>19647331932623</t>
  </si>
  <si>
    <t>1314</t>
  </si>
  <si>
    <t>El Camino Real Charter High</t>
  </si>
  <si>
    <t>19647330124784</t>
  </si>
  <si>
    <t>1330</t>
  </si>
  <si>
    <t>Aspire Slauson Academy Charter</t>
  </si>
  <si>
    <t>19647330124792</t>
  </si>
  <si>
    <t>1331</t>
  </si>
  <si>
    <t>Aspire Juanita Tate Academy Charter</t>
  </si>
  <si>
    <t>19647330124800</t>
  </si>
  <si>
    <t>1332</t>
  </si>
  <si>
    <t>Aspire Inskeep Academy Charter</t>
  </si>
  <si>
    <t>19647330124818</t>
  </si>
  <si>
    <t>1333</t>
  </si>
  <si>
    <t>Los Angeles Leadership Primary Academy</t>
  </si>
  <si>
    <t>19647330124826</t>
  </si>
  <si>
    <t>1334</t>
  </si>
  <si>
    <t>Camino Nuevo Charter Academy #4</t>
  </si>
  <si>
    <t>19647330124883</t>
  </si>
  <si>
    <t>1342</t>
  </si>
  <si>
    <t>Animo College Preparatory Academy</t>
  </si>
  <si>
    <t>19647330124933</t>
  </si>
  <si>
    <t>1354</t>
  </si>
  <si>
    <t>PUC Early College Academy for Leaders and Scholars (ECALS)</t>
  </si>
  <si>
    <t>19647330125625</t>
  </si>
  <si>
    <t>1377</t>
  </si>
  <si>
    <t>KIPP Scholar Academy</t>
  </si>
  <si>
    <t>19647330125609</t>
  </si>
  <si>
    <t>1378</t>
  </si>
  <si>
    <t>KIPP Philosophers Academy</t>
  </si>
  <si>
    <t>19647330125641</t>
  </si>
  <si>
    <t>1379</t>
  </si>
  <si>
    <t>KIPP Sol Academy</t>
  </si>
  <si>
    <t>19647330125864</t>
  </si>
  <si>
    <t>1401</t>
  </si>
  <si>
    <t>Ednovate - USC Hybrid High College Prep</t>
  </si>
  <si>
    <t>19647330126169</t>
  </si>
  <si>
    <t>1402</t>
  </si>
  <si>
    <t>Equitas Academy #2</t>
  </si>
  <si>
    <t>19647330126136</t>
  </si>
  <si>
    <t>1412</t>
  </si>
  <si>
    <t>Math and Science College Preparatory</t>
  </si>
  <si>
    <t>19647330126177</t>
  </si>
  <si>
    <t>1413</t>
  </si>
  <si>
    <t>Citizens of the World Charter School Silver Lake</t>
  </si>
  <si>
    <t>19647330126193</t>
  </si>
  <si>
    <t>1414</t>
  </si>
  <si>
    <t>Citizens of the World Charter School Mar Vista</t>
  </si>
  <si>
    <t>19647330126797</t>
  </si>
  <si>
    <t>1436</t>
  </si>
  <si>
    <t>Aspire Centennial College Preparatory Academy</t>
  </si>
  <si>
    <t>19647330117077</t>
  </si>
  <si>
    <t>1459</t>
  </si>
  <si>
    <t>APEX Academy</t>
  </si>
  <si>
    <t>19101990127498</t>
  </si>
  <si>
    <t>1501</t>
  </si>
  <si>
    <t>Environmental Charter Middle - Inglewood</t>
  </si>
  <si>
    <t>19647250127506</t>
  </si>
  <si>
    <t>Intellectual Virtues Academy of Long Beach</t>
  </si>
  <si>
    <t>19101990127522</t>
  </si>
  <si>
    <t>1506</t>
  </si>
  <si>
    <t>Optimist Charter</t>
  </si>
  <si>
    <t>19647330127670</t>
  </si>
  <si>
    <t>1508</t>
  </si>
  <si>
    <t>KIPP Iluminar Academy</t>
  </si>
  <si>
    <t>19647330127977</t>
  </si>
  <si>
    <t>1535</t>
  </si>
  <si>
    <t>Metro Charter</t>
  </si>
  <si>
    <t>19647330127985</t>
  </si>
  <si>
    <t>1536</t>
  </si>
  <si>
    <t>Ingenium Charter Middle</t>
  </si>
  <si>
    <t>19647330127886</t>
  </si>
  <si>
    <t>1538</t>
  </si>
  <si>
    <t>City Language Immersion Charter</t>
  </si>
  <si>
    <t>19647330127910</t>
  </si>
  <si>
    <t>1540</t>
  </si>
  <si>
    <t>Camino Nuevo High #2</t>
  </si>
  <si>
    <t>19647330120477</t>
  </si>
  <si>
    <t>1550</t>
  </si>
  <si>
    <t>Aspire Titan Academy</t>
  </si>
  <si>
    <t>19647330114884</t>
  </si>
  <si>
    <t>1551</t>
  </si>
  <si>
    <t>Aspire Junior Collegiate Academy</t>
  </si>
  <si>
    <t>1560</t>
  </si>
  <si>
    <t>Lashon Academy</t>
  </si>
  <si>
    <t>19647330128132</t>
  </si>
  <si>
    <t>1562</t>
  </si>
  <si>
    <t>Extera Public School No. 2</t>
  </si>
  <si>
    <t>19647330128371</t>
  </si>
  <si>
    <t>1567</t>
  </si>
  <si>
    <t>New Horizons Charter Academy</t>
  </si>
  <si>
    <t>19647330128389</t>
  </si>
  <si>
    <t>1570</t>
  </si>
  <si>
    <t>Ivy Bound Academy Math, Science, and Technology Charter Middle 2</t>
  </si>
  <si>
    <t>19647330128512</t>
  </si>
  <si>
    <t>1586</t>
  </si>
  <si>
    <t>KIPP Academy of Innovation</t>
  </si>
  <si>
    <t>19647330129460</t>
  </si>
  <si>
    <t>1587</t>
  </si>
  <si>
    <t>KIPP Vida Preparatory Academy</t>
  </si>
  <si>
    <t>19647330131466</t>
  </si>
  <si>
    <t>1605</t>
  </si>
  <si>
    <t>Fenton STEM Academy: Elementary Center for Science Technology Engineering and Mathematics</t>
  </si>
  <si>
    <t>19646340128991</t>
  </si>
  <si>
    <t>1612</t>
  </si>
  <si>
    <t>Grace Hopper STEM Academy</t>
  </si>
  <si>
    <t>19647330131722</t>
  </si>
  <si>
    <t>1613</t>
  </si>
  <si>
    <t>Fenton Charter Leadership Academy</t>
  </si>
  <si>
    <t>19647330131839</t>
  </si>
  <si>
    <t>1615</t>
  </si>
  <si>
    <t>Summit Preparatory Charter</t>
  </si>
  <si>
    <t>19647330129270</t>
  </si>
  <si>
    <t>1624</t>
  </si>
  <si>
    <t>Animo Mae Jemison Charter Middle</t>
  </si>
  <si>
    <t>19647330129593</t>
  </si>
  <si>
    <t>1626</t>
  </si>
  <si>
    <t>PUC Inspire Charter Academy</t>
  </si>
  <si>
    <t>19647330135921</t>
  </si>
  <si>
    <t>1627</t>
  </si>
  <si>
    <t>WISH Community</t>
  </si>
  <si>
    <t>19647330129858</t>
  </si>
  <si>
    <t>1638</t>
  </si>
  <si>
    <t>Everest Value</t>
  </si>
  <si>
    <t>19647330129866</t>
  </si>
  <si>
    <t>1639</t>
  </si>
  <si>
    <t>Village Charter Academy</t>
  </si>
  <si>
    <t>19647330129825</t>
  </si>
  <si>
    <t>1640</t>
  </si>
  <si>
    <t>Clemente Charter</t>
  </si>
  <si>
    <t>19647330129833</t>
  </si>
  <si>
    <t>1641</t>
  </si>
  <si>
    <t>Global Education Academy 2</t>
  </si>
  <si>
    <t>19647330131870</t>
  </si>
  <si>
    <t>1642</t>
  </si>
  <si>
    <t>Resolute Academy Charter</t>
  </si>
  <si>
    <t>19647330129874</t>
  </si>
  <si>
    <t>1656</t>
  </si>
  <si>
    <t>Community Preparatory Academy</t>
  </si>
  <si>
    <t>19647330129619</t>
  </si>
  <si>
    <t>1657</t>
  </si>
  <si>
    <t>PUC Community Charter Elementary</t>
  </si>
  <si>
    <t>19647330129627</t>
  </si>
  <si>
    <t>1658</t>
  </si>
  <si>
    <t>TEACH Tech Charter High</t>
  </si>
  <si>
    <t>19647330129650</t>
  </si>
  <si>
    <t>1669</t>
  </si>
  <si>
    <t>Equitas Academy #3 Charter</t>
  </si>
  <si>
    <t>19753090130955</t>
  </si>
  <si>
    <t>1677</t>
  </si>
  <si>
    <t>Valiant Academy of Los Angeles</t>
  </si>
  <si>
    <t>19647250131938</t>
  </si>
  <si>
    <t>1682</t>
  </si>
  <si>
    <t>Clear Passage Educational Center</t>
  </si>
  <si>
    <t>19647330132282</t>
  </si>
  <si>
    <t>1702</t>
  </si>
  <si>
    <t>Ednovate - East College Prep</t>
  </si>
  <si>
    <t>19647330131847</t>
  </si>
  <si>
    <t>1703</t>
  </si>
  <si>
    <t>Public Policy Charter</t>
  </si>
  <si>
    <t>19647330134148</t>
  </si>
  <si>
    <t>1710</t>
  </si>
  <si>
    <t>The City</t>
  </si>
  <si>
    <t>19647330131904</t>
  </si>
  <si>
    <t>1711</t>
  </si>
  <si>
    <t>Libertas College Preparatory Charter</t>
  </si>
  <si>
    <t>19647330131771</t>
  </si>
  <si>
    <t>1720</t>
  </si>
  <si>
    <t>KIPP Ignite Academy</t>
  </si>
  <si>
    <t>19647330131797</t>
  </si>
  <si>
    <t>1721</t>
  </si>
  <si>
    <t>KIPP Promesa Prep</t>
  </si>
  <si>
    <t>19647330131821</t>
  </si>
  <si>
    <t>1722</t>
  </si>
  <si>
    <t>Collegiate Charter High of Los Angeles</t>
  </si>
  <si>
    <t>19647330132027</t>
  </si>
  <si>
    <t>1723</t>
  </si>
  <si>
    <t>University Preparatory Value High</t>
  </si>
  <si>
    <t>19647330132126</t>
  </si>
  <si>
    <t>1724</t>
  </si>
  <si>
    <t>Bert Corona Charter High</t>
  </si>
  <si>
    <t>19101990132605</t>
  </si>
  <si>
    <t>1744</t>
  </si>
  <si>
    <t>Valiente College Preparatory Charter</t>
  </si>
  <si>
    <t>Community Collaborative Charter</t>
  </si>
  <si>
    <t>19647330133884</t>
  </si>
  <si>
    <t>1771</t>
  </si>
  <si>
    <t>California Collegiate Charter</t>
  </si>
  <si>
    <t>19734370132845</t>
  </si>
  <si>
    <t>1772</t>
  </si>
  <si>
    <t>Today's Fresh Start-Compton</t>
  </si>
  <si>
    <t>19647330133686</t>
  </si>
  <si>
    <t>1785</t>
  </si>
  <si>
    <t>Equitas Academy 4</t>
  </si>
  <si>
    <t>19647330133702</t>
  </si>
  <si>
    <t>1788</t>
  </si>
  <si>
    <t>New Los Angeles Charter Elementary</t>
  </si>
  <si>
    <t>19647330133710</t>
  </si>
  <si>
    <t>1791</t>
  </si>
  <si>
    <t>Girls Athletic Leadership School Los Angeles</t>
  </si>
  <si>
    <t>19647330134023</t>
  </si>
  <si>
    <t>1794</t>
  </si>
  <si>
    <t>Animo Florence-Firestone Charter Middle</t>
  </si>
  <si>
    <t>19647330134205</t>
  </si>
  <si>
    <t>1806</t>
  </si>
  <si>
    <t>Arts in Action Community Middle</t>
  </si>
  <si>
    <t>19101990134346</t>
  </si>
  <si>
    <t>1814</t>
  </si>
  <si>
    <t>Intellectual Virtues Academy</t>
  </si>
  <si>
    <t>19101990135582</t>
  </si>
  <si>
    <t>1817</t>
  </si>
  <si>
    <t>LA's Promise Charter High #1</t>
  </si>
  <si>
    <t>19101990134361</t>
  </si>
  <si>
    <t>1818</t>
  </si>
  <si>
    <t>LA's Promise Charter Middle #1</t>
  </si>
  <si>
    <t>19734370134338</t>
  </si>
  <si>
    <t>1827</t>
  </si>
  <si>
    <t>Celerity Achernar Charter</t>
  </si>
  <si>
    <t>19647330135715</t>
  </si>
  <si>
    <t>1842</t>
  </si>
  <si>
    <t>Ednovate - Esperanza College Prep</t>
  </si>
  <si>
    <t>19647330135723</t>
  </si>
  <si>
    <t>1843</t>
  </si>
  <si>
    <t>Ednovate - Brio College Prep</t>
  </si>
  <si>
    <t>19647330135509</t>
  </si>
  <si>
    <t>1853</t>
  </si>
  <si>
    <t>Gabriella Charter 2</t>
  </si>
  <si>
    <t>19647330135616</t>
  </si>
  <si>
    <t>1854</t>
  </si>
  <si>
    <t>Crete Academy</t>
  </si>
  <si>
    <t>19647330135517</t>
  </si>
  <si>
    <t>1855</t>
  </si>
  <si>
    <t>KIPP Corazon Academy</t>
  </si>
  <si>
    <t>19770810135954</t>
  </si>
  <si>
    <t>1858</t>
  </si>
  <si>
    <t>Celerity Himalia Charter</t>
  </si>
  <si>
    <t>19101990135368</t>
  </si>
  <si>
    <t>1859</t>
  </si>
  <si>
    <t>Alma Fuerte Public</t>
  </si>
  <si>
    <t>19647330135632</t>
  </si>
  <si>
    <t>1863</t>
  </si>
  <si>
    <t>WISH Academy High</t>
  </si>
  <si>
    <t>19101990136119</t>
  </si>
  <si>
    <t>1874</t>
  </si>
  <si>
    <t>Animo City of Champions Charter High</t>
  </si>
  <si>
    <t>Madera</t>
  </si>
  <si>
    <t>20764140000000</t>
  </si>
  <si>
    <t>Yosemite Unified</t>
  </si>
  <si>
    <t>20102070000000</t>
  </si>
  <si>
    <t>Madera County Superintendent of Schools</t>
  </si>
  <si>
    <t>20651770000000</t>
  </si>
  <si>
    <t>Alview-Dairyland Union Elementary</t>
  </si>
  <si>
    <t>20651930000000</t>
  </si>
  <si>
    <t>Chowchilla Elementary</t>
  </si>
  <si>
    <t>20652010000000</t>
  </si>
  <si>
    <t>Chowchilla Union High</t>
  </si>
  <si>
    <t>20652760000000</t>
  </si>
  <si>
    <t>Raymond-Knowles Union Elementary</t>
  </si>
  <si>
    <t>20756060000000</t>
  </si>
  <si>
    <t>Chawanakee Unified</t>
  </si>
  <si>
    <t>Marin</t>
  </si>
  <si>
    <t>21102150000000</t>
  </si>
  <si>
    <t>Marin County Office of Education</t>
  </si>
  <si>
    <t>21653910000000</t>
  </si>
  <si>
    <t>Mill Valley Elementary</t>
  </si>
  <si>
    <t>21654170000000</t>
  </si>
  <si>
    <t>Novato Unified</t>
  </si>
  <si>
    <t>21654820000000</t>
  </si>
  <si>
    <t>Tamalpais Union High</t>
  </si>
  <si>
    <t>21733610000000</t>
  </si>
  <si>
    <t>Shoreline Unified</t>
  </si>
  <si>
    <t>Mariposa</t>
  </si>
  <si>
    <t>22102230000000</t>
  </si>
  <si>
    <t>Mariposa County Office of Education</t>
  </si>
  <si>
    <t>22655320000000</t>
  </si>
  <si>
    <t>Mariposa County Unified</t>
  </si>
  <si>
    <t>22655320125823</t>
  </si>
  <si>
    <t>1396</t>
  </si>
  <si>
    <t>Sierra Foothill Charter</t>
  </si>
  <si>
    <t>Mendocino</t>
  </si>
  <si>
    <t>23102310000000</t>
  </si>
  <si>
    <t>Mendocino County Office of Education</t>
  </si>
  <si>
    <t>23655400000000</t>
  </si>
  <si>
    <t>Anderson Valley Unified</t>
  </si>
  <si>
    <t>23655570000000</t>
  </si>
  <si>
    <t>Arena Union Elementary</t>
  </si>
  <si>
    <t>23655650000000</t>
  </si>
  <si>
    <t>Fort Bragg Unified</t>
  </si>
  <si>
    <t>23655730000000</t>
  </si>
  <si>
    <t>Manchester Union Elementary</t>
  </si>
  <si>
    <t>23655990000000</t>
  </si>
  <si>
    <t>Point Arena Joint Union High</t>
  </si>
  <si>
    <t>23656150000000</t>
  </si>
  <si>
    <t>Ukiah Unified</t>
  </si>
  <si>
    <t>23656230000000</t>
  </si>
  <si>
    <t>Willits Unified</t>
  </si>
  <si>
    <t>23656072330272</t>
  </si>
  <si>
    <t>0032</t>
  </si>
  <si>
    <t>Eel River Charter</t>
  </si>
  <si>
    <t>23656232330363</t>
  </si>
  <si>
    <t>0166</t>
  </si>
  <si>
    <t>Willits Charter</t>
  </si>
  <si>
    <t>23656152330413</t>
  </si>
  <si>
    <t>0271</t>
  </si>
  <si>
    <t>Redwood Academy of Ukiah</t>
  </si>
  <si>
    <t>23656156117386</t>
  </si>
  <si>
    <t>0276</t>
  </si>
  <si>
    <t>Tree of Life Charter</t>
  </si>
  <si>
    <t>23656152330454</t>
  </si>
  <si>
    <t>0439</t>
  </si>
  <si>
    <t>Accelerated Achievement Academy</t>
  </si>
  <si>
    <t>23656150115055</t>
  </si>
  <si>
    <t>0910</t>
  </si>
  <si>
    <t>River Oak Charter</t>
  </si>
  <si>
    <t>23655650123737</t>
  </si>
  <si>
    <t>1275</t>
  </si>
  <si>
    <t>Three Rivers Charter</t>
  </si>
  <si>
    <t>23656230125658</t>
  </si>
  <si>
    <t>1373</t>
  </si>
  <si>
    <t>Willits Elementary Charter</t>
  </si>
  <si>
    <t>Merced</t>
  </si>
  <si>
    <t>24102490000000</t>
  </si>
  <si>
    <t>Merced County Office of Education</t>
  </si>
  <si>
    <t>24656490000000</t>
  </si>
  <si>
    <t>Ballico-Cressey Elementary</t>
  </si>
  <si>
    <t>24656800000000</t>
  </si>
  <si>
    <t>El Nido Elementary</t>
  </si>
  <si>
    <t>24656980000000</t>
  </si>
  <si>
    <t>Hilmar Unified</t>
  </si>
  <si>
    <t>24657480000000</t>
  </si>
  <si>
    <t>Livingston Union</t>
  </si>
  <si>
    <t>24657550000000</t>
  </si>
  <si>
    <t>Los Banos Unified</t>
  </si>
  <si>
    <t>24657890000000</t>
  </si>
  <si>
    <t>Merced Union High</t>
  </si>
  <si>
    <t>24658130000000</t>
  </si>
  <si>
    <t>Plainsburg Union Elementary</t>
  </si>
  <si>
    <t>24658390000000</t>
  </si>
  <si>
    <t>Snelling-Merced Falls Union Elementary</t>
  </si>
  <si>
    <t>24658620000000</t>
  </si>
  <si>
    <t>Weaver Union</t>
  </si>
  <si>
    <t>24658700000000</t>
  </si>
  <si>
    <t>Winton</t>
  </si>
  <si>
    <t>24736190000000</t>
  </si>
  <si>
    <t>Gustine Unified</t>
  </si>
  <si>
    <t>24737260000000</t>
  </si>
  <si>
    <t>Merced River Union Elementary</t>
  </si>
  <si>
    <t>24753170000000</t>
  </si>
  <si>
    <t>Dos Palos Oro Loma Joint Unified</t>
  </si>
  <si>
    <t>24753660000000</t>
  </si>
  <si>
    <t>Delhi Unified</t>
  </si>
  <si>
    <t>Modoc</t>
  </si>
  <si>
    <t>25102560000000</t>
  </si>
  <si>
    <t>Modoc County Office of Education</t>
  </si>
  <si>
    <t>25658960000000</t>
  </si>
  <si>
    <t>Surprise Valley Joint Unified</t>
  </si>
  <si>
    <t>25735850000000</t>
  </si>
  <si>
    <t>Modoc Joint Unified</t>
  </si>
  <si>
    <t>Monterey</t>
  </si>
  <si>
    <t>27102720000000</t>
  </si>
  <si>
    <t>Monterey County Office of Education</t>
  </si>
  <si>
    <t>27659610000000</t>
  </si>
  <si>
    <t>Alisal Union</t>
  </si>
  <si>
    <t>27659870000000</t>
  </si>
  <si>
    <t>Carmel Unified</t>
  </si>
  <si>
    <t>27660350000000</t>
  </si>
  <si>
    <t>Greenfield Union Elementary</t>
  </si>
  <si>
    <t>27660500000000</t>
  </si>
  <si>
    <t>King City Union</t>
  </si>
  <si>
    <t>27660680000000</t>
  </si>
  <si>
    <t>South Monterey County Joint Union High</t>
  </si>
  <si>
    <t>27660920000000</t>
  </si>
  <si>
    <t>Monterey Peninsula Unified</t>
  </si>
  <si>
    <t>27661590000000</t>
  </si>
  <si>
    <t>Salinas Union High</t>
  </si>
  <si>
    <t>27661750000000</t>
  </si>
  <si>
    <t>San Ardo Union Elementary</t>
  </si>
  <si>
    <t>27662330000000</t>
  </si>
  <si>
    <t>Washington Union Elementary</t>
  </si>
  <si>
    <t>27738250000000</t>
  </si>
  <si>
    <t>North Monterey County Unified</t>
  </si>
  <si>
    <t>27754730000000</t>
  </si>
  <si>
    <t>Gonzales Unified</t>
  </si>
  <si>
    <t>27659790135111</t>
  </si>
  <si>
    <t>1844</t>
  </si>
  <si>
    <t>Uplift Monterey</t>
  </si>
  <si>
    <t>Napa</t>
  </si>
  <si>
    <t>28662660000000</t>
  </si>
  <si>
    <t>Napa Valley Unified</t>
  </si>
  <si>
    <t>Nevada</t>
  </si>
  <si>
    <t>29102980000000</t>
  </si>
  <si>
    <t>Nevada County Office of Education</t>
  </si>
  <si>
    <t>29663320000000</t>
  </si>
  <si>
    <t>Grass Valley Elementary</t>
  </si>
  <si>
    <t>29102980114330</t>
  </si>
  <si>
    <t>0869</t>
  </si>
  <si>
    <t>Nevada City School of the Arts</t>
  </si>
  <si>
    <t>Orange</t>
  </si>
  <si>
    <t>30103060000000</t>
  </si>
  <si>
    <t>Orange County Department of Education</t>
  </si>
  <si>
    <t>30664230000000</t>
  </si>
  <si>
    <t>Anaheim Elementary</t>
  </si>
  <si>
    <t>30664310000000</t>
  </si>
  <si>
    <t>Anaheim Union High</t>
  </si>
  <si>
    <t>30664490000000</t>
  </si>
  <si>
    <t>Brea-Olinda Unified</t>
  </si>
  <si>
    <t>30664560000000</t>
  </si>
  <si>
    <t>Buena Park Elementary</t>
  </si>
  <si>
    <t>30664640000000</t>
  </si>
  <si>
    <t>Capistrano Unified</t>
  </si>
  <si>
    <t>30664720000000</t>
  </si>
  <si>
    <t>Centralia Elementary</t>
  </si>
  <si>
    <t>30665060000000</t>
  </si>
  <si>
    <t>Fullerton Elementary</t>
  </si>
  <si>
    <t>30665140000000</t>
  </si>
  <si>
    <t>Fullerton Joint Union High</t>
  </si>
  <si>
    <t>30665220000000</t>
  </si>
  <si>
    <t>Garden Grove Unified</t>
  </si>
  <si>
    <t>30665300000000</t>
  </si>
  <si>
    <t>Huntington Beach City Elementary</t>
  </si>
  <si>
    <t>30665480000000</t>
  </si>
  <si>
    <t>Huntington Beach Union High</t>
  </si>
  <si>
    <t>30665550000000</t>
  </si>
  <si>
    <t>Laguna Beach Unified</t>
  </si>
  <si>
    <t>30665630000000</t>
  </si>
  <si>
    <t>La Habra City Elementary</t>
  </si>
  <si>
    <t>30665890000000</t>
  </si>
  <si>
    <t>Magnolia Elementary</t>
  </si>
  <si>
    <t>30665970000000</t>
  </si>
  <si>
    <t>Newport-Mesa Unified</t>
  </si>
  <si>
    <t>30666130000000</t>
  </si>
  <si>
    <t>Ocean View</t>
  </si>
  <si>
    <t>30666210000000</t>
  </si>
  <si>
    <t>Orange Unified</t>
  </si>
  <si>
    <t>30666470000000</t>
  </si>
  <si>
    <t>Placentia-Yorba Linda Unified</t>
  </si>
  <si>
    <t>30666700000000</t>
  </si>
  <si>
    <t>Santa Ana Unified</t>
  </si>
  <si>
    <t>30666960000000</t>
  </si>
  <si>
    <t>Savanna Elementary</t>
  </si>
  <si>
    <t>30736350000000</t>
  </si>
  <si>
    <t>Saddleback Valley Unified</t>
  </si>
  <si>
    <t>30736430000000</t>
  </si>
  <si>
    <t>Tustin Unified</t>
  </si>
  <si>
    <t>30736500000000</t>
  </si>
  <si>
    <t>Irvine Unified</t>
  </si>
  <si>
    <t>30739240000000</t>
  </si>
  <si>
    <t>Los Alamitos Unified</t>
  </si>
  <si>
    <t>30666216085328</t>
  </si>
  <si>
    <t>0066</t>
  </si>
  <si>
    <t>Santiago Middle</t>
  </si>
  <si>
    <t>30666703030723</t>
  </si>
  <si>
    <t>0290</t>
  </si>
  <si>
    <t>OCSA</t>
  </si>
  <si>
    <t>30666706119127</t>
  </si>
  <si>
    <t>0365</t>
  </si>
  <si>
    <t>El Sol Santa Ana Science and Arts Academy</t>
  </si>
  <si>
    <t>30666700101626</t>
  </si>
  <si>
    <t>0578</t>
  </si>
  <si>
    <t>Edward B. Cole Academy</t>
  </si>
  <si>
    <t>30666700109066</t>
  </si>
  <si>
    <t>0701</t>
  </si>
  <si>
    <t>Orange County Educational Arts Academy</t>
  </si>
  <si>
    <t>30103060126037</t>
  </si>
  <si>
    <t>1419</t>
  </si>
  <si>
    <t>Samueli Academy</t>
  </si>
  <si>
    <t>30768930130765</t>
  </si>
  <si>
    <t>1686</t>
  </si>
  <si>
    <t>Magnolia Science Academy Santa Ana</t>
  </si>
  <si>
    <t>30664230131417</t>
  </si>
  <si>
    <t>1701</t>
  </si>
  <si>
    <t>GOALS Academy</t>
  </si>
  <si>
    <t>30103060132613</t>
  </si>
  <si>
    <t>1752</t>
  </si>
  <si>
    <t>Vista Heritage Charter Middle</t>
  </si>
  <si>
    <t>30103060133983</t>
  </si>
  <si>
    <t>1798</t>
  </si>
  <si>
    <t>USC College Prep Santa Ana Campus</t>
  </si>
  <si>
    <t>30103060134239</t>
  </si>
  <si>
    <t>1807</t>
  </si>
  <si>
    <t>30103060134288</t>
  </si>
  <si>
    <t>1808</t>
  </si>
  <si>
    <t>Scholarship Prep Charter</t>
  </si>
  <si>
    <t>30103060134940</t>
  </si>
  <si>
    <t>1831</t>
  </si>
  <si>
    <t>Citrus Springs Charter</t>
  </si>
  <si>
    <t>Placer</t>
  </si>
  <si>
    <t>31103140000000</t>
  </si>
  <si>
    <t>Placer County Office of Education</t>
  </si>
  <si>
    <t>31667870000000</t>
  </si>
  <si>
    <t>Auburn Union Elementary</t>
  </si>
  <si>
    <t>31667950000000</t>
  </si>
  <si>
    <t>Colfax Elementary</t>
  </si>
  <si>
    <t>31668290000000</t>
  </si>
  <si>
    <t>Eureka Union</t>
  </si>
  <si>
    <t>31668520000000</t>
  </si>
  <si>
    <t>Newcastle Elementary</t>
  </si>
  <si>
    <t>31669100000000</t>
  </si>
  <si>
    <t>Roseville City Elementary</t>
  </si>
  <si>
    <t>31669280000000</t>
  </si>
  <si>
    <t>Roseville Joint Union High</t>
  </si>
  <si>
    <t>31669510000000</t>
  </si>
  <si>
    <t>Western Placer Unified</t>
  </si>
  <si>
    <t>31750850000000</t>
  </si>
  <si>
    <t>Rocklin Unified</t>
  </si>
  <si>
    <t>31103140119214</t>
  </si>
  <si>
    <t>1064</t>
  </si>
  <si>
    <t>CORE Placer Charter</t>
  </si>
  <si>
    <t>Plumas</t>
  </si>
  <si>
    <t>32669690000000</t>
  </si>
  <si>
    <t>Plumas Unified</t>
  </si>
  <si>
    <t>32669693230083</t>
  </si>
  <si>
    <t>0146</t>
  </si>
  <si>
    <t>Plumas Charter</t>
  </si>
  <si>
    <t>Riverside</t>
  </si>
  <si>
    <t>33103300000000</t>
  </si>
  <si>
    <t>Riverside County Office of Education</t>
  </si>
  <si>
    <t>33669770000000</t>
  </si>
  <si>
    <t>Alvord Unified</t>
  </si>
  <si>
    <t>33669850000000</t>
  </si>
  <si>
    <t>Banning Unified</t>
  </si>
  <si>
    <t>33669930000000</t>
  </si>
  <si>
    <t>Beaumont Unified</t>
  </si>
  <si>
    <t>33670330000000</t>
  </si>
  <si>
    <t>Corona-Norco Unified</t>
  </si>
  <si>
    <t>33670580000000</t>
  </si>
  <si>
    <t>Desert Sands Unified</t>
  </si>
  <si>
    <t>33670820000000</t>
  </si>
  <si>
    <t>Hemet Unified</t>
  </si>
  <si>
    <t>33670900000000</t>
  </si>
  <si>
    <t>Jurupa Unified</t>
  </si>
  <si>
    <t>33671240000000</t>
  </si>
  <si>
    <t>Moreno Valley Unified</t>
  </si>
  <si>
    <t>33671570000000</t>
  </si>
  <si>
    <t xml:space="preserve">Nuview Union </t>
  </si>
  <si>
    <t>33671730000000</t>
  </si>
  <si>
    <t>Palm Springs Unified</t>
  </si>
  <si>
    <t>33671810000000</t>
  </si>
  <si>
    <t>Palo Verde Unified</t>
  </si>
  <si>
    <t>33672070000000</t>
  </si>
  <si>
    <t>Perris Union High</t>
  </si>
  <si>
    <t>33672150000000</t>
  </si>
  <si>
    <t>Riverside Unified</t>
  </si>
  <si>
    <t>33672310000000</t>
  </si>
  <si>
    <t>Romoland Elementary</t>
  </si>
  <si>
    <t>33736760000000</t>
  </si>
  <si>
    <t>Coachella Valley Unified</t>
  </si>
  <si>
    <t>33752000000000</t>
  </si>
  <si>
    <t>Murrieta Valley Unified</t>
  </si>
  <si>
    <t>33752420000000</t>
  </si>
  <si>
    <t>Val Verde Unified</t>
  </si>
  <si>
    <t>33672496114748</t>
  </si>
  <si>
    <t>0129</t>
  </si>
  <si>
    <t>San Jacinto Valley Academy</t>
  </si>
  <si>
    <t>33103300110833</t>
  </si>
  <si>
    <t>0753</t>
  </si>
  <si>
    <t>River Springs Charter</t>
  </si>
  <si>
    <t>33751760120204</t>
  </si>
  <si>
    <t>1118</t>
  </si>
  <si>
    <t>Sycamore Academy of Science and Cultural Arts</t>
  </si>
  <si>
    <t>33736760121673</t>
  </si>
  <si>
    <t>1188</t>
  </si>
  <si>
    <t>NOVA Academy - Coachella</t>
  </si>
  <si>
    <t>33103300125385</t>
  </si>
  <si>
    <t>1369</t>
  </si>
  <si>
    <t>Imagine Schools, Riverside County</t>
  </si>
  <si>
    <t>33672150126128</t>
  </si>
  <si>
    <t>1409</t>
  </si>
  <si>
    <t>REACH Leadership STEAM Academy</t>
  </si>
  <si>
    <t>33672150132498</t>
  </si>
  <si>
    <t>1747</t>
  </si>
  <si>
    <t>Encore High School for the Arts - Riverside</t>
  </si>
  <si>
    <t>Sacramento</t>
  </si>
  <si>
    <t>34673140000000</t>
  </si>
  <si>
    <t>Elk Grove Unified</t>
  </si>
  <si>
    <t>34673480000000</t>
  </si>
  <si>
    <t>Galt Joint Union Elementary</t>
  </si>
  <si>
    <t>34673550000000</t>
  </si>
  <si>
    <t>Galt Joint Union High</t>
  </si>
  <si>
    <t>34674210000000</t>
  </si>
  <si>
    <t>Robla Elementary</t>
  </si>
  <si>
    <t>34674390000000</t>
  </si>
  <si>
    <t>Sacramento City Unified</t>
  </si>
  <si>
    <t>34674470000000</t>
  </si>
  <si>
    <t>San Juan Unified</t>
  </si>
  <si>
    <t>34752830000000</t>
  </si>
  <si>
    <t>Natomas Unified</t>
  </si>
  <si>
    <t>34765050000000</t>
  </si>
  <si>
    <t>Twin Rivers Unified</t>
  </si>
  <si>
    <t>34674390101295</t>
  </si>
  <si>
    <t>0552</t>
  </si>
  <si>
    <t>Sol Aureus College Preparatory</t>
  </si>
  <si>
    <t>34765050101832</t>
  </si>
  <si>
    <t>0560</t>
  </si>
  <si>
    <t>Futures High</t>
  </si>
  <si>
    <t>34765050101766</t>
  </si>
  <si>
    <t>0561</t>
  </si>
  <si>
    <t>Community Outreach Academy</t>
  </si>
  <si>
    <t>34674390102343</t>
  </si>
  <si>
    <t>0598</t>
  </si>
  <si>
    <t>Aspire Capitol Heights Academy</t>
  </si>
  <si>
    <t>34674390106898</t>
  </si>
  <si>
    <t>0640</t>
  </si>
  <si>
    <t>The Language Academy of Sacramento</t>
  </si>
  <si>
    <t>34765050108837</t>
  </si>
  <si>
    <t>0699</t>
  </si>
  <si>
    <t>34674130114660</t>
  </si>
  <si>
    <t>0853</t>
  </si>
  <si>
    <t>Delta Elementary Charter</t>
  </si>
  <si>
    <t>34765050113878</t>
  </si>
  <si>
    <t>0862</t>
  </si>
  <si>
    <t>Higher Learning Academy</t>
  </si>
  <si>
    <t>34765050114272</t>
  </si>
  <si>
    <t>0878</t>
  </si>
  <si>
    <t>SAVA: Sacramento Academic and Vocational Academy</t>
  </si>
  <si>
    <t>34674390123901</t>
  </si>
  <si>
    <t>1273</t>
  </si>
  <si>
    <t>Capitol Collegiate Academy</t>
  </si>
  <si>
    <t>34674470120469</t>
  </si>
  <si>
    <t>1554</t>
  </si>
  <si>
    <t>Aspire Alexander Twilight College Preparatory Academy</t>
  </si>
  <si>
    <t>34674470121467</t>
  </si>
  <si>
    <t>1555</t>
  </si>
  <si>
    <t>Aspire Alexander Twilight Secondary Academy</t>
  </si>
  <si>
    <t>34674470128124</t>
  </si>
  <si>
    <t>1563</t>
  </si>
  <si>
    <t>Gateway International</t>
  </si>
  <si>
    <t>San Benito</t>
  </si>
  <si>
    <t>35103550000000</t>
  </si>
  <si>
    <t>San Benito County Office of Education</t>
  </si>
  <si>
    <t>35752590000000</t>
  </si>
  <si>
    <t>Aromas/San Juan Unified</t>
  </si>
  <si>
    <t>35674700127688</t>
  </si>
  <si>
    <t>1507</t>
  </si>
  <si>
    <t>Hollister Prep</t>
  </si>
  <si>
    <t>San Bernardino</t>
  </si>
  <si>
    <t>36675870000000</t>
  </si>
  <si>
    <t>Adelanto Elementary</t>
  </si>
  <si>
    <t>36676110000000</t>
  </si>
  <si>
    <t>Barstow Unified</t>
  </si>
  <si>
    <t>36676520000000</t>
  </si>
  <si>
    <t>Chaffey Joint Union High</t>
  </si>
  <si>
    <t>36676860000000</t>
  </si>
  <si>
    <t>Colton Joint Unified</t>
  </si>
  <si>
    <t>36677020000000</t>
  </si>
  <si>
    <t>Etiwanda Elementary</t>
  </si>
  <si>
    <t>36677100000000</t>
  </si>
  <si>
    <t>Fontana Unified</t>
  </si>
  <si>
    <t>36677770000000</t>
  </si>
  <si>
    <t>Morongo Unified</t>
  </si>
  <si>
    <t>36678270000000</t>
  </si>
  <si>
    <t>Oro Grande Elementary</t>
  </si>
  <si>
    <t>36678430000000</t>
  </si>
  <si>
    <t>Redlands Unified</t>
  </si>
  <si>
    <t>36678500000000</t>
  </si>
  <si>
    <t>Rialto Unified</t>
  </si>
  <si>
    <t>36678680000000</t>
  </si>
  <si>
    <t>Rim of the World Unified</t>
  </si>
  <si>
    <t>36678760000000</t>
  </si>
  <si>
    <t>San Bernardino City Unified</t>
  </si>
  <si>
    <t>36679180000000</t>
  </si>
  <si>
    <t>Victor Elementary</t>
  </si>
  <si>
    <t>36679340000000</t>
  </si>
  <si>
    <t>Victor Valley Union High</t>
  </si>
  <si>
    <t>36679590000000</t>
  </si>
  <si>
    <t>Yucaipa-Calimesa Joint Unified</t>
  </si>
  <si>
    <t>36738900000000</t>
  </si>
  <si>
    <t>Silver Valley Unified</t>
  </si>
  <si>
    <t>36739570000000</t>
  </si>
  <si>
    <t>Snowline Joint Unified</t>
  </si>
  <si>
    <t>36750510000000</t>
  </si>
  <si>
    <t>Lucerne Valley Unified</t>
  </si>
  <si>
    <t>36750690000000</t>
  </si>
  <si>
    <t>Upland Unified</t>
  </si>
  <si>
    <t>36678763630993</t>
  </si>
  <si>
    <t>0335</t>
  </si>
  <si>
    <t>Provisional Accelerated Learning Academy</t>
  </si>
  <si>
    <t>36750440107516</t>
  </si>
  <si>
    <t>0671</t>
  </si>
  <si>
    <t>Summit Leadership Academy-High Desert</t>
  </si>
  <si>
    <t>36678760109850</t>
  </si>
  <si>
    <t>0731</t>
  </si>
  <si>
    <t>Public Safety Academy</t>
  </si>
  <si>
    <t>36750440112441</t>
  </si>
  <si>
    <t>0801</t>
  </si>
  <si>
    <t>Pathways to College</t>
  </si>
  <si>
    <t>36103630115808</t>
  </si>
  <si>
    <t>0903</t>
  </si>
  <si>
    <t>Norton Science and Language Academy</t>
  </si>
  <si>
    <t>36750440116707</t>
  </si>
  <si>
    <t>0971</t>
  </si>
  <si>
    <t>Encore Jr./Sr. High School for the Performing and Visual Arts</t>
  </si>
  <si>
    <t>36678760117192</t>
  </si>
  <si>
    <t>0982</t>
  </si>
  <si>
    <t>SOAR Charter Academy</t>
  </si>
  <si>
    <t>36750440118059</t>
  </si>
  <si>
    <t>1034</t>
  </si>
  <si>
    <t>LaVerne Elementary Preparatory Academy</t>
  </si>
  <si>
    <t>36678760120006</t>
  </si>
  <si>
    <t>1089</t>
  </si>
  <si>
    <t>New Vision Middle</t>
  </si>
  <si>
    <t>36678760121343</t>
  </si>
  <si>
    <t>1153</t>
  </si>
  <si>
    <t>Excel Prep Charter</t>
  </si>
  <si>
    <t>36678760126706</t>
  </si>
  <si>
    <t>1437</t>
  </si>
  <si>
    <t>Taft T. Newman Leadership Academy</t>
  </si>
  <si>
    <t>36678760126714</t>
  </si>
  <si>
    <t>1438</t>
  </si>
  <si>
    <t>Woodward Leadership Academy</t>
  </si>
  <si>
    <t>36103636111918</t>
  </si>
  <si>
    <t>1522</t>
  </si>
  <si>
    <t>Desert Trails Preparatory Academy</t>
  </si>
  <si>
    <t>36677360128439</t>
  </si>
  <si>
    <t>1592</t>
  </si>
  <si>
    <t>Empire Springs Charter</t>
  </si>
  <si>
    <t>36678760133892</t>
  </si>
  <si>
    <t>1795</t>
  </si>
  <si>
    <t>Ballington Academy for the Arts and Sciences - San Bernardino</t>
  </si>
  <si>
    <t>36678920134247</t>
  </si>
  <si>
    <t>1824</t>
  </si>
  <si>
    <t>California STEAM San Bernardino</t>
  </si>
  <si>
    <t>San Diego</t>
  </si>
  <si>
    <t>37103710000000</t>
  </si>
  <si>
    <t>San Diego County Office of Education</t>
  </si>
  <si>
    <t>37768510000000</t>
  </si>
  <si>
    <t>Bonsall Unified</t>
  </si>
  <si>
    <t>37679830000000</t>
  </si>
  <si>
    <t>Borrego Springs Unified</t>
  </si>
  <si>
    <t>37680230000000</t>
  </si>
  <si>
    <t>Chula Vista Elementary</t>
  </si>
  <si>
    <t>37680800000000</t>
  </si>
  <si>
    <t>Encinitas Union Elementary</t>
  </si>
  <si>
    <t>37680980000000</t>
  </si>
  <si>
    <t>Escondido Union</t>
  </si>
  <si>
    <t>37681060000000</t>
  </si>
  <si>
    <t>Escondido Union High</t>
  </si>
  <si>
    <t>37681220000000</t>
  </si>
  <si>
    <t>Fallbrook Union High</t>
  </si>
  <si>
    <t>37681300000000</t>
  </si>
  <si>
    <t>Grossmont Union High</t>
  </si>
  <si>
    <t>37681550000000</t>
  </si>
  <si>
    <t>Jamul-Dulzura Union Elementary</t>
  </si>
  <si>
    <t>37681970000000</t>
  </si>
  <si>
    <t>La Mesa-Spring Valley</t>
  </si>
  <si>
    <t>37682130000000</t>
  </si>
  <si>
    <t>Mountain Empire Unified</t>
  </si>
  <si>
    <t>37682210000000</t>
  </si>
  <si>
    <t>National Elementary</t>
  </si>
  <si>
    <t>37682960000000</t>
  </si>
  <si>
    <t>Poway Unified</t>
  </si>
  <si>
    <t>37683040000000</t>
  </si>
  <si>
    <t>Ramona City Unified</t>
  </si>
  <si>
    <t>37683380000000</t>
  </si>
  <si>
    <t>San Diego Unified</t>
  </si>
  <si>
    <t>37683460000000</t>
  </si>
  <si>
    <t>San Dieguito Union High</t>
  </si>
  <si>
    <t>37683530000000</t>
  </si>
  <si>
    <t>San Pasqual Union Elementary</t>
  </si>
  <si>
    <t>37683790000000</t>
  </si>
  <si>
    <t>San Ysidro Elementary</t>
  </si>
  <si>
    <t>37684110000000</t>
  </si>
  <si>
    <t>Sweetwater Union High</t>
  </si>
  <si>
    <t>37684370000000</t>
  </si>
  <si>
    <t>Vallecitos Elementary</t>
  </si>
  <si>
    <t>37684520000000</t>
  </si>
  <si>
    <t>Vista Unified</t>
  </si>
  <si>
    <t>37735510000000</t>
  </si>
  <si>
    <t>Carlsbad Unified</t>
  </si>
  <si>
    <t>37735690000000</t>
  </si>
  <si>
    <t>Oceanside Unified</t>
  </si>
  <si>
    <t>37756140000000</t>
  </si>
  <si>
    <t>Valley Center-Pauma Unified</t>
  </si>
  <si>
    <t>37683386039457</t>
  </si>
  <si>
    <t>0033</t>
  </si>
  <si>
    <t>Darnall Charter</t>
  </si>
  <si>
    <t>37683386040018</t>
  </si>
  <si>
    <t>0046</t>
  </si>
  <si>
    <t>Harriet Tubman Village Charter</t>
  </si>
  <si>
    <t>37683386061964</t>
  </si>
  <si>
    <t>0048</t>
  </si>
  <si>
    <t>The O'Farrell Charter</t>
  </si>
  <si>
    <t>37684523730942</t>
  </si>
  <si>
    <t>0050</t>
  </si>
  <si>
    <t>Guajome Park Academy Charter</t>
  </si>
  <si>
    <t>37680236111322</t>
  </si>
  <si>
    <t>0054</t>
  </si>
  <si>
    <t>Discovery Charter</t>
  </si>
  <si>
    <t>37680236037980</t>
  </si>
  <si>
    <t>0064</t>
  </si>
  <si>
    <t>Mueller Charter (Robert L.)</t>
  </si>
  <si>
    <t>37683386115570</t>
  </si>
  <si>
    <t>0081</t>
  </si>
  <si>
    <t>Museum</t>
  </si>
  <si>
    <t>37683386113211</t>
  </si>
  <si>
    <t>0095</t>
  </si>
  <si>
    <t>McGill School of Success</t>
  </si>
  <si>
    <t>37680236037956</t>
  </si>
  <si>
    <t>0121</t>
  </si>
  <si>
    <t>Feaster (Mae L.) Charter</t>
  </si>
  <si>
    <t>37680236115778</t>
  </si>
  <si>
    <t>0135</t>
  </si>
  <si>
    <t>Chula Vista Learning Community Charter</t>
  </si>
  <si>
    <t>37681303732732</t>
  </si>
  <si>
    <t>0150</t>
  </si>
  <si>
    <t>Helix High</t>
  </si>
  <si>
    <t>37683383731189</t>
  </si>
  <si>
    <t>0169</t>
  </si>
  <si>
    <t>Preuss School UCSD</t>
  </si>
  <si>
    <t>37683386117279</t>
  </si>
  <si>
    <t>0264</t>
  </si>
  <si>
    <t>Holly Drive Leadership Academy</t>
  </si>
  <si>
    <t>37683383731247</t>
  </si>
  <si>
    <t>0269</t>
  </si>
  <si>
    <t>High Tech High</t>
  </si>
  <si>
    <t>37683386117683</t>
  </si>
  <si>
    <t>0278</t>
  </si>
  <si>
    <t>High Tech Elementary Explorer</t>
  </si>
  <si>
    <t>37684113731304</t>
  </si>
  <si>
    <t>0303</t>
  </si>
  <si>
    <t>MAAC Community Charter</t>
  </si>
  <si>
    <t>37683386119598</t>
  </si>
  <si>
    <t>0420</t>
  </si>
  <si>
    <t>King-Chavez Academy of Excellence</t>
  </si>
  <si>
    <t>37680236116859</t>
  </si>
  <si>
    <t>0483</t>
  </si>
  <si>
    <t>Arroyo Vista Charter</t>
  </si>
  <si>
    <t>37683386120935</t>
  </si>
  <si>
    <t>0488</t>
  </si>
  <si>
    <t>Albert Einstein Academy Charter Elementary</t>
  </si>
  <si>
    <t>37683380101204</t>
  </si>
  <si>
    <t>0546</t>
  </si>
  <si>
    <t>High Tech Middle</t>
  </si>
  <si>
    <t>37683380101345</t>
  </si>
  <si>
    <t>0550</t>
  </si>
  <si>
    <t>KIPP Adelante Preparatory Academy</t>
  </si>
  <si>
    <t>37682210101360</t>
  </si>
  <si>
    <t>0553</t>
  </si>
  <si>
    <t>Integrity Charter</t>
  </si>
  <si>
    <t>37683380108787</t>
  </si>
  <si>
    <t>0622</t>
  </si>
  <si>
    <t>High Tech High Media Arts</t>
  </si>
  <si>
    <t>37683380106732</t>
  </si>
  <si>
    <t>0623</t>
  </si>
  <si>
    <t>High Tech High International</t>
  </si>
  <si>
    <t>37684520106120</t>
  </si>
  <si>
    <t>0627</t>
  </si>
  <si>
    <t>SIATech</t>
  </si>
  <si>
    <t>37683380106799</t>
  </si>
  <si>
    <t>0659</t>
  </si>
  <si>
    <t>Learning Choice Academy</t>
  </si>
  <si>
    <t>37683380107573</t>
  </si>
  <si>
    <t>0660</t>
  </si>
  <si>
    <t>High Tech Middle Media Arts</t>
  </si>
  <si>
    <t>37683380108548</t>
  </si>
  <si>
    <t>0680</t>
  </si>
  <si>
    <t>Iftin Charter</t>
  </si>
  <si>
    <t>37679910108563</t>
  </si>
  <si>
    <t>0683</t>
  </si>
  <si>
    <t>EJE Elementary Academy Charter</t>
  </si>
  <si>
    <t>37683386039812</t>
  </si>
  <si>
    <t>0695</t>
  </si>
  <si>
    <t>Keiller Leadership Academy</t>
  </si>
  <si>
    <t>37683380109157</t>
  </si>
  <si>
    <t>0698</t>
  </si>
  <si>
    <t>Magnolia Science Academy San Diego</t>
  </si>
  <si>
    <t>37683380109033</t>
  </si>
  <si>
    <t>0704</t>
  </si>
  <si>
    <t>King-Chavez Arts Academy</t>
  </si>
  <si>
    <t>37683386040190</t>
  </si>
  <si>
    <t>0705</t>
  </si>
  <si>
    <t>King-Chavez Primary Academy</t>
  </si>
  <si>
    <t>37683380109041</t>
  </si>
  <si>
    <t>0706</t>
  </si>
  <si>
    <t>King-Chavez Athletics Academy</t>
  </si>
  <si>
    <t>37764710000000</t>
  </si>
  <si>
    <t>0756</t>
  </si>
  <si>
    <t>SBC - High Tech High</t>
  </si>
  <si>
    <t>37683380111906</t>
  </si>
  <si>
    <t>0772</t>
  </si>
  <si>
    <t>King-Chavez Preparatory Academy</t>
  </si>
  <si>
    <t>37683380111898</t>
  </si>
  <si>
    <t>0773</t>
  </si>
  <si>
    <t>Albert Einstein Academy Charter Middle</t>
  </si>
  <si>
    <t>37683380114462</t>
  </si>
  <si>
    <t>0876</t>
  </si>
  <si>
    <t>Health Sciences High</t>
  </si>
  <si>
    <t>37684520114264</t>
  </si>
  <si>
    <t>0884</t>
  </si>
  <si>
    <t>North County Trade Tech High</t>
  </si>
  <si>
    <t>37681890118323</t>
  </si>
  <si>
    <t>0991</t>
  </si>
  <si>
    <t>National University Academy</t>
  </si>
  <si>
    <t>37683380135913</t>
  </si>
  <si>
    <t>1008</t>
  </si>
  <si>
    <t>Urban Discovery Academy Charter</t>
  </si>
  <si>
    <t>37683380118851</t>
  </si>
  <si>
    <t>1015</t>
  </si>
  <si>
    <t>King-Chavez Community High</t>
  </si>
  <si>
    <t>37683380118083</t>
  </si>
  <si>
    <t>1024</t>
  </si>
  <si>
    <t>Innovations Academy</t>
  </si>
  <si>
    <t>37679910119255</t>
  </si>
  <si>
    <t>1063</t>
  </si>
  <si>
    <t>EJE Middle Academy</t>
  </si>
  <si>
    <t>37683380119610</t>
  </si>
  <si>
    <t>1080</t>
  </si>
  <si>
    <t>Gompers Preparatory Academy</t>
  </si>
  <si>
    <t>37680230119594</t>
  </si>
  <si>
    <t>1082</t>
  </si>
  <si>
    <t>Leonardo da Vinci Health Sciences Charter</t>
  </si>
  <si>
    <t>37683380121681</t>
  </si>
  <si>
    <t>1190</t>
  </si>
  <si>
    <t>SD Global Vision Academy</t>
  </si>
  <si>
    <t>37683380122788</t>
  </si>
  <si>
    <t>1253</t>
  </si>
  <si>
    <t>School for Entrepreneurship and Technology</t>
  </si>
  <si>
    <t>37683380136663</t>
  </si>
  <si>
    <t>1301</t>
  </si>
  <si>
    <t>America's Finest Charter</t>
  </si>
  <si>
    <t>37683380127647</t>
  </si>
  <si>
    <t>1302</t>
  </si>
  <si>
    <t>e3 Civic High</t>
  </si>
  <si>
    <t>37680230124321</t>
  </si>
  <si>
    <t>1308</t>
  </si>
  <si>
    <t>Howard Gardner Community Charter</t>
  </si>
  <si>
    <t>37683380124347</t>
  </si>
  <si>
    <t>1312</t>
  </si>
  <si>
    <t>City Heights Preparatory Charter</t>
  </si>
  <si>
    <t>37684110126086</t>
  </si>
  <si>
    <t>1407</t>
  </si>
  <si>
    <t>Hawking S.T.E.A.M. Charter</t>
  </si>
  <si>
    <t>Epiphany Prep Charter</t>
  </si>
  <si>
    <t>37684520128223</t>
  </si>
  <si>
    <t>1515</t>
  </si>
  <si>
    <t>Bella Mente Montessori Academy</t>
  </si>
  <si>
    <t>37683380128066</t>
  </si>
  <si>
    <t>1517</t>
  </si>
  <si>
    <t>Health Sciences Middle</t>
  </si>
  <si>
    <t>37681630128421</t>
  </si>
  <si>
    <t>1589</t>
  </si>
  <si>
    <t>Harbor Springs Charter</t>
  </si>
  <si>
    <t>37683380129387</t>
  </si>
  <si>
    <t>1634</t>
  </si>
  <si>
    <t>Empower Charter</t>
  </si>
  <si>
    <t>37680490131169</t>
  </si>
  <si>
    <t>1693</t>
  </si>
  <si>
    <t>Valiant Academy of Southern California</t>
  </si>
  <si>
    <t>37769010134429</t>
  </si>
  <si>
    <t>1696</t>
  </si>
  <si>
    <t>Thrive Public</t>
  </si>
  <si>
    <t>37683380131565</t>
  </si>
  <si>
    <t>1709</t>
  </si>
  <si>
    <t>High Tech Elementary</t>
  </si>
  <si>
    <t>37683380131979</t>
  </si>
  <si>
    <t>1719</t>
  </si>
  <si>
    <t>Ingenuity Charter</t>
  </si>
  <si>
    <t>37680980133991</t>
  </si>
  <si>
    <t>1802</t>
  </si>
  <si>
    <t>San Francisco</t>
  </si>
  <si>
    <t>38103890000000</t>
  </si>
  <si>
    <t>San Francisco County Office of Education</t>
  </si>
  <si>
    <t>38684780000000</t>
  </si>
  <si>
    <t>San Francisco Unified</t>
  </si>
  <si>
    <t>38684786112601</t>
  </si>
  <si>
    <t>0040</t>
  </si>
  <si>
    <t>Creative Arts Charter</t>
  </si>
  <si>
    <t>38684783830411</t>
  </si>
  <si>
    <t>0122</t>
  </si>
  <si>
    <t>Leadership High</t>
  </si>
  <si>
    <t>38684786040935</t>
  </si>
  <si>
    <t>0158</t>
  </si>
  <si>
    <t>Edison Charter Academy</t>
  </si>
  <si>
    <t>38684780101337</t>
  </si>
  <si>
    <t>0549</t>
  </si>
  <si>
    <t>KIPP Bayview Academy</t>
  </si>
  <si>
    <t>38684780101352</t>
  </si>
  <si>
    <t>0551</t>
  </si>
  <si>
    <t>KIPP San Francisco Bay Academy</t>
  </si>
  <si>
    <t>38684780123505</t>
  </si>
  <si>
    <t>1270</t>
  </si>
  <si>
    <t>Mission Preparatory</t>
  </si>
  <si>
    <t>38684780127530</t>
  </si>
  <si>
    <t>1502</t>
  </si>
  <si>
    <t>KIPP San Francisco College Preparatory</t>
  </si>
  <si>
    <t>38769190132159</t>
  </si>
  <si>
    <t>1733</t>
  </si>
  <si>
    <t>OnePurpose</t>
  </si>
  <si>
    <t>38769270132183</t>
  </si>
  <si>
    <t>1742</t>
  </si>
  <si>
    <t>The New School of San Francisco</t>
  </si>
  <si>
    <t>San Joaquin</t>
  </si>
  <si>
    <t>39103970000000</t>
  </si>
  <si>
    <t>San Joaquin County Office of Education</t>
  </si>
  <si>
    <t>39684860000000</t>
  </si>
  <si>
    <t>Banta Elementary</t>
  </si>
  <si>
    <t>39685020000000</t>
  </si>
  <si>
    <t>Escalon Unified</t>
  </si>
  <si>
    <t>39685690000000</t>
  </si>
  <si>
    <t>Lincoln Unified</t>
  </si>
  <si>
    <t>39685770000000</t>
  </si>
  <si>
    <t>Linden Unified</t>
  </si>
  <si>
    <t>39685850000000</t>
  </si>
  <si>
    <t>Lodi Unified</t>
  </si>
  <si>
    <t>39686190000000</t>
  </si>
  <si>
    <t>New Hope Elementary</t>
  </si>
  <si>
    <t>39686270000000</t>
  </si>
  <si>
    <t>New Jerusalem Elementary</t>
  </si>
  <si>
    <t>39686350000000</t>
  </si>
  <si>
    <t>Oak View Union Elementary</t>
  </si>
  <si>
    <t>39686500000000</t>
  </si>
  <si>
    <t>Ripon Unified</t>
  </si>
  <si>
    <t>39686760000000</t>
  </si>
  <si>
    <t>Stockton Unified</t>
  </si>
  <si>
    <t>39754990000000</t>
  </si>
  <si>
    <t>Tracy Joint Unified</t>
  </si>
  <si>
    <t>39767600000000</t>
  </si>
  <si>
    <t>Lammersville Joint Unified</t>
  </si>
  <si>
    <t>39685856116594</t>
  </si>
  <si>
    <t>0178</t>
  </si>
  <si>
    <t>Aspire Vincent Shalvey Academy</t>
  </si>
  <si>
    <t>39685856118921</t>
  </si>
  <si>
    <t>0364</t>
  </si>
  <si>
    <t>Aspire River Oaks Charter</t>
  </si>
  <si>
    <t>39686760108647</t>
  </si>
  <si>
    <t>0554</t>
  </si>
  <si>
    <t>Aspire Rosa Parks Academy</t>
  </si>
  <si>
    <t>39685850101956</t>
  </si>
  <si>
    <t>0565</t>
  </si>
  <si>
    <t>Aspire Benjamin Holt College Preparatory Academy</t>
  </si>
  <si>
    <t>39686760118497</t>
  </si>
  <si>
    <t>1048</t>
  </si>
  <si>
    <t>Aspire Langston Hughes Academy</t>
  </si>
  <si>
    <t>39686760124958</t>
  </si>
  <si>
    <t>1360</t>
  </si>
  <si>
    <t>TEAM Charter</t>
  </si>
  <si>
    <t>39686760121541</t>
  </si>
  <si>
    <t>1552</t>
  </si>
  <si>
    <t>Aspire APEX Academy</t>
  </si>
  <si>
    <t>39686760114876</t>
  </si>
  <si>
    <t>1553</t>
  </si>
  <si>
    <t>Aspire Port City Academy</t>
  </si>
  <si>
    <t>39103970127134</t>
  </si>
  <si>
    <t>1775</t>
  </si>
  <si>
    <t>River Islands Technology Academy II</t>
  </si>
  <si>
    <t>39685850133678</t>
  </si>
  <si>
    <t>1782</t>
  </si>
  <si>
    <t>Aspire Benjamin Holt Middle School</t>
  </si>
  <si>
    <t>39686760136283</t>
  </si>
  <si>
    <t>1890</t>
  </si>
  <si>
    <t>Team Charter Academy</t>
  </si>
  <si>
    <t>San Luis Obispo</t>
  </si>
  <si>
    <t>40104050000000</t>
  </si>
  <si>
    <t>San Luis Obispo County Office of Education</t>
  </si>
  <si>
    <t>40687260000000</t>
  </si>
  <si>
    <t>Cayucos Elementary</t>
  </si>
  <si>
    <t>40687590000000</t>
  </si>
  <si>
    <t>Lucia Mar Unified</t>
  </si>
  <si>
    <t>40687910000000</t>
  </si>
  <si>
    <t>Pleasant Valley Joint Union Elementary</t>
  </si>
  <si>
    <t>40688090000000</t>
  </si>
  <si>
    <t>San Luis Coastal Unified</t>
  </si>
  <si>
    <t>40688410000000</t>
  </si>
  <si>
    <t>Templeton Unified</t>
  </si>
  <si>
    <t>40754570000000</t>
  </si>
  <si>
    <t>Paso Robles Joint Unified</t>
  </si>
  <si>
    <t>San Mateo</t>
  </si>
  <si>
    <t>41688580000000</t>
  </si>
  <si>
    <t>Bayshore Elementary</t>
  </si>
  <si>
    <t>41688660000000</t>
  </si>
  <si>
    <t>Belmont-Redwood Shores Elementary</t>
  </si>
  <si>
    <t>41688740000000</t>
  </si>
  <si>
    <t>Brisbane Elementary</t>
  </si>
  <si>
    <t>41689240000000</t>
  </si>
  <si>
    <t>Jefferson Union High</t>
  </si>
  <si>
    <t>41689400000000</t>
  </si>
  <si>
    <t>La Honda-Pescadero Unified</t>
  </si>
  <si>
    <t>41689570000000</t>
  </si>
  <si>
    <t>Las Lomitas Elementary</t>
  </si>
  <si>
    <t>41689650000000</t>
  </si>
  <si>
    <t>Menlo Park City Elementary</t>
  </si>
  <si>
    <t>41689730000000</t>
  </si>
  <si>
    <t>Millbrae Elementary</t>
  </si>
  <si>
    <t>41689990000000</t>
  </si>
  <si>
    <t>Ravenswood City Elementary</t>
  </si>
  <si>
    <t>41690470000000</t>
  </si>
  <si>
    <t>San Mateo Union High</t>
  </si>
  <si>
    <t>41690700000000</t>
  </si>
  <si>
    <t>South San Francisco Unified</t>
  </si>
  <si>
    <t>41689990134197</t>
  </si>
  <si>
    <t>0125</t>
  </si>
  <si>
    <t>Aspire East Palo Alto Charter</t>
  </si>
  <si>
    <t>41690050127282</t>
  </si>
  <si>
    <t>1498</t>
  </si>
  <si>
    <t>Connect Community Charter</t>
  </si>
  <si>
    <t>41690050132068</t>
  </si>
  <si>
    <t>1735</t>
  </si>
  <si>
    <t>KIPP Excelencia Community Preparatory</t>
  </si>
  <si>
    <t>41690050132076</t>
  </si>
  <si>
    <t>1736</t>
  </si>
  <si>
    <t>Rocketship Redwood City</t>
  </si>
  <si>
    <t>41104130135269</t>
  </si>
  <si>
    <t>1845</t>
  </si>
  <si>
    <t>Oxford Day Academy</t>
  </si>
  <si>
    <t>41689990135608</t>
  </si>
  <si>
    <t>1868</t>
  </si>
  <si>
    <t>KIPP Valiant Community Prep</t>
  </si>
  <si>
    <t>Santa Barbara</t>
  </si>
  <si>
    <t>42691040000000</t>
  </si>
  <si>
    <t>Ballard Elementary</t>
  </si>
  <si>
    <t>42691200000000</t>
  </si>
  <si>
    <t>Santa Maria-Bonita</t>
  </si>
  <si>
    <t>42691380000000</t>
  </si>
  <si>
    <t>Buellton Union Elementary</t>
  </si>
  <si>
    <t>42691460000000</t>
  </si>
  <si>
    <t>Carpinteria Unified</t>
  </si>
  <si>
    <t>42691950000000</t>
  </si>
  <si>
    <t>Goleta Union Elementary</t>
  </si>
  <si>
    <t>42692030000000</t>
  </si>
  <si>
    <t>Guadalupe Union Elementary</t>
  </si>
  <si>
    <t>42692110000000</t>
  </si>
  <si>
    <t>Hope Elementary</t>
  </si>
  <si>
    <t>42692290000000</t>
  </si>
  <si>
    <t>Lompoc Unified</t>
  </si>
  <si>
    <t>42692600000000</t>
  </si>
  <si>
    <t>Orcutt Union Elementary</t>
  </si>
  <si>
    <t>42693100000000</t>
  </si>
  <si>
    <t>Santa Maria Joint Union High</t>
  </si>
  <si>
    <t>42767860000000</t>
  </si>
  <si>
    <t>Santa Barbara Unified</t>
  </si>
  <si>
    <t>42767866045918</t>
  </si>
  <si>
    <t>0021</t>
  </si>
  <si>
    <t>Peabody Charter</t>
  </si>
  <si>
    <t>42767866118202</t>
  </si>
  <si>
    <t>0326</t>
  </si>
  <si>
    <t>Adelante Charter</t>
  </si>
  <si>
    <t>42692290116921</t>
  </si>
  <si>
    <t>0973</t>
  </si>
  <si>
    <t>Manzanita Public Charter</t>
  </si>
  <si>
    <t>42691120124255</t>
  </si>
  <si>
    <t>1319</t>
  </si>
  <si>
    <t>Trivium Charter</t>
  </si>
  <si>
    <t>42769500132894</t>
  </si>
  <si>
    <t>1768</t>
  </si>
  <si>
    <t>Olive Grove Charter</t>
  </si>
  <si>
    <t>42750100134866</t>
  </si>
  <si>
    <t>1837</t>
  </si>
  <si>
    <t>California STEAM Santa Barbara</t>
  </si>
  <si>
    <t>Santa Clara</t>
  </si>
  <si>
    <t>43693690000000</t>
  </si>
  <si>
    <t>Alum Rock Union Elementary</t>
  </si>
  <si>
    <t>43693770000000</t>
  </si>
  <si>
    <t>Berryessa Union Elementary</t>
  </si>
  <si>
    <t>43693850000000</t>
  </si>
  <si>
    <t>Cambrian</t>
  </si>
  <si>
    <t>43693930000000</t>
  </si>
  <si>
    <t>Campbell Union</t>
  </si>
  <si>
    <t>43694010000000</t>
  </si>
  <si>
    <t>Campbell Union High</t>
  </si>
  <si>
    <t>43694190000000</t>
  </si>
  <si>
    <t>Cupertino Union</t>
  </si>
  <si>
    <t>43694270000000</t>
  </si>
  <si>
    <t>East Side Union High</t>
  </si>
  <si>
    <t>43694500000000</t>
  </si>
  <si>
    <t>Franklin-McKinley Elementary</t>
  </si>
  <si>
    <t>43694920000000</t>
  </si>
  <si>
    <t>Lakeside Joint</t>
  </si>
  <si>
    <t>43695180000000</t>
  </si>
  <si>
    <t>Los Altos Elementary</t>
  </si>
  <si>
    <t>43695340000000</t>
  </si>
  <si>
    <t>Los Gatos-Saratoga Joint Union High</t>
  </si>
  <si>
    <t>43695750000000</t>
  </si>
  <si>
    <t>Moreland</t>
  </si>
  <si>
    <t>43695830000000</t>
  </si>
  <si>
    <t>Morgan Hill Unified</t>
  </si>
  <si>
    <t>43695910000000</t>
  </si>
  <si>
    <t xml:space="preserve">Mountain View Whisman </t>
  </si>
  <si>
    <t>43696170000000</t>
  </si>
  <si>
    <t>Mount Pleasant Elementary</t>
  </si>
  <si>
    <t>43696330000000</t>
  </si>
  <si>
    <t>Orchard Elementary</t>
  </si>
  <si>
    <t>43696410000000</t>
  </si>
  <si>
    <t>Palo Alto Unified</t>
  </si>
  <si>
    <t>43696660000000</t>
  </si>
  <si>
    <t>San Jose Unified</t>
  </si>
  <si>
    <t>43697080000000</t>
  </si>
  <si>
    <t>Union Elementary</t>
  </si>
  <si>
    <t>43733870000000</t>
  </si>
  <si>
    <t>Milpitas Unified</t>
  </si>
  <si>
    <t>43696664330585</t>
  </si>
  <si>
    <t>0287</t>
  </si>
  <si>
    <t>Downtown College Preparatory</t>
  </si>
  <si>
    <t>43694274330668</t>
  </si>
  <si>
    <t>0414</t>
  </si>
  <si>
    <t>Latino College Preparatory Academy</t>
  </si>
  <si>
    <t>43694274330726</t>
  </si>
  <si>
    <t>0502</t>
  </si>
  <si>
    <t>Escuela Popular Accelerated Family Learning</t>
  </si>
  <si>
    <t>43693690106633</t>
  </si>
  <si>
    <t>0628</t>
  </si>
  <si>
    <t>KIPP Heartwood Academy</t>
  </si>
  <si>
    <t>43694500113662</t>
  </si>
  <si>
    <t>0846</t>
  </si>
  <si>
    <t>Voices College-Bound Language Academy</t>
  </si>
  <si>
    <t>43104390113704</t>
  </si>
  <si>
    <t>0850</t>
  </si>
  <si>
    <t>Rocketship Mateo Sheedy Elementary</t>
  </si>
  <si>
    <t>43694270116889</t>
  </si>
  <si>
    <t>0976</t>
  </si>
  <si>
    <t>KIPP San Jose Collegiate</t>
  </si>
  <si>
    <t>43104390119024</t>
  </si>
  <si>
    <t>1061</t>
  </si>
  <si>
    <t>Rocketship Si Se Puede Academy</t>
  </si>
  <si>
    <t>43104390120642</t>
  </si>
  <si>
    <t>1127</t>
  </si>
  <si>
    <t>Rocketship Los Suenos Academy</t>
  </si>
  <si>
    <t>43694500123299</t>
  </si>
  <si>
    <t>1192</t>
  </si>
  <si>
    <t>Rocketship Mosaic Elementary</t>
  </si>
  <si>
    <t>43104390123281</t>
  </si>
  <si>
    <t>1193</t>
  </si>
  <si>
    <t>Rocketship Discovery Prep</t>
  </si>
  <si>
    <t>43104390123257</t>
  </si>
  <si>
    <t>1268</t>
  </si>
  <si>
    <t>Downtown College Prep - Alum Rock</t>
  </si>
  <si>
    <t>43694840123760</t>
  </si>
  <si>
    <t>1278</t>
  </si>
  <si>
    <t>Gilroy Prep (a Navigator School)</t>
  </si>
  <si>
    <t>43104390124065</t>
  </si>
  <si>
    <t>1290</t>
  </si>
  <si>
    <t>Sunrise Middle</t>
  </si>
  <si>
    <t>43104390125781</t>
  </si>
  <si>
    <t>1393</t>
  </si>
  <si>
    <t>Rocketship Academy Brilliant Minds</t>
  </si>
  <si>
    <t>43104390125799</t>
  </si>
  <si>
    <t>1394</t>
  </si>
  <si>
    <t>Rocketship Alma Academy</t>
  </si>
  <si>
    <t>43694500128108</t>
  </si>
  <si>
    <t>1526</t>
  </si>
  <si>
    <t>Rocketship Spark Academy</t>
  </si>
  <si>
    <t>43694500129205</t>
  </si>
  <si>
    <t>1608</t>
  </si>
  <si>
    <t>KIPP Heritage Academy</t>
  </si>
  <si>
    <t>43693690129924</t>
  </si>
  <si>
    <t>1609</t>
  </si>
  <si>
    <t>Kipp Prize Preparatory Academy</t>
  </si>
  <si>
    <t>43696660129718</t>
  </si>
  <si>
    <t>1623</t>
  </si>
  <si>
    <t>Downtown College Preparatory Middle</t>
  </si>
  <si>
    <t>43694270131995</t>
  </si>
  <si>
    <t>1675</t>
  </si>
  <si>
    <t>B. Roberto Cruz Leadership Academy</t>
  </si>
  <si>
    <t>43694270130856</t>
  </si>
  <si>
    <t>1681</t>
  </si>
  <si>
    <t>Luis Valdez Leadership Academy</t>
  </si>
  <si>
    <t>43104390131110</t>
  </si>
  <si>
    <t>1687</t>
  </si>
  <si>
    <t>Rocketship Fuerza Community Prep</t>
  </si>
  <si>
    <t>43104390131748</t>
  </si>
  <si>
    <t>1716</t>
  </si>
  <si>
    <t>Voices College-Bound Language Academy at Morgan Hill</t>
  </si>
  <si>
    <t>43104390132530</t>
  </si>
  <si>
    <t>1743</t>
  </si>
  <si>
    <t>Voices College-Bound Language Academy at Mt. Pleasant</t>
  </si>
  <si>
    <t>43104390133496</t>
  </si>
  <si>
    <t>1778</t>
  </si>
  <si>
    <t>Rocketship Rising Stars</t>
  </si>
  <si>
    <t>Santa Cruz</t>
  </si>
  <si>
    <t>44697650000000</t>
  </si>
  <si>
    <t>Live Oak Elementary</t>
  </si>
  <si>
    <t>44697990000000</t>
  </si>
  <si>
    <t>Pajaro Valley Unified</t>
  </si>
  <si>
    <t>44698070000000</t>
  </si>
  <si>
    <t>San Lorenzo Valley Unified</t>
  </si>
  <si>
    <t>44698150000000</t>
  </si>
  <si>
    <t>Santa Cruz City Elementary</t>
  </si>
  <si>
    <t>44698230000000</t>
  </si>
  <si>
    <t>Santa Cruz City High</t>
  </si>
  <si>
    <t>44698490000000</t>
  </si>
  <si>
    <t>Soquel Union Elementary</t>
  </si>
  <si>
    <t>44754320000000</t>
  </si>
  <si>
    <t>Scotts Valley Unified</t>
  </si>
  <si>
    <t>44697990117804</t>
  </si>
  <si>
    <t>1004</t>
  </si>
  <si>
    <t>Ceiba College Preparatory Academy</t>
  </si>
  <si>
    <t>Shasta</t>
  </si>
  <si>
    <t>45104540000000</t>
  </si>
  <si>
    <t>Shasta County Office of Education</t>
  </si>
  <si>
    <t>45698560000000</t>
  </si>
  <si>
    <t>Anderson Union High</t>
  </si>
  <si>
    <t>45699140000000</t>
  </si>
  <si>
    <t>Cascade Union Elementary</t>
  </si>
  <si>
    <t>45699220000000</t>
  </si>
  <si>
    <t>Castle Rock Union Elementary</t>
  </si>
  <si>
    <t>45699480000000</t>
  </si>
  <si>
    <t>Columbia Elementary</t>
  </si>
  <si>
    <t>45699550000000</t>
  </si>
  <si>
    <t>Cottonwood Union Elementary</t>
  </si>
  <si>
    <t>45699890000000</t>
  </si>
  <si>
    <t>Fall River Joint Unified</t>
  </si>
  <si>
    <t>45700030000000</t>
  </si>
  <si>
    <t>Grant Elementary</t>
  </si>
  <si>
    <t>45700110000000</t>
  </si>
  <si>
    <t>Happy Valley Union Elementary</t>
  </si>
  <si>
    <t>45700450000000</t>
  </si>
  <si>
    <t>Junction Elementary</t>
  </si>
  <si>
    <t>45700520000000</t>
  </si>
  <si>
    <t>Millville Elementary</t>
  </si>
  <si>
    <t>45700780000000</t>
  </si>
  <si>
    <t>North Cow Creek Elementary</t>
  </si>
  <si>
    <t>45700860000000</t>
  </si>
  <si>
    <t>Oak Run Elementary</t>
  </si>
  <si>
    <t>45700940000000</t>
  </si>
  <si>
    <t>Pacheco Union Elementary</t>
  </si>
  <si>
    <t>45701360000000</t>
  </si>
  <si>
    <t>Shasta Union High</t>
  </si>
  <si>
    <t>45701690000000</t>
  </si>
  <si>
    <t>Whitmore Union Elementary</t>
  </si>
  <si>
    <t>45737000000000</t>
  </si>
  <si>
    <t>Mountain Union Elementary</t>
  </si>
  <si>
    <t>45701690129957</t>
  </si>
  <si>
    <t>1649</t>
  </si>
  <si>
    <t>Northern Summit Academy</t>
  </si>
  <si>
    <t>45699140135624</t>
  </si>
  <si>
    <t>1869</t>
  </si>
  <si>
    <t>Tree of Life International Charter</t>
  </si>
  <si>
    <t>Sierra</t>
  </si>
  <si>
    <t>46701770000000</t>
  </si>
  <si>
    <t>Sierra-Plumas Joint Unified</t>
  </si>
  <si>
    <t>Siskiyou</t>
  </si>
  <si>
    <t>47104700000000</t>
  </si>
  <si>
    <t>Siskiyou County Office of Education</t>
  </si>
  <si>
    <t>47701850000000</t>
  </si>
  <si>
    <t>Big Springs Union Elementary</t>
  </si>
  <si>
    <t>47702010000000</t>
  </si>
  <si>
    <t>Butteville Union Elementary</t>
  </si>
  <si>
    <t>47702430000000</t>
  </si>
  <si>
    <t>Dunsmuir Elementary</t>
  </si>
  <si>
    <t>47702500000000</t>
  </si>
  <si>
    <t>Dunsmuir Joint Union High</t>
  </si>
  <si>
    <t>47703340000000</t>
  </si>
  <si>
    <t>Happy Camp Union Elementary</t>
  </si>
  <si>
    <t>47703590000000</t>
  </si>
  <si>
    <t>Hornbrook Elementary</t>
  </si>
  <si>
    <t>47704170000000</t>
  </si>
  <si>
    <t>Montague Elementary</t>
  </si>
  <si>
    <t>47704250000000</t>
  </si>
  <si>
    <t>Mt. Shasta Union Elementary</t>
  </si>
  <si>
    <t>47704660000000</t>
  </si>
  <si>
    <t>Siskiyou Union High</t>
  </si>
  <si>
    <t>47704820000000</t>
  </si>
  <si>
    <t>Weed Union Elementary</t>
  </si>
  <si>
    <t>47704900000000</t>
  </si>
  <si>
    <t>Willow Creek Elementary</t>
  </si>
  <si>
    <t>47705160000000</t>
  </si>
  <si>
    <t>Yreka Union High</t>
  </si>
  <si>
    <t>47764550000000</t>
  </si>
  <si>
    <t>Scott Valley Unified</t>
  </si>
  <si>
    <t>Solano</t>
  </si>
  <si>
    <t>48104880000000</t>
  </si>
  <si>
    <t>Solano County Office of Education</t>
  </si>
  <si>
    <t>48705400000000</t>
  </si>
  <si>
    <t>Fairfield-Suisun Unified</t>
  </si>
  <si>
    <t>48705650000000</t>
  </si>
  <si>
    <t>Travis Unified</t>
  </si>
  <si>
    <t>48705730000000</t>
  </si>
  <si>
    <t>Vacaville Unified</t>
  </si>
  <si>
    <t>48705810000000</t>
  </si>
  <si>
    <t>Vallejo City Unified</t>
  </si>
  <si>
    <t>48705816116255</t>
  </si>
  <si>
    <t>0181</t>
  </si>
  <si>
    <t>Mare Island Technology Academy</t>
  </si>
  <si>
    <t>48705814830196</t>
  </si>
  <si>
    <t>0372</t>
  </si>
  <si>
    <t>MIT Academy</t>
  </si>
  <si>
    <t>48705810134262</t>
  </si>
  <si>
    <t>1779</t>
  </si>
  <si>
    <t>Caliber: ChangeMakers Academy</t>
  </si>
  <si>
    <t>Sonoma</t>
  </si>
  <si>
    <t>49705990000000</t>
  </si>
  <si>
    <t>Alexander Valley Union Elementary</t>
  </si>
  <si>
    <t>49706490000000</t>
  </si>
  <si>
    <t>Cinnabar Elementary</t>
  </si>
  <si>
    <t>49706560000000</t>
  </si>
  <si>
    <t>Cloverdale Unified</t>
  </si>
  <si>
    <t>49706720000000</t>
  </si>
  <si>
    <t>Dunham Elementary</t>
  </si>
  <si>
    <t>49706800000000</t>
  </si>
  <si>
    <t>Forestville Union Elementary</t>
  </si>
  <si>
    <t>49707060000000</t>
  </si>
  <si>
    <t>Geyserville Unified</t>
  </si>
  <si>
    <t>49707140000000</t>
  </si>
  <si>
    <t>Gravenstein Union Elementary</t>
  </si>
  <si>
    <t>49707220000000</t>
  </si>
  <si>
    <t>Guerneville Elementary</t>
  </si>
  <si>
    <t>49707300000000</t>
  </si>
  <si>
    <t>Harmony Union Elementary</t>
  </si>
  <si>
    <t>49707630000000</t>
  </si>
  <si>
    <t>Horicon Elementary</t>
  </si>
  <si>
    <t>49707970000000</t>
  </si>
  <si>
    <t>Liberty Elementary</t>
  </si>
  <si>
    <t>49708050000000</t>
  </si>
  <si>
    <t>Mark West Union Elementary</t>
  </si>
  <si>
    <t>49708390000000</t>
  </si>
  <si>
    <t>Oak Grove Union Elementary</t>
  </si>
  <si>
    <t>49708470000000</t>
  </si>
  <si>
    <t>Old Adobe Union</t>
  </si>
  <si>
    <t>49708540000000</t>
  </si>
  <si>
    <t>Petaluma City Elementary</t>
  </si>
  <si>
    <t>49708620000000</t>
  </si>
  <si>
    <t>Petaluma Joint Union High</t>
  </si>
  <si>
    <t>49708700000000</t>
  </si>
  <si>
    <t>Piner-Olivet Union Elementary</t>
  </si>
  <si>
    <t>49708960000000</t>
  </si>
  <si>
    <t>Rincon Valley Union Elementary</t>
  </si>
  <si>
    <t>49709040000000</t>
  </si>
  <si>
    <t>Roseland</t>
  </si>
  <si>
    <t>49709120000000</t>
  </si>
  <si>
    <t>Santa Rosa Elementary</t>
  </si>
  <si>
    <t>49709200000000</t>
  </si>
  <si>
    <t>Santa Rosa High</t>
  </si>
  <si>
    <t>49709380000000</t>
  </si>
  <si>
    <t>Sebastopol Union Elementary</t>
  </si>
  <si>
    <t>49709530000000</t>
  </si>
  <si>
    <t>Sonoma Valley Unified</t>
  </si>
  <si>
    <t>49709790000000</t>
  </si>
  <si>
    <t>Two Rock Union</t>
  </si>
  <si>
    <t>49709950000000</t>
  </si>
  <si>
    <t>Waugh Elementary</t>
  </si>
  <si>
    <t>49710010000000</t>
  </si>
  <si>
    <t>West Side Union Elementary</t>
  </si>
  <si>
    <t>49710350000000</t>
  </si>
  <si>
    <t>Wright Elementary</t>
  </si>
  <si>
    <t>49753580000000</t>
  </si>
  <si>
    <t>Windsor Unified</t>
  </si>
  <si>
    <t>49753900000000</t>
  </si>
  <si>
    <t>Healdsburg Unified</t>
  </si>
  <si>
    <t>49709536111678</t>
  </si>
  <si>
    <t>0009</t>
  </si>
  <si>
    <t>Sonoma Charter</t>
  </si>
  <si>
    <t>49708706113492</t>
  </si>
  <si>
    <t>0098</t>
  </si>
  <si>
    <t>Piner-Olivet Charter</t>
  </si>
  <si>
    <t>49709126116958</t>
  </si>
  <si>
    <t>0215</t>
  </si>
  <si>
    <t>Kid Street Learning Center Charter</t>
  </si>
  <si>
    <t>49708700106344</t>
  </si>
  <si>
    <t>0526</t>
  </si>
  <si>
    <t>Northwest Prep Charter</t>
  </si>
  <si>
    <t>49709040101923</t>
  </si>
  <si>
    <t>0558</t>
  </si>
  <si>
    <t>Roseland Charter</t>
  </si>
  <si>
    <t>49708706109144</t>
  </si>
  <si>
    <t>1439</t>
  </si>
  <si>
    <t>Morrice Schaefer Charter</t>
  </si>
  <si>
    <t>49708706066344</t>
  </si>
  <si>
    <t>1440</t>
  </si>
  <si>
    <t>Olivet Elementary Charter</t>
  </si>
  <si>
    <t>Stanislaus</t>
  </si>
  <si>
    <t>50105040000000</t>
  </si>
  <si>
    <t>Stanislaus County Office of Education</t>
  </si>
  <si>
    <t>50710430000000</t>
  </si>
  <si>
    <t>Ceres Unified</t>
  </si>
  <si>
    <t>50710680000000</t>
  </si>
  <si>
    <t>Denair Unified</t>
  </si>
  <si>
    <t>50710760000000</t>
  </si>
  <si>
    <t>Empire Union Elementary</t>
  </si>
  <si>
    <t>50710840000000</t>
  </si>
  <si>
    <t>Gratton Elementary</t>
  </si>
  <si>
    <t>50711000000000</t>
  </si>
  <si>
    <t>Hickman Community Charter</t>
  </si>
  <si>
    <t>50711340000000</t>
  </si>
  <si>
    <t>Keyes Union</t>
  </si>
  <si>
    <t>50711670000000</t>
  </si>
  <si>
    <t>Modesto City Elementary</t>
  </si>
  <si>
    <t>50711750000000</t>
  </si>
  <si>
    <t>Modesto City High</t>
  </si>
  <si>
    <t>50712090000000</t>
  </si>
  <si>
    <t>Paradise Elementary</t>
  </si>
  <si>
    <t>50712170000000</t>
  </si>
  <si>
    <t>Patterson Joint Unified</t>
  </si>
  <si>
    <t>50712330000000</t>
  </si>
  <si>
    <t>Roberts Ferry Union Elementary</t>
  </si>
  <si>
    <t>50712660000000</t>
  </si>
  <si>
    <t>Salida Union Elementary</t>
  </si>
  <si>
    <t>50712740000000</t>
  </si>
  <si>
    <t>Shiloh Elementary</t>
  </si>
  <si>
    <t>50712820000000</t>
  </si>
  <si>
    <t>Stanislaus Union Elementary</t>
  </si>
  <si>
    <t>50712900000000</t>
  </si>
  <si>
    <t>Sylvan Union Elementary</t>
  </si>
  <si>
    <t>50713240000000</t>
  </si>
  <si>
    <t>Valley Home Joint Elementary</t>
  </si>
  <si>
    <t>50736010000000</t>
  </si>
  <si>
    <t>Newman-Crows Landing Unified</t>
  </si>
  <si>
    <t>50755490000000</t>
  </si>
  <si>
    <t>Hughson Unified</t>
  </si>
  <si>
    <t>50755560000000</t>
  </si>
  <si>
    <t>Riverbank Unified</t>
  </si>
  <si>
    <t>50755640000000</t>
  </si>
  <si>
    <t>Oakdale Joint Unified</t>
  </si>
  <si>
    <t>50755720000000</t>
  </si>
  <si>
    <t>Waterford Unified</t>
  </si>
  <si>
    <t>50757390000000</t>
  </si>
  <si>
    <t>Turlock Unified</t>
  </si>
  <si>
    <t>50105045030234</t>
  </si>
  <si>
    <t>0172</t>
  </si>
  <si>
    <t>Valley Charter High</t>
  </si>
  <si>
    <t>50710430112292</t>
  </si>
  <si>
    <t>0812</t>
  </si>
  <si>
    <t>Aspire Summit Charter Academy</t>
  </si>
  <si>
    <t>50711750120212</t>
  </si>
  <si>
    <t>1125</t>
  </si>
  <si>
    <t>Aspire Vanguard College Preparatory Academy</t>
  </si>
  <si>
    <t>50757390131185</t>
  </si>
  <si>
    <t>1695</t>
  </si>
  <si>
    <t>Fusion Charter</t>
  </si>
  <si>
    <t>Sutter</t>
  </si>
  <si>
    <t>51105120000000</t>
  </si>
  <si>
    <t>Sutter County Office of Education</t>
  </si>
  <si>
    <t>51713570000000</t>
  </si>
  <si>
    <t>Brittan Elementary</t>
  </si>
  <si>
    <t>51713650000000</t>
  </si>
  <si>
    <t>Browns Elementary</t>
  </si>
  <si>
    <t>51713810000000</t>
  </si>
  <si>
    <t>Franklin Elementary</t>
  </si>
  <si>
    <t>51713990000000</t>
  </si>
  <si>
    <t>Live Oak Unified</t>
  </si>
  <si>
    <t>51714070000000</t>
  </si>
  <si>
    <t>Marcum-Illinois Union Elementary</t>
  </si>
  <si>
    <t>51714150000000</t>
  </si>
  <si>
    <t>Meridian Elementary</t>
  </si>
  <si>
    <t>51714310000000</t>
  </si>
  <si>
    <t>Pleasant Grove Joint Union</t>
  </si>
  <si>
    <t>51714490000000</t>
  </si>
  <si>
    <t>Sutter Union High</t>
  </si>
  <si>
    <t>51714640000000</t>
  </si>
  <si>
    <t>Yuba City Unified</t>
  </si>
  <si>
    <t>51714645130125</t>
  </si>
  <si>
    <t>0289</t>
  </si>
  <si>
    <t>Yuba City Charter</t>
  </si>
  <si>
    <t>51714150132753</t>
  </si>
  <si>
    <t>1755</t>
  </si>
  <si>
    <t>California Prep Sutter K-7</t>
  </si>
  <si>
    <t>Tehama</t>
  </si>
  <si>
    <t>52105200000000</t>
  </si>
  <si>
    <t>Tehama County Department of Education</t>
  </si>
  <si>
    <t>52714720000000</t>
  </si>
  <si>
    <t>Antelope Elementary</t>
  </si>
  <si>
    <t>52714980000000</t>
  </si>
  <si>
    <t>Corning Union Elementary</t>
  </si>
  <si>
    <t>52715060000000</t>
  </si>
  <si>
    <t>Corning Union High</t>
  </si>
  <si>
    <t>52715220000000</t>
  </si>
  <si>
    <t>Evergreen Union</t>
  </si>
  <si>
    <t>52715480000000</t>
  </si>
  <si>
    <t>Gerber Union Elementary</t>
  </si>
  <si>
    <t>52715550000000</t>
  </si>
  <si>
    <t>Kirkwood Elementary</t>
  </si>
  <si>
    <t>52715630000000</t>
  </si>
  <si>
    <t>Lassen View Union Elementary</t>
  </si>
  <si>
    <t>52715710000000</t>
  </si>
  <si>
    <t>Los Molinos Unified</t>
  </si>
  <si>
    <t>52716210000000</t>
  </si>
  <si>
    <t>Red Bluff Union Elementary</t>
  </si>
  <si>
    <t>52716390000000</t>
  </si>
  <si>
    <t>Red Bluff Joint Union High</t>
  </si>
  <si>
    <t>52716470000000</t>
  </si>
  <si>
    <t>Reeds Creek Elementary</t>
  </si>
  <si>
    <t>52716540000000</t>
  </si>
  <si>
    <t>Richfield Elementary</t>
  </si>
  <si>
    <t>Trinity</t>
  </si>
  <si>
    <t>53716620000000</t>
  </si>
  <si>
    <t>Burnt Ranch Elementary</t>
  </si>
  <si>
    <t>53717380000000</t>
  </si>
  <si>
    <t>Junction City Elementary</t>
  </si>
  <si>
    <t>53717610000000</t>
  </si>
  <si>
    <t>Trinity Center Elementary</t>
  </si>
  <si>
    <t>53738330000000</t>
  </si>
  <si>
    <t>Southern Trinity Joint Unified</t>
  </si>
  <si>
    <t>53750280000000</t>
  </si>
  <si>
    <t>Mountain Valley Unified</t>
  </si>
  <si>
    <t>53765130000000</t>
  </si>
  <si>
    <t>Trinity Alps Unified</t>
  </si>
  <si>
    <t>53105380125633</t>
  </si>
  <si>
    <t>1809</t>
  </si>
  <si>
    <t>California Heritage Youthbuild Academy II</t>
  </si>
  <si>
    <t>Tulare</t>
  </si>
  <si>
    <t>54105460000000</t>
  </si>
  <si>
    <t>Tulare County Office of Education</t>
  </si>
  <si>
    <t>54717950000000</t>
  </si>
  <si>
    <t>Allensworth Elementary</t>
  </si>
  <si>
    <t>54718030000000</t>
  </si>
  <si>
    <t>Alpaugh Unified</t>
  </si>
  <si>
    <t>54718110000000</t>
  </si>
  <si>
    <t>Alta Vista Elementary</t>
  </si>
  <si>
    <t>54718290000000</t>
  </si>
  <si>
    <t>Buena Vista Elementary</t>
  </si>
  <si>
    <t>54718370000000</t>
  </si>
  <si>
    <t>Burton Elementary</t>
  </si>
  <si>
    <t>54718520000000</t>
  </si>
  <si>
    <t>Columbine Elementary</t>
  </si>
  <si>
    <t>54718600000000</t>
  </si>
  <si>
    <t>Cutler-Orosi Joint Unified</t>
  </si>
  <si>
    <t>54718940000000</t>
  </si>
  <si>
    <t>Ducor Union Elementary</t>
  </si>
  <si>
    <t>54719440000000</t>
  </si>
  <si>
    <t>54719510000000</t>
  </si>
  <si>
    <t>Hot Springs Elementary</t>
  </si>
  <si>
    <t>54719850000000</t>
  </si>
  <si>
    <t>54719930000000</t>
  </si>
  <si>
    <t>Lindsay Unified</t>
  </si>
  <si>
    <t>54720090000000</t>
  </si>
  <si>
    <t>Monson-Sultana Joint Union Elementary</t>
  </si>
  <si>
    <t>54720170000000</t>
  </si>
  <si>
    <t>Oak Valley Union Elementary</t>
  </si>
  <si>
    <t>54720330000000</t>
  </si>
  <si>
    <t>Palo Verde Union Elementary</t>
  </si>
  <si>
    <t>54720410000000</t>
  </si>
  <si>
    <t>Pixley Union Elementary</t>
  </si>
  <si>
    <t>54720580000000</t>
  </si>
  <si>
    <t>Pleasant View Elementary</t>
  </si>
  <si>
    <t>54720820000000</t>
  </si>
  <si>
    <t>Richgrove Elementary</t>
  </si>
  <si>
    <t>54720900000000</t>
  </si>
  <si>
    <t>Rockford Elementary</t>
  </si>
  <si>
    <t>54721320000000</t>
  </si>
  <si>
    <t>Springville Union Elementary</t>
  </si>
  <si>
    <t>54721400000000</t>
  </si>
  <si>
    <t>Stone Corral Elementary</t>
  </si>
  <si>
    <t>54721570000000</t>
  </si>
  <si>
    <t>Strathmore Union Elementary</t>
  </si>
  <si>
    <t>54721730000000</t>
  </si>
  <si>
    <t>Sundale Union Elementary</t>
  </si>
  <si>
    <t>54721810000000</t>
  </si>
  <si>
    <t>Sunnyside Union Elementary</t>
  </si>
  <si>
    <t>54721990000000</t>
  </si>
  <si>
    <t>Terra Bella Union Elementary</t>
  </si>
  <si>
    <t>54722070000000</t>
  </si>
  <si>
    <t>Three Rivers Union Elementary</t>
  </si>
  <si>
    <t>54722150000000</t>
  </si>
  <si>
    <t>Tipton Elementary</t>
  </si>
  <si>
    <t>54722230000000</t>
  </si>
  <si>
    <t>Traver Joint Elementary</t>
  </si>
  <si>
    <t>54722560000000</t>
  </si>
  <si>
    <t>Visalia Unified</t>
  </si>
  <si>
    <t>54722640000000</t>
  </si>
  <si>
    <t>Waukena Joint Union Elementary</t>
  </si>
  <si>
    <t>54767940000000</t>
  </si>
  <si>
    <t>Woodlake Unified</t>
  </si>
  <si>
    <t>54722980000000</t>
  </si>
  <si>
    <t>Woodville Union Elementary</t>
  </si>
  <si>
    <t>54753250000000</t>
  </si>
  <si>
    <t>Farmersville Unified</t>
  </si>
  <si>
    <t>54755230000000</t>
  </si>
  <si>
    <t>Porterville Unified</t>
  </si>
  <si>
    <t>54755310000000</t>
  </si>
  <si>
    <t>Dinuba Unified</t>
  </si>
  <si>
    <t>54768360000000</t>
  </si>
  <si>
    <t>Exeter Unified</t>
  </si>
  <si>
    <t>54105460125542</t>
  </si>
  <si>
    <t>1382</t>
  </si>
  <si>
    <t>Sycamore Valley Academy</t>
  </si>
  <si>
    <t>54105460135459</t>
  </si>
  <si>
    <t>1860</t>
  </si>
  <si>
    <t>Blue Oak Academy</t>
  </si>
  <si>
    <t>Tuolumne</t>
  </si>
  <si>
    <t>55105530000000</t>
  </si>
  <si>
    <t>Tuolumne County Superintendent of Schools</t>
  </si>
  <si>
    <t>55723060000000</t>
  </si>
  <si>
    <t>Belleview Elementary</t>
  </si>
  <si>
    <t>55723480000000</t>
  </si>
  <si>
    <t>Columbia Union</t>
  </si>
  <si>
    <t>55723710000000</t>
  </si>
  <si>
    <t>Sonora Elementary</t>
  </si>
  <si>
    <t>55723970000000</t>
  </si>
  <si>
    <t>Soulsbyville Elementary</t>
  </si>
  <si>
    <t>55724050000000</t>
  </si>
  <si>
    <t>Summerville Elementary</t>
  </si>
  <si>
    <t>55724130000000</t>
  </si>
  <si>
    <t>Summerville Union High</t>
  </si>
  <si>
    <t>55724210000000</t>
  </si>
  <si>
    <t>Twain Harte</t>
  </si>
  <si>
    <t>55751840000000</t>
  </si>
  <si>
    <t>Big Oak Flat-Groveland Unified</t>
  </si>
  <si>
    <t>Ventura</t>
  </si>
  <si>
    <t>56105610000000</t>
  </si>
  <si>
    <t>Ventura County Office of Education</t>
  </si>
  <si>
    <t>56724470000000</t>
  </si>
  <si>
    <t>Briggs Elementary</t>
  </si>
  <si>
    <t>56724620000000</t>
  </si>
  <si>
    <t>Hueneme Elementary</t>
  </si>
  <si>
    <t>56724700000000</t>
  </si>
  <si>
    <t>Mesa Union Elementary</t>
  </si>
  <si>
    <t>56725040000000</t>
  </si>
  <si>
    <t>Mupu Elementary</t>
  </si>
  <si>
    <t>56725120000000</t>
  </si>
  <si>
    <t>56725380000000</t>
  </si>
  <si>
    <t>Oxnard</t>
  </si>
  <si>
    <t>56725530000000</t>
  </si>
  <si>
    <t>Pleasant Valley</t>
  </si>
  <si>
    <t>56725610000000</t>
  </si>
  <si>
    <t>Rio Elementary</t>
  </si>
  <si>
    <t>56726030000000</t>
  </si>
  <si>
    <t>Simi Valley Unified</t>
  </si>
  <si>
    <t>56726110000000</t>
  </si>
  <si>
    <t>Somis Union</t>
  </si>
  <si>
    <t>56726520000000</t>
  </si>
  <si>
    <t>Ventura Unified</t>
  </si>
  <si>
    <t>56725536120620</t>
  </si>
  <si>
    <t>0464</t>
  </si>
  <si>
    <t>University Preparation Charter School at CSU Channel Islands</t>
  </si>
  <si>
    <t>56725460120634</t>
  </si>
  <si>
    <t>1126</t>
  </si>
  <si>
    <t>Architecture, Construction &amp; Engineering Charter High (ACE)</t>
  </si>
  <si>
    <t>Yolo</t>
  </si>
  <si>
    <t>57105790000000</t>
  </si>
  <si>
    <t>Yolo County Office of Education</t>
  </si>
  <si>
    <t>57726780000000</t>
  </si>
  <si>
    <t>Davis Joint Unified</t>
  </si>
  <si>
    <t>57726940000000</t>
  </si>
  <si>
    <t>57727020000000</t>
  </si>
  <si>
    <t>Winters Joint Unified</t>
  </si>
  <si>
    <t>57727100000000</t>
  </si>
  <si>
    <t>Woodland Joint Unified</t>
  </si>
  <si>
    <t>57726940131706</t>
  </si>
  <si>
    <t>1659</t>
  </si>
  <si>
    <t>River Charter Schools Lighthouse Charter</t>
  </si>
  <si>
    <t>57105790132464</t>
  </si>
  <si>
    <t>1746</t>
  </si>
  <si>
    <t>Empowering Possibilities International Charter</t>
  </si>
  <si>
    <t>Yuba</t>
  </si>
  <si>
    <t>58727280000000</t>
  </si>
  <si>
    <t>Camptonville Elementary</t>
  </si>
  <si>
    <t>58727360000000</t>
  </si>
  <si>
    <t>Marysville Joint Unified</t>
  </si>
  <si>
    <t>58727440000000</t>
  </si>
  <si>
    <t>Plumas Lake Elementary</t>
  </si>
  <si>
    <t>58727510000000</t>
  </si>
  <si>
    <t>Wheatland</t>
  </si>
  <si>
    <t>58105870117242</t>
  </si>
  <si>
    <t>0990</t>
  </si>
  <si>
    <t>Yuba Environmental Science Charter Academy</t>
  </si>
  <si>
    <t>58727360121632</t>
  </si>
  <si>
    <t>1182</t>
  </si>
  <si>
    <t>Paragon Collegiate Academy</t>
  </si>
  <si>
    <t>Statewide Total</t>
  </si>
  <si>
    <t>California Department of Education</t>
  </si>
  <si>
    <t>School Fiscal Services Division</t>
  </si>
  <si>
    <t>County 
Total</t>
  </si>
  <si>
    <t>01</t>
  </si>
  <si>
    <t>04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</si>
  <si>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</si>
  <si>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</si>
  <si>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</si>
  <si>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</si>
  <si>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</si>
  <si>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</si>
  <si>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</si>
  <si>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</si>
  <si>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</si>
  <si>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</si>
  <si>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</si>
  <si>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</si>
  <si>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</si>
  <si>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</si>
  <si>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</si>
  <si>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</si>
  <si>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</si>
  <si>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</si>
  <si>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25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</si>
  <si>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</si>
  <si>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</si>
  <si>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</si>
  <si>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</si>
  <si>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</si>
  <si>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</si>
  <si>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</si>
  <si>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</si>
  <si>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</si>
  <si>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</si>
  <si>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</si>
  <si>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</si>
  <si>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</si>
  <si>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</si>
  <si>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</si>
  <si>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</si>
  <si>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</si>
  <si>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</si>
  <si>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</si>
  <si>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</si>
  <si>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</si>
  <si>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</si>
  <si>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</si>
  <si>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</si>
  <si>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</si>
  <si>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</si>
  <si>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</si>
  <si>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</si>
  <si>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FI$Cal
Supplier
ID</t>
  </si>
  <si>
    <t>FI$Cal
Address
Sequence
ID</t>
  </si>
  <si>
    <t>Vendor
Code</t>
  </si>
  <si>
    <t>Service
Location
Field</t>
  </si>
  <si>
    <t xml:space="preserve">
2018-19
Preliminary
Allocation
Amount</t>
  </si>
  <si>
    <t>10101080127514</t>
  </si>
  <si>
    <t>12626790137653</t>
  </si>
  <si>
    <t>19101990100776</t>
  </si>
  <si>
    <t>19101990137679</t>
  </si>
  <si>
    <t>19101990128025</t>
  </si>
  <si>
    <t>0000011784</t>
  </si>
  <si>
    <t>0000011786</t>
  </si>
  <si>
    <t>0000011871</t>
  </si>
  <si>
    <t>0000011787</t>
  </si>
  <si>
    <t>0000003786</t>
  </si>
  <si>
    <t>0000011789</t>
  </si>
  <si>
    <t>0000011790</t>
  </si>
  <si>
    <t>0000006842</t>
  </si>
  <si>
    <t>0000011791</t>
  </si>
  <si>
    <t>0000011813</t>
  </si>
  <si>
    <t>0000011814</t>
  </si>
  <si>
    <t>0000011815</t>
  </si>
  <si>
    <t>0000040496</t>
  </si>
  <si>
    <t>0000011818</t>
  </si>
  <si>
    <t>0000011819</t>
  </si>
  <si>
    <t>0000011821</t>
  </si>
  <si>
    <t>0000044132</t>
  </si>
  <si>
    <t>0000011826</t>
  </si>
  <si>
    <t>0000011828</t>
  </si>
  <si>
    <t>0000011830</t>
  </si>
  <si>
    <t>0000011831</t>
  </si>
  <si>
    <t>0000011832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</si>
  <si>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</si>
  <si>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</si>
  <si>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</si>
  <si>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</si>
  <si>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</si>
  <si>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</si>
  <si>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</si>
  <si>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0000012374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</si>
  <si>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</si>
  <si>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</si>
  <si>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</si>
  <si>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</si>
  <si>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</si>
  <si>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</si>
  <si>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</si>
  <si>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0000011867</t>
  </si>
  <si>
    <t>0000011846</t>
  </si>
  <si>
    <t>0000011781</t>
  </si>
  <si>
    <t>0000011849</t>
  </si>
  <si>
    <t>0000011852</t>
  </si>
  <si>
    <t>0000011782</t>
  </si>
  <si>
    <t>0000011854</t>
  </si>
  <si>
    <t>0000011855</t>
  </si>
  <si>
    <t>0000011856</t>
  </si>
  <si>
    <t>0000013461</t>
  </si>
  <si>
    <t>0000011857</t>
  </si>
  <si>
    <t>0000011858</t>
  </si>
  <si>
    <t>0000011859</t>
  </si>
  <si>
    <t>0000011861</t>
  </si>
  <si>
    <t>0000011863</t>
  </si>
  <si>
    <t>0000011865</t>
  </si>
  <si>
    <t>0000011783</t>
  </si>
  <si>
    <t>03</t>
  </si>
  <si>
    <t>23</t>
  </si>
  <si>
    <t>27</t>
  </si>
  <si>
    <t>39</t>
  </si>
  <si>
    <t>43</t>
  </si>
  <si>
    <t>47</t>
  </si>
  <si>
    <t>0000011869</t>
  </si>
  <si>
    <t>Brentwood Union Elementary</t>
  </si>
  <si>
    <t>07616550000000</t>
  </si>
  <si>
    <t>Holtville Unified</t>
  </si>
  <si>
    <t>13631490000000</t>
  </si>
  <si>
    <t>Lafayette Elementary</t>
  </si>
  <si>
    <t>07617130000000</t>
  </si>
  <si>
    <t>Kernville Union Elementary</t>
  </si>
  <si>
    <t>15635450000000</t>
  </si>
  <si>
    <t>Mojave Unified</t>
  </si>
  <si>
    <t>15636770000000</t>
  </si>
  <si>
    <t>Middletown Unified</t>
  </si>
  <si>
    <t>17640550000000</t>
  </si>
  <si>
    <t>0672</t>
  </si>
  <si>
    <t>Century Community Charter</t>
  </si>
  <si>
    <t>19647090107508</t>
  </si>
  <si>
    <t>Dry Creek Joint Elementary</t>
  </si>
  <si>
    <t>31668030000000</t>
  </si>
  <si>
    <t>Elverta Joint Elementary</t>
  </si>
  <si>
    <t>34673220000000</t>
  </si>
  <si>
    <t>Chino Valley Unified</t>
  </si>
  <si>
    <t>36676780000000</t>
  </si>
  <si>
    <t>Ontario-Montclair</t>
  </si>
  <si>
    <t>36678190000000</t>
  </si>
  <si>
    <t>0885</t>
  </si>
  <si>
    <t>Mirus Secondary</t>
  </si>
  <si>
    <t>36750440114389</t>
  </si>
  <si>
    <t>0028</t>
  </si>
  <si>
    <t>Charter School of San Diego</t>
  </si>
  <si>
    <t>37683383730959</t>
  </si>
  <si>
    <t>0406</t>
  </si>
  <si>
    <t>Audeo Charter</t>
  </si>
  <si>
    <t>37683383731395</t>
  </si>
  <si>
    <t>1835</t>
  </si>
  <si>
    <t>1889</t>
  </si>
  <si>
    <t>1903</t>
  </si>
  <si>
    <t>Audeo Charter II</t>
  </si>
  <si>
    <t>Grossmont Secondary</t>
  </si>
  <si>
    <t>Sweetwater Secondary</t>
  </si>
  <si>
    <t>37770320134577</t>
  </si>
  <si>
    <t>37770990136077</t>
  </si>
  <si>
    <t>37771070136473</t>
  </si>
  <si>
    <t>Jefferson Elementary</t>
  </si>
  <si>
    <t>41689160000000</t>
  </si>
  <si>
    <t>41690390000000</t>
  </si>
  <si>
    <t>San Mateo-Foster City</t>
  </si>
  <si>
    <t>42691610000000</t>
  </si>
  <si>
    <t>Cold Spring Elementary</t>
  </si>
  <si>
    <t>Wilmar Union Elementary</t>
  </si>
  <si>
    <t>49710190000000</t>
  </si>
  <si>
    <t>Saucelito Elementary</t>
  </si>
  <si>
    <t>54721080000000</t>
  </si>
  <si>
    <t>2nd
Apportionment</t>
  </si>
  <si>
    <t>December 17, 2018</t>
  </si>
  <si>
    <t>County
Treasurer</t>
  </si>
  <si>
    <t>Voucher #</t>
  </si>
  <si>
    <t>Schedule of the Second Apportionment for Title IV, Part A, Subpart 1</t>
  </si>
  <si>
    <t>Student Support and Academic Enrichment</t>
  </si>
  <si>
    <t>Every Student Succeeds Act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</si>
  <si>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</si>
  <si>
    <t>County Summary of the Second Apportionment for Title IV, Part A, Subpart 1</t>
  </si>
  <si>
    <t xml:space="preserve">Student Support and Academic Enrichment </t>
  </si>
  <si>
    <t>Fiscal Year 2018-19</t>
  </si>
  <si>
    <t>Invoice 18-15396 12-05-2018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</si>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</sst>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6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44" fontId="6" fillId="0" borderId="0" applyFont="0" applyFill="0" applyBorder="0" applyAlignment="0" applyProtection="0"/>
    <xf numFmtId="0" fontId="5" fillId="0" borderId="0" applyNumberFormat="0" applyFill="0" applyAlignment="0" applyProtection="0"/>
    <xf numFmtId="0" fontId="4" fillId="0" borderId="0" applyNumberFormat="0" applyFill="0" applyAlignment="0" applyProtection="0"/>
    <xf numFmtId="0" fontId="2" fillId="0" borderId="2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8" fillId="2" borderId="0" applyNumberFormat="0" applyBorder="0" applyAlignment="0" applyProtection="0"/>
    <xf numFmtId="0" fontId="9" fillId="3" borderId="3" applyNumberFormat="0" applyAlignment="0" applyProtection="0"/>
    <xf numFmtId="0" fontId="10" fillId="0" borderId="4" applyNumberFormat="0" applyFill="0" applyAlignment="0" applyProtection="0"/>
    <xf numFmtId="0" fontId="11" fillId="4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</cellStyleXfs>
  <cellXfs count="4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quotePrefix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0" fontId="4" fillId="0" borderId="1" xfId="0" applyFont="1" applyBorder="1" applyAlignment="1">
      <alignment horizontal="center" wrapText="1"/>
    </xf>
    <xf numFmtId="164" fontId="0" fillId="0" borderId="0" xfId="0" applyNumberFormat="1"/>
    <xf numFmtId="0" fontId="7" fillId="0" borderId="2" xfId="4" applyFont="1" applyFill="1" applyAlignment="1">
      <alignment horizontal="centerContinuous" vertical="center" wrapText="1"/>
    </xf>
    <xf numFmtId="0" fontId="3" fillId="0" borderId="0" xfId="0" applyFont="1"/>
    <xf numFmtId="164" fontId="0" fillId="0" borderId="0" xfId="0" applyNumberFormat="1" applyFont="1" applyFill="1"/>
    <xf numFmtId="0" fontId="3" fillId="0" borderId="0" xfId="0" quotePrefix="1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/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164" fontId="3" fillId="0" borderId="0" xfId="0" quotePrefix="1" applyNumberFormat="1" applyFont="1" applyFill="1" applyAlignment="1"/>
    <xf numFmtId="49" fontId="3" fillId="0" borderId="0" xfId="0" applyNumberFormat="1" applyFont="1"/>
    <xf numFmtId="6" fontId="3" fillId="0" borderId="0" xfId="0" applyNumberFormat="1" applyFont="1"/>
    <xf numFmtId="0" fontId="0" fillId="0" borderId="0" xfId="0" applyNumberFormat="1" applyAlignment="1">
      <alignment horizontal="center"/>
    </xf>
    <xf numFmtId="164" fontId="0" fillId="0" borderId="0" xfId="1" applyNumberFormat="1" applyFont="1"/>
    <xf numFmtId="0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left" vertical="top"/>
    </xf>
    <xf numFmtId="0" fontId="5" fillId="0" borderId="0" xfId="6" applyAlignment="1">
      <alignment horizontal="left" vertical="top"/>
    </xf>
    <xf numFmtId="0" fontId="4" fillId="0" borderId="0" xfId="3"/>
    <xf numFmtId="0" fontId="4" fillId="0" borderId="0" xfId="3" applyAlignment="1">
      <alignment horizontal="center"/>
    </xf>
    <xf numFmtId="0" fontId="4" fillId="0" borderId="0" xfId="3" applyFill="1"/>
    <xf numFmtId="164" fontId="4" fillId="0" borderId="0" xfId="3" applyNumberFormat="1"/>
    <xf numFmtId="6" fontId="4" fillId="0" borderId="0" xfId="3" applyNumberFormat="1"/>
    <xf numFmtId="0" fontId="3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14" fillId="0" borderId="0" xfId="0" applyFont="1" applyFill="1" applyAlignment="1"/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0" xfId="0" applyNumberFormat="1" applyFont="1" applyFill="1" applyBorder="1"/>
    <xf numFmtId="0" fontId="4" fillId="0" borderId="6" xfId="3" applyBorder="1" applyAlignment="1">
      <alignment horizontal="left"/>
    </xf>
    <xf numFmtId="0" fontId="4" fillId="0" borderId="6" xfId="3" applyBorder="1" applyAlignment="1">
      <alignment horizontal="center"/>
    </xf>
    <xf numFmtId="164" fontId="4" fillId="0" borderId="6" xfId="3" applyNumberFormat="1" applyBorder="1" applyAlignment="1"/>
    <xf numFmtId="0" fontId="4" fillId="0" borderId="6" xfId="3" applyFill="1" applyBorder="1" applyAlignment="1"/>
    <xf numFmtId="0" fontId="7" fillId="0" borderId="0" xfId="2" applyFont="1" applyAlignment="1">
      <alignment horizontal="left" vertical="top"/>
    </xf>
    <xf numFmtId="0" fontId="2" fillId="0" borderId="0" xfId="5" applyFont="1" applyAlignment="1">
      <alignment horizontal="left" vertical="top"/>
    </xf>
    <xf numFmtId="0" fontId="0" fillId="0" borderId="0" xfId="0" applyFont="1"/>
    <xf numFmtId="0" fontId="7" fillId="0" borderId="0" xfId="2" applyFont="1"/>
    <xf numFmtId="0" fontId="2" fillId="0" borderId="0" xfId="5" applyFont="1"/>
    <xf numFmtId="0" fontId="5" fillId="0" borderId="0" xfId="6"/>
  </cellXfs>
  <cellStyles count="15">
    <cellStyle name="Check Cell" xfId="11" builtinId="23" hidden="1"/>
    <cellStyle name="Currency" xfId="1" builtinId="4" customBuiltin="1"/>
    <cellStyle name="Explanatory Text" xfId="13" builtinId="53" hidden="1"/>
    <cellStyle name="Heading 1" xfId="2" builtinId="16" customBuiltin="1"/>
    <cellStyle name="Heading 1 2" xfId="4" xr:uid="{00000000-0005-0000-0000-000007000000}"/>
    <cellStyle name="Heading 2" xfId="5" builtinId="17" customBuiltin="1"/>
    <cellStyle name="Heading 3" xfId="6" builtinId="18" customBuiltin="1"/>
    <cellStyle name="Heading 4" xfId="7" builtinId="19" customBuiltin="1"/>
    <cellStyle name="Input" xfId="9" builtinId="20" hidden="1"/>
    <cellStyle name="Linked Cell" xfId="10" builtinId="24" hidden="1"/>
    <cellStyle name="Neutral" xfId="8" builtinId="28" hidden="1"/>
    <cellStyle name="Normal" xfId="0" builtinId="0"/>
    <cellStyle name="Normal 5" xfId="14" xr:uid="{00000000-0005-0000-0000-00000F000000}"/>
    <cellStyle name="Total" xfId="3" builtinId="25"/>
    <cellStyle name="Warning Text" xfId="12" builtinId="11" hidden="1"/>
  </cellStyles>
  <dxfs count="35"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</font>
      <alignment horizontal="center" vertical="bottom" textRotation="0" wrapText="1" indent="0" justifyLastLine="0" shrinkToFit="0" readingOrder="0"/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border outline="0">
        <top style="double">
          <color indexed="64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M1182" totalsRowCount="1" headerRowDxfId="34" headerRowBorderDxfId="33" tableBorderDxfId="32" totalsRowCellStyle="Total">
  <tableColumns count="13">
    <tableColumn id="1" xr3:uid="{00000000-0010-0000-0000-000001000000}" name="County_x000a_Name" totalsRowLabel="Statewide Total" totalsRowCellStyle="Total"/>
    <tableColumn id="12" xr3:uid="{00000000-0010-0000-0000-00000C000000}" name="FI$Cal_x000a_Supplier_x000a_ID" dataDxfId="31" totalsRowCellStyle="Total"/>
    <tableColumn id="11" xr3:uid="{00000000-0010-0000-0000-00000B000000}" name="FI$Cal_x000a_Address_x000a_Sequence_x000a_ID" dataDxfId="30" totalsRowCellStyle="Total"/>
    <tableColumn id="2" xr3:uid="{00000000-0010-0000-0000-000002000000}" name="Full CDS Code" totalsRowCellStyle="Total"/>
    <tableColumn id="3" xr3:uid="{00000000-0010-0000-0000-000003000000}" name="County_x000a_Code" dataDxfId="29" totalsRowDxfId="28" totalsRowCellStyle="Total"/>
    <tableColumn id="4" xr3:uid="{00000000-0010-0000-0000-000004000000}" name="District_x000a_Code" dataDxfId="27" totalsRowDxfId="26" totalsRowCellStyle="Total"/>
    <tableColumn id="5" xr3:uid="{00000000-0010-0000-0000-000005000000}" name="School_x000a_Code" dataDxfId="25" totalsRowDxfId="24" totalsRowCellStyle="Total"/>
    <tableColumn id="6" xr3:uid="{00000000-0010-0000-0000-000006000000}" name="Direct_x000a_Funded_x000a_Charter School_x000a_Number" dataDxfId="23" totalsRowDxfId="22" totalsRowCellStyle="Total"/>
    <tableColumn id="7" xr3:uid="{00000000-0010-0000-0000-000007000000}" name="Vendor_x000a_Code" dataDxfId="21" totalsRowDxfId="20" totalsRowCellStyle="Total"/>
    <tableColumn id="14" xr3:uid="{00000000-0010-0000-0000-00000E000000}" name="Service_x000a_Location_x000a_Field" dataDxfId="19" totalsRowDxfId="18" totalsRowCellStyle="Total">
      <calculatedColumnFormula>IF(Table1[[#This Row],[Direct
Funded
Charter School
Number]]="N/A",Table1[[#This Row],[District
Code]],"C"&amp;Table1[[#This Row],[Direct
Funded
Charter School
Number]])</calculatedColumnFormula>
    </tableColumn>
    <tableColumn id="8" xr3:uid="{00000000-0010-0000-0000-000008000000}" name="Local Educational Agency" totalsRowDxfId="17" dataCellStyle="Total" totalsRowCellStyle="Total"/>
    <tableColumn id="10" xr3:uid="{00000000-0010-0000-0000-00000A000000}" name="_x000a_2018-19_x000a_Preliminary_x000a_Allocation_x000a_Amount" totalsRowFunction="sum" dataDxfId="16" totalsRowDxfId="15" dataCellStyle="Currency" totalsRowCellStyle="Total"/>
    <tableColumn id="15" xr3:uid="{00000000-0010-0000-0000-00000F000000}" name="2nd_x000a_Apportionment" totalsRowFunction="sum" dataDxfId="14" totalsRowDxfId="1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the TItle IV, Part A, Subpart 1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42" displayName="Table42" ref="A6:D62" totalsRowCount="1" headerRowDxfId="12" dataDxfId="10" headerRowBorderDxfId="11" tableBorderDxfId="9" totalsRowBorderDxfId="8" headerRowCellStyle="Normal" totalsRowCellStyle="Total">
  <tableColumns count="4">
    <tableColumn id="3" xr3:uid="{00000000-0010-0000-0100-000003000000}" name="County_x000a_Code" totalsRowLabel="Statewide Total" dataDxfId="7" totalsRowDxfId="6" totalsRowCellStyle="Total"/>
    <tableColumn id="1" xr3:uid="{00000000-0010-0000-0100-000001000000}" name="County_x000a_Treasurer" dataDxfId="5" totalsRowDxfId="4" totalsRowCellStyle="Total"/>
    <tableColumn id="10" xr3:uid="{00000000-0010-0000-0100-00000A000000}" name="County _x000a_Total" totalsRowFunction="sum" dataDxfId="3" totalsRowDxfId="2" totalsRowCellStyle="Total"/>
    <tableColumn id="2" xr3:uid="{00000000-0010-0000-0100-000002000000}" name="Voucher #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cond apportionment for the Title IV, Part A, Subpart 1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85"/>
  <sheetViews>
    <sheetView tabSelected="1" zoomScaleNormal="100" workbookViewId="0">
      <pane ySplit="6" topLeftCell="A7" activePane="bottomLeft" state="frozen"/>
      <selection pane="bottomLeft"/>
    </sheetView>
  </sheetViews>
  <sheetFormatPr defaultColWidth="8.84375" defaultRowHeight="15.5" x14ac:dyDescent="0.35"/>
  <cols>
    <col min="1" max="1" width="10.765625" style="5" customWidth="1"/>
    <col min="2" max="3" width="10.53515625" style="5" customWidth="1"/>
    <col min="4" max="4" width="15.07421875" style="5" customWidth="1"/>
    <col min="5" max="5" width="7.765625" style="6" customWidth="1"/>
    <col min="6" max="6" width="7.69140625" style="6" customWidth="1"/>
    <col min="7" max="7" width="8.53515625" style="6" customWidth="1"/>
    <col min="8" max="8" width="8.765625" style="6" customWidth="1"/>
    <col min="9" max="9" width="7.53515625" style="6" customWidth="1"/>
    <col min="10" max="10" width="9.07421875" style="7" customWidth="1"/>
    <col min="11" max="11" width="81.4609375" style="7" customWidth="1"/>
    <col min="12" max="12" width="12.4609375" style="1" bestFit="1" customWidth="1"/>
    <col min="13" max="13" width="14.4609375" style="1" customWidth="1"/>
    <col min="14" max="16384" width="8.84375" style="1"/>
  </cols>
  <sheetData>
    <row r="1" spans="1:13" s="11" customFormat="1" ht="20" x14ac:dyDescent="0.35">
      <c r="A1" s="42" t="s">
        <v>3045</v>
      </c>
      <c r="B1" s="5"/>
      <c r="C1" s="5"/>
      <c r="D1" s="5"/>
      <c r="E1" s="6"/>
      <c r="F1" s="6"/>
      <c r="G1" s="6"/>
      <c r="H1" s="6"/>
      <c r="I1" s="6"/>
      <c r="J1" s="19"/>
      <c r="K1" s="19"/>
    </row>
    <row r="2" spans="1:13" s="11" customFormat="1" ht="18" x14ac:dyDescent="0.35">
      <c r="A2" s="43" t="s">
        <v>3046</v>
      </c>
      <c r="B2" s="5"/>
      <c r="C2" s="5"/>
      <c r="D2" s="5"/>
      <c r="E2" s="6"/>
      <c r="F2" s="6"/>
      <c r="G2" s="6"/>
      <c r="H2" s="6"/>
      <c r="I2" s="6"/>
      <c r="J2" s="19"/>
      <c r="K2" s="19"/>
    </row>
    <row r="3" spans="1:13" s="11" customFormat="1" x14ac:dyDescent="0.35">
      <c r="A3" s="26" t="s">
        <v>3047</v>
      </c>
      <c r="B3" s="5"/>
      <c r="C3" s="5"/>
      <c r="D3" s="5"/>
      <c r="E3" s="6"/>
      <c r="F3" s="6"/>
      <c r="G3" s="6"/>
      <c r="H3" s="6"/>
      <c r="I3" s="6"/>
      <c r="J3" s="19"/>
      <c r="K3" s="19"/>
    </row>
    <row r="4" spans="1:13" customFormat="1" x14ac:dyDescent="0.35">
      <c r="A4" s="24" t="s">
        <v>3048</v>
      </c>
    </row>
    <row r="5" spans="1:13" customFormat="1" x14ac:dyDescent="0.35">
      <c r="A5" s="44" t="s">
        <v>3053</v>
      </c>
    </row>
    <row r="6" spans="1:13" ht="87.75" customHeight="1" thickBot="1" x14ac:dyDescent="0.4">
      <c r="A6" s="8" t="s">
        <v>0</v>
      </c>
      <c r="B6" s="8" t="s">
        <v>2919</v>
      </c>
      <c r="C6" s="8" t="s">
        <v>2920</v>
      </c>
      <c r="D6" s="8" t="s">
        <v>1</v>
      </c>
      <c r="E6" s="8" t="s">
        <v>2</v>
      </c>
      <c r="F6" s="8" t="s">
        <v>3</v>
      </c>
      <c r="G6" s="8" t="s">
        <v>4</v>
      </c>
      <c r="H6" s="8" t="s">
        <v>5</v>
      </c>
      <c r="I6" s="8" t="s">
        <v>2921</v>
      </c>
      <c r="J6" s="8" t="s">
        <v>2922</v>
      </c>
      <c r="K6" s="8" t="s">
        <v>6</v>
      </c>
      <c r="L6" s="8" t="s">
        <v>2923</v>
      </c>
      <c r="M6" s="8" t="s">
        <v>3041</v>
      </c>
    </row>
    <row r="7" spans="1:13" x14ac:dyDescent="0.35">
      <c r="A7" t="s">
        <v>7</v>
      </c>
      <c r="B7" t="s">
        <v>2929</v>
      </c>
      <c r="C7" s="2">
        <v>1</v>
      </c>
      <c r="D7" t="s">
        <v>9</v>
      </c>
      <c r="E7" s="2" t="str">
        <f t="shared" ref="E7:E49" si="0">MID($D7,1,2)</f>
        <v>01</v>
      </c>
      <c r="F7" s="2" t="str">
        <f t="shared" ref="F7:F49" si="1">MID($D7,3,5)</f>
        <v>61143</v>
      </c>
      <c r="G7" s="2" t="str">
        <f t="shared" ref="G7:G49" si="2">MID($D7,8,7)</f>
        <v>0000000</v>
      </c>
      <c r="H7" s="2" t="s">
        <v>8</v>
      </c>
      <c r="I7" s="2" t="str">
        <f t="shared" ref="I7:I50" si="3">IF(H7="N/A",MID(F7,1,4),IF(MID(H7,1,1)="0","C"&amp;MID(H7,2,3),IF(MID(H7,1,1)="1","S"&amp;MID(H7,2,3),"?")))</f>
        <v>6114</v>
      </c>
      <c r="J7" s="2" t="str">
        <f>IF(Table1[[#This Row],[Direct
Funded
Charter School
Number]]="N/A",Table1[[#This Row],[District
Code]],"C"&amp;Table1[[#This Row],[Direct
Funded
Charter School
Number]])</f>
        <v>61143</v>
      </c>
      <c r="K7" t="s">
        <v>10</v>
      </c>
      <c r="L7" s="9">
        <v>56581</v>
      </c>
      <c r="M7" s="20">
        <v>14145</v>
      </c>
    </row>
    <row r="8" spans="1:13" x14ac:dyDescent="0.35">
      <c r="A8" t="s">
        <v>7</v>
      </c>
      <c r="B8" t="s">
        <v>2929</v>
      </c>
      <c r="C8" s="2">
        <v>1</v>
      </c>
      <c r="D8" t="s">
        <v>11</v>
      </c>
      <c r="E8" s="2" t="str">
        <f t="shared" si="0"/>
        <v>01</v>
      </c>
      <c r="F8" s="2" t="str">
        <f t="shared" si="1"/>
        <v>61168</v>
      </c>
      <c r="G8" s="2" t="str">
        <f t="shared" si="2"/>
        <v>0000000</v>
      </c>
      <c r="H8" s="2" t="s">
        <v>8</v>
      </c>
      <c r="I8" s="2" t="str">
        <f t="shared" si="3"/>
        <v>6116</v>
      </c>
      <c r="J8" s="2" t="str">
        <f>IF(Table1[[#This Row],[Direct
Funded
Charter School
Number]]="N/A",Table1[[#This Row],[District
Code]],"C"&amp;Table1[[#This Row],[Direct
Funded
Charter School
Number]])</f>
        <v>61168</v>
      </c>
      <c r="K8" t="s">
        <v>12</v>
      </c>
      <c r="L8" s="9">
        <v>10000</v>
      </c>
      <c r="M8" s="20">
        <v>2500</v>
      </c>
    </row>
    <row r="9" spans="1:13" x14ac:dyDescent="0.35">
      <c r="A9" t="s">
        <v>7</v>
      </c>
      <c r="B9" t="s">
        <v>2929</v>
      </c>
      <c r="C9" s="2">
        <v>1</v>
      </c>
      <c r="D9" t="s">
        <v>13</v>
      </c>
      <c r="E9" s="2" t="str">
        <f t="shared" si="0"/>
        <v>01</v>
      </c>
      <c r="F9" s="2" t="str">
        <f t="shared" si="1"/>
        <v>61176</v>
      </c>
      <c r="G9" s="2" t="str">
        <f t="shared" si="2"/>
        <v>0000000</v>
      </c>
      <c r="H9" s="2" t="s">
        <v>8</v>
      </c>
      <c r="I9" s="2" t="str">
        <f t="shared" si="3"/>
        <v>6117</v>
      </c>
      <c r="J9" s="2" t="str">
        <f>IF(Table1[[#This Row],[Direct
Funded
Charter School
Number]]="N/A",Table1[[#This Row],[District
Code]],"C"&amp;Table1[[#This Row],[Direct
Funded
Charter School
Number]])</f>
        <v>61176</v>
      </c>
      <c r="K9" t="s">
        <v>14</v>
      </c>
      <c r="L9" s="9">
        <v>169290</v>
      </c>
      <c r="M9" s="20">
        <v>42323</v>
      </c>
    </row>
    <row r="10" spans="1:13" x14ac:dyDescent="0.35">
      <c r="A10" t="s">
        <v>7</v>
      </c>
      <c r="B10" t="s">
        <v>2929</v>
      </c>
      <c r="C10" s="2">
        <v>1</v>
      </c>
      <c r="D10" t="s">
        <v>15</v>
      </c>
      <c r="E10" s="2" t="str">
        <f t="shared" si="0"/>
        <v>01</v>
      </c>
      <c r="F10" s="2" t="str">
        <f t="shared" si="1"/>
        <v>61242</v>
      </c>
      <c r="G10" s="2" t="str">
        <f t="shared" si="2"/>
        <v>0000000</v>
      </c>
      <c r="H10" s="2" t="s">
        <v>8</v>
      </c>
      <c r="I10" s="2" t="str">
        <f t="shared" si="3"/>
        <v>6124</v>
      </c>
      <c r="J10" s="2" t="str">
        <f>IF(Table1[[#This Row],[Direct
Funded
Charter School
Number]]="N/A",Table1[[#This Row],[District
Code]],"C"&amp;Table1[[#This Row],[Direct
Funded
Charter School
Number]])</f>
        <v>61242</v>
      </c>
      <c r="K10" t="s">
        <v>16</v>
      </c>
      <c r="L10" s="9">
        <v>87020</v>
      </c>
      <c r="M10" s="20">
        <v>21755</v>
      </c>
    </row>
    <row r="11" spans="1:13" x14ac:dyDescent="0.35">
      <c r="A11" t="s">
        <v>7</v>
      </c>
      <c r="B11" t="s">
        <v>2929</v>
      </c>
      <c r="C11" s="2">
        <v>1</v>
      </c>
      <c r="D11" t="s">
        <v>17</v>
      </c>
      <c r="E11" s="2" t="str">
        <f t="shared" si="0"/>
        <v>01</v>
      </c>
      <c r="F11" s="2" t="str">
        <f t="shared" si="1"/>
        <v>61259</v>
      </c>
      <c r="G11" s="2" t="str">
        <f t="shared" si="2"/>
        <v>0000000</v>
      </c>
      <c r="H11" s="2" t="s">
        <v>8</v>
      </c>
      <c r="I11" s="2" t="str">
        <f t="shared" si="3"/>
        <v>6125</v>
      </c>
      <c r="J11" s="2" t="str">
        <f>IF(Table1[[#This Row],[Direct
Funded
Charter School
Number]]="N/A",Table1[[#This Row],[District
Code]],"C"&amp;Table1[[#This Row],[Direct
Funded
Charter School
Number]])</f>
        <v>61259</v>
      </c>
      <c r="K11" t="s">
        <v>18</v>
      </c>
      <c r="L11" s="9">
        <v>1193984</v>
      </c>
      <c r="M11" s="20">
        <v>298496</v>
      </c>
    </row>
    <row r="12" spans="1:13" x14ac:dyDescent="0.35">
      <c r="A12" t="s">
        <v>7</v>
      </c>
      <c r="B12" t="s">
        <v>2929</v>
      </c>
      <c r="C12" s="2">
        <v>1</v>
      </c>
      <c r="D12" t="s">
        <v>19</v>
      </c>
      <c r="E12" s="2" t="str">
        <f t="shared" si="0"/>
        <v>01</v>
      </c>
      <c r="F12" s="2" t="str">
        <f t="shared" si="1"/>
        <v>61275</v>
      </c>
      <c r="G12" s="2" t="str">
        <f t="shared" si="2"/>
        <v>0000000</v>
      </c>
      <c r="H12" s="2" t="s">
        <v>8</v>
      </c>
      <c r="I12" s="2" t="str">
        <f t="shared" si="3"/>
        <v>6127</v>
      </c>
      <c r="J12" s="2" t="str">
        <f>IF(Table1[[#This Row],[Direct
Funded
Charter School
Number]]="N/A",Table1[[#This Row],[District
Code]],"C"&amp;Table1[[#This Row],[Direct
Funded
Charter School
Number]])</f>
        <v>61275</v>
      </c>
      <c r="K12" t="s">
        <v>20</v>
      </c>
      <c r="L12" s="9">
        <v>10000</v>
      </c>
      <c r="M12" s="20">
        <v>2500</v>
      </c>
    </row>
    <row r="13" spans="1:13" x14ac:dyDescent="0.35">
      <c r="A13" t="s">
        <v>7</v>
      </c>
      <c r="B13" t="s">
        <v>2929</v>
      </c>
      <c r="C13" s="2">
        <v>1</v>
      </c>
      <c r="D13" t="s">
        <v>21</v>
      </c>
      <c r="E13" s="2" t="str">
        <f t="shared" si="0"/>
        <v>01</v>
      </c>
      <c r="F13" s="2" t="str">
        <f t="shared" si="1"/>
        <v>61291</v>
      </c>
      <c r="G13" s="2" t="str">
        <f t="shared" si="2"/>
        <v>0000000</v>
      </c>
      <c r="H13" s="2" t="s">
        <v>8</v>
      </c>
      <c r="I13" s="2" t="str">
        <f t="shared" si="3"/>
        <v>6129</v>
      </c>
      <c r="J13" s="2" t="str">
        <f>IF(Table1[[#This Row],[Direct
Funded
Charter School
Number]]="N/A",Table1[[#This Row],[District
Code]],"C"&amp;Table1[[#This Row],[Direct
Funded
Charter School
Number]])</f>
        <v>61291</v>
      </c>
      <c r="K13" t="s">
        <v>22</v>
      </c>
      <c r="L13" s="9">
        <v>112903</v>
      </c>
      <c r="M13" s="20">
        <v>28226</v>
      </c>
    </row>
    <row r="14" spans="1:13" x14ac:dyDescent="0.35">
      <c r="A14" t="s">
        <v>7</v>
      </c>
      <c r="B14" t="s">
        <v>2929</v>
      </c>
      <c r="C14" s="2">
        <v>1</v>
      </c>
      <c r="D14" t="s">
        <v>23</v>
      </c>
      <c r="E14" s="2" t="str">
        <f t="shared" si="0"/>
        <v>01</v>
      </c>
      <c r="F14" s="2" t="str">
        <f t="shared" si="1"/>
        <v>75093</v>
      </c>
      <c r="G14" s="2" t="str">
        <f t="shared" si="2"/>
        <v>0000000</v>
      </c>
      <c r="H14" s="2" t="s">
        <v>8</v>
      </c>
      <c r="I14" s="2" t="str">
        <f t="shared" si="3"/>
        <v>7509</v>
      </c>
      <c r="J14" s="2" t="str">
        <f>IF(Table1[[#This Row],[Direct
Funded
Charter School
Number]]="N/A",Table1[[#This Row],[District
Code]],"C"&amp;Table1[[#This Row],[Direct
Funded
Charter School
Number]])</f>
        <v>75093</v>
      </c>
      <c r="K14" t="s">
        <v>24</v>
      </c>
      <c r="L14" s="9">
        <v>11503</v>
      </c>
      <c r="M14" s="20">
        <v>2876</v>
      </c>
    </row>
    <row r="15" spans="1:13" x14ac:dyDescent="0.35">
      <c r="A15" t="s">
        <v>7</v>
      </c>
      <c r="B15" t="s">
        <v>2929</v>
      </c>
      <c r="C15" s="2">
        <v>1</v>
      </c>
      <c r="D15" t="s">
        <v>25</v>
      </c>
      <c r="E15" s="2" t="str">
        <f t="shared" si="0"/>
        <v>01</v>
      </c>
      <c r="F15" s="2" t="str">
        <f t="shared" si="1"/>
        <v>75101</v>
      </c>
      <c r="G15" s="2" t="str">
        <f t="shared" si="2"/>
        <v>0000000</v>
      </c>
      <c r="H15" s="2" t="s">
        <v>8</v>
      </c>
      <c r="I15" s="2" t="str">
        <f t="shared" si="3"/>
        <v>7510</v>
      </c>
      <c r="J15" s="2" t="str">
        <f>IF(Table1[[#This Row],[Direct
Funded
Charter School
Number]]="N/A",Table1[[#This Row],[District
Code]],"C"&amp;Table1[[#This Row],[Direct
Funded
Charter School
Number]])</f>
        <v>75101</v>
      </c>
      <c r="K15" t="s">
        <v>26</v>
      </c>
      <c r="L15" s="9">
        <v>18277</v>
      </c>
      <c r="M15" s="20">
        <v>4569</v>
      </c>
    </row>
    <row r="16" spans="1:13" x14ac:dyDescent="0.35">
      <c r="A16" t="s">
        <v>7</v>
      </c>
      <c r="B16" t="s">
        <v>2929</v>
      </c>
      <c r="C16" s="2">
        <v>1</v>
      </c>
      <c r="D16" t="s">
        <v>27</v>
      </c>
      <c r="E16" s="2" t="str">
        <f t="shared" si="0"/>
        <v>01</v>
      </c>
      <c r="F16" s="2" t="str">
        <f t="shared" si="1"/>
        <v>61259</v>
      </c>
      <c r="G16" s="2" t="str">
        <f t="shared" si="2"/>
        <v>6111660</v>
      </c>
      <c r="H16" s="2" t="s">
        <v>28</v>
      </c>
      <c r="I16" s="2" t="str">
        <f t="shared" si="3"/>
        <v>C014</v>
      </c>
      <c r="J16" s="2" t="str">
        <f>IF(Table1[[#This Row],[Direct
Funded
Charter School
Number]]="N/A",Table1[[#This Row],[District
Code]],"C"&amp;Table1[[#This Row],[Direct
Funded
Charter School
Number]])</f>
        <v>C0014</v>
      </c>
      <c r="K16" t="s">
        <v>29</v>
      </c>
      <c r="L16" s="9">
        <v>10069</v>
      </c>
      <c r="M16" s="20">
        <v>2517</v>
      </c>
    </row>
    <row r="17" spans="1:13" x14ac:dyDescent="0.35">
      <c r="A17" t="s">
        <v>7</v>
      </c>
      <c r="B17" t="s">
        <v>2929</v>
      </c>
      <c r="C17" s="2">
        <v>1</v>
      </c>
      <c r="D17" t="s">
        <v>30</v>
      </c>
      <c r="E17" s="2" t="str">
        <f t="shared" si="0"/>
        <v>01</v>
      </c>
      <c r="F17" s="2" t="str">
        <f t="shared" si="1"/>
        <v>61259</v>
      </c>
      <c r="G17" s="2" t="str">
        <f t="shared" si="2"/>
        <v>6113807</v>
      </c>
      <c r="H17" s="2" t="s">
        <v>31</v>
      </c>
      <c r="I17" s="2" t="str">
        <f t="shared" si="3"/>
        <v>C106</v>
      </c>
      <c r="J17" s="2" t="str">
        <f>IF(Table1[[#This Row],[Direct
Funded
Charter School
Number]]="N/A",Table1[[#This Row],[District
Code]],"C"&amp;Table1[[#This Row],[Direct
Funded
Charter School
Number]])</f>
        <v>C0106</v>
      </c>
      <c r="K17" t="s">
        <v>32</v>
      </c>
      <c r="L17" s="9">
        <v>10000</v>
      </c>
      <c r="M17" s="20">
        <v>2500</v>
      </c>
    </row>
    <row r="18" spans="1:13" x14ac:dyDescent="0.35">
      <c r="A18" t="s">
        <v>7</v>
      </c>
      <c r="B18" t="s">
        <v>2929</v>
      </c>
      <c r="C18" s="2">
        <v>1</v>
      </c>
      <c r="D18" t="s">
        <v>33</v>
      </c>
      <c r="E18" s="2" t="str">
        <f t="shared" si="0"/>
        <v>01</v>
      </c>
      <c r="F18" s="2" t="str">
        <f t="shared" si="1"/>
        <v>61259</v>
      </c>
      <c r="G18" s="2" t="str">
        <f t="shared" si="2"/>
        <v>6117568</v>
      </c>
      <c r="H18" s="2" t="s">
        <v>34</v>
      </c>
      <c r="I18" s="2" t="str">
        <f t="shared" si="3"/>
        <v>C252</v>
      </c>
      <c r="J18" s="2" t="str">
        <f>IF(Table1[[#This Row],[Direct
Funded
Charter School
Number]]="N/A",Table1[[#This Row],[District
Code]],"C"&amp;Table1[[#This Row],[Direct
Funded
Charter School
Number]])</f>
        <v>C0252</v>
      </c>
      <c r="K18" t="s">
        <v>35</v>
      </c>
      <c r="L18" s="9">
        <v>12142</v>
      </c>
      <c r="M18" s="20">
        <v>5512</v>
      </c>
    </row>
    <row r="19" spans="1:13" x14ac:dyDescent="0.35">
      <c r="A19" t="s">
        <v>7</v>
      </c>
      <c r="B19" t="s">
        <v>2929</v>
      </c>
      <c r="C19" s="2">
        <v>1</v>
      </c>
      <c r="D19" t="s">
        <v>36</v>
      </c>
      <c r="E19" s="2" t="str">
        <f t="shared" si="0"/>
        <v>01</v>
      </c>
      <c r="F19" s="2" t="str">
        <f t="shared" si="1"/>
        <v>61259</v>
      </c>
      <c r="G19" s="2" t="str">
        <f t="shared" si="2"/>
        <v>6117972</v>
      </c>
      <c r="H19" s="2" t="s">
        <v>37</v>
      </c>
      <c r="I19" s="2" t="str">
        <f t="shared" si="3"/>
        <v>C302</v>
      </c>
      <c r="J19" s="2" t="str">
        <f>IF(Table1[[#This Row],[Direct
Funded
Charter School
Number]]="N/A",Table1[[#This Row],[District
Code]],"C"&amp;Table1[[#This Row],[Direct
Funded
Charter School
Number]])</f>
        <v>C0302</v>
      </c>
      <c r="K19" t="s">
        <v>38</v>
      </c>
      <c r="L19" s="9">
        <v>10000</v>
      </c>
      <c r="M19" s="20">
        <v>2500</v>
      </c>
    </row>
    <row r="20" spans="1:13" x14ac:dyDescent="0.35">
      <c r="A20" t="s">
        <v>7</v>
      </c>
      <c r="B20" t="s">
        <v>2929</v>
      </c>
      <c r="C20" s="2">
        <v>1</v>
      </c>
      <c r="D20" t="s">
        <v>39</v>
      </c>
      <c r="E20" s="2" t="str">
        <f t="shared" si="0"/>
        <v>01</v>
      </c>
      <c r="F20" s="2" t="str">
        <f t="shared" si="1"/>
        <v>61259</v>
      </c>
      <c r="G20" s="2" t="str">
        <f t="shared" si="2"/>
        <v>3030772</v>
      </c>
      <c r="H20" s="2" t="s">
        <v>40</v>
      </c>
      <c r="I20" s="2" t="str">
        <f t="shared" si="3"/>
        <v>C340</v>
      </c>
      <c r="J20" s="2" t="str">
        <f>IF(Table1[[#This Row],[Direct
Funded
Charter School
Number]]="N/A",Table1[[#This Row],[District
Code]],"C"&amp;Table1[[#This Row],[Direct
Funded
Charter School
Number]])</f>
        <v>C0340</v>
      </c>
      <c r="K20" t="s">
        <v>41</v>
      </c>
      <c r="L20" s="9">
        <v>10000</v>
      </c>
      <c r="M20" s="20">
        <v>2500</v>
      </c>
    </row>
    <row r="21" spans="1:13" x14ac:dyDescent="0.35">
      <c r="A21" t="s">
        <v>7</v>
      </c>
      <c r="B21" t="s">
        <v>2929</v>
      </c>
      <c r="C21" s="2">
        <v>1</v>
      </c>
      <c r="D21" t="s">
        <v>42</v>
      </c>
      <c r="E21" s="2" t="str">
        <f t="shared" si="0"/>
        <v>01</v>
      </c>
      <c r="F21" s="2" t="str">
        <f t="shared" si="1"/>
        <v>61259</v>
      </c>
      <c r="G21" s="2" t="str">
        <f t="shared" si="2"/>
        <v>0130633</v>
      </c>
      <c r="H21" s="2" t="s">
        <v>43</v>
      </c>
      <c r="I21" s="2" t="str">
        <f t="shared" si="3"/>
        <v>C413</v>
      </c>
      <c r="J21" s="2" t="str">
        <f>IF(Table1[[#This Row],[Direct
Funded
Charter School
Number]]="N/A",Table1[[#This Row],[District
Code]],"C"&amp;Table1[[#This Row],[Direct
Funded
Charter School
Number]])</f>
        <v>C0413</v>
      </c>
      <c r="K21" t="s">
        <v>44</v>
      </c>
      <c r="L21" s="9">
        <v>11078</v>
      </c>
      <c r="M21" s="20">
        <v>2770</v>
      </c>
    </row>
    <row r="22" spans="1:13" x14ac:dyDescent="0.35">
      <c r="A22" t="s">
        <v>7</v>
      </c>
      <c r="B22" t="s">
        <v>2929</v>
      </c>
      <c r="C22" s="2">
        <v>1</v>
      </c>
      <c r="D22" t="s">
        <v>45</v>
      </c>
      <c r="E22" s="2" t="str">
        <f t="shared" si="0"/>
        <v>01</v>
      </c>
      <c r="F22" s="2" t="str">
        <f t="shared" si="1"/>
        <v>61259</v>
      </c>
      <c r="G22" s="2" t="str">
        <f t="shared" si="2"/>
        <v>0130666</v>
      </c>
      <c r="H22" s="2" t="s">
        <v>46</v>
      </c>
      <c r="I22" s="2" t="str">
        <f t="shared" si="3"/>
        <v>C465</v>
      </c>
      <c r="J22" s="2" t="str">
        <f>IF(Table1[[#This Row],[Direct
Funded
Charter School
Number]]="N/A",Table1[[#This Row],[District
Code]],"C"&amp;Table1[[#This Row],[Direct
Funded
Charter School
Number]])</f>
        <v>C0465</v>
      </c>
      <c r="K22" t="s">
        <v>47</v>
      </c>
      <c r="L22" s="9">
        <v>15103</v>
      </c>
      <c r="M22" s="20">
        <v>6113</v>
      </c>
    </row>
    <row r="23" spans="1:13" x14ac:dyDescent="0.35">
      <c r="A23" t="s">
        <v>7</v>
      </c>
      <c r="B23" t="s">
        <v>2929</v>
      </c>
      <c r="C23" s="2">
        <v>1</v>
      </c>
      <c r="D23" t="s">
        <v>48</v>
      </c>
      <c r="E23" s="2" t="str">
        <f t="shared" si="0"/>
        <v>01</v>
      </c>
      <c r="F23" s="2" t="str">
        <f t="shared" si="1"/>
        <v>61259</v>
      </c>
      <c r="G23" s="2" t="str">
        <f t="shared" si="2"/>
        <v>0100065</v>
      </c>
      <c r="H23" s="2" t="s">
        <v>49</v>
      </c>
      <c r="I23" s="2" t="str">
        <f t="shared" si="3"/>
        <v>C510</v>
      </c>
      <c r="J23" s="2" t="str">
        <f>IF(Table1[[#This Row],[Direct
Funded
Charter School
Number]]="N/A",Table1[[#This Row],[District
Code]],"C"&amp;Table1[[#This Row],[Direct
Funded
Charter School
Number]])</f>
        <v>C0510</v>
      </c>
      <c r="K23" t="s">
        <v>50</v>
      </c>
      <c r="L23" s="9">
        <v>10000</v>
      </c>
      <c r="M23" s="20">
        <v>4500</v>
      </c>
    </row>
    <row r="24" spans="1:13" x14ac:dyDescent="0.35">
      <c r="A24" t="s">
        <v>7</v>
      </c>
      <c r="B24" t="s">
        <v>2929</v>
      </c>
      <c r="C24" s="2">
        <v>1</v>
      </c>
      <c r="D24" t="s">
        <v>51</v>
      </c>
      <c r="E24" s="2" t="str">
        <f t="shared" si="0"/>
        <v>01</v>
      </c>
      <c r="F24" s="2" t="str">
        <f t="shared" si="1"/>
        <v>61309</v>
      </c>
      <c r="G24" s="2" t="str">
        <f t="shared" si="2"/>
        <v>0101212</v>
      </c>
      <c r="H24" s="2" t="s">
        <v>52</v>
      </c>
      <c r="I24" s="2" t="str">
        <f t="shared" si="3"/>
        <v>C524</v>
      </c>
      <c r="J24" s="2" t="str">
        <f>IF(Table1[[#This Row],[Direct
Funded
Charter School
Number]]="N/A",Table1[[#This Row],[District
Code]],"C"&amp;Table1[[#This Row],[Direct
Funded
Charter School
Number]])</f>
        <v>C0524</v>
      </c>
      <c r="K24" t="s">
        <v>53</v>
      </c>
      <c r="L24" s="9">
        <v>10000</v>
      </c>
      <c r="M24" s="20">
        <v>2500</v>
      </c>
    </row>
    <row r="25" spans="1:13" x14ac:dyDescent="0.35">
      <c r="A25" t="s">
        <v>7</v>
      </c>
      <c r="B25" t="s">
        <v>2929</v>
      </c>
      <c r="C25" s="2">
        <v>1</v>
      </c>
      <c r="D25" t="s">
        <v>54</v>
      </c>
      <c r="E25" s="2" t="str">
        <f t="shared" si="0"/>
        <v>01</v>
      </c>
      <c r="F25" s="2" t="str">
        <f t="shared" si="1"/>
        <v>61259</v>
      </c>
      <c r="G25" s="2" t="str">
        <f t="shared" si="2"/>
        <v>0106906</v>
      </c>
      <c r="H25" s="2" t="s">
        <v>55</v>
      </c>
      <c r="I25" s="2" t="str">
        <f t="shared" si="3"/>
        <v>C661</v>
      </c>
      <c r="J25" s="2" t="str">
        <f>IF(Table1[[#This Row],[Direct
Funded
Charter School
Number]]="N/A",Table1[[#This Row],[District
Code]],"C"&amp;Table1[[#This Row],[Direct
Funded
Charter School
Number]])</f>
        <v>C0661</v>
      </c>
      <c r="K25" t="s">
        <v>56</v>
      </c>
      <c r="L25" s="9">
        <v>10000</v>
      </c>
      <c r="M25" s="20">
        <v>4315</v>
      </c>
    </row>
    <row r="26" spans="1:13" x14ac:dyDescent="0.35">
      <c r="A26" t="s">
        <v>7</v>
      </c>
      <c r="B26" t="s">
        <v>2929</v>
      </c>
      <c r="C26" s="2">
        <v>1</v>
      </c>
      <c r="D26" t="s">
        <v>57</v>
      </c>
      <c r="E26" s="2" t="str">
        <f t="shared" si="0"/>
        <v>01</v>
      </c>
      <c r="F26" s="2" t="str">
        <f t="shared" si="1"/>
        <v>61192</v>
      </c>
      <c r="G26" s="2" t="str">
        <f t="shared" si="2"/>
        <v>0108670</v>
      </c>
      <c r="H26" s="2" t="s">
        <v>58</v>
      </c>
      <c r="I26" s="2" t="str">
        <f t="shared" si="3"/>
        <v>C684</v>
      </c>
      <c r="J26" s="2" t="str">
        <f>IF(Table1[[#This Row],[Direct
Funded
Charter School
Number]]="N/A",Table1[[#This Row],[District
Code]],"C"&amp;Table1[[#This Row],[Direct
Funded
Charter School
Number]])</f>
        <v>C0684</v>
      </c>
      <c r="K26" t="s">
        <v>59</v>
      </c>
      <c r="L26" s="9">
        <v>10000</v>
      </c>
      <c r="M26" s="20">
        <v>5590</v>
      </c>
    </row>
    <row r="27" spans="1:13" x14ac:dyDescent="0.35">
      <c r="A27" t="s">
        <v>7</v>
      </c>
      <c r="B27" t="s">
        <v>2929</v>
      </c>
      <c r="C27" s="2">
        <v>1</v>
      </c>
      <c r="D27" t="s">
        <v>60</v>
      </c>
      <c r="E27" s="2" t="str">
        <f t="shared" si="0"/>
        <v>01</v>
      </c>
      <c r="F27" s="2" t="str">
        <f t="shared" si="1"/>
        <v>61259</v>
      </c>
      <c r="G27" s="2" t="str">
        <f t="shared" si="2"/>
        <v>0108944</v>
      </c>
      <c r="H27" s="2" t="s">
        <v>61</v>
      </c>
      <c r="I27" s="2" t="str">
        <f t="shared" si="3"/>
        <v>C700</v>
      </c>
      <c r="J27" s="2" t="str">
        <f>IF(Table1[[#This Row],[Direct
Funded
Charter School
Number]]="N/A",Table1[[#This Row],[District
Code]],"C"&amp;Table1[[#This Row],[Direct
Funded
Charter School
Number]])</f>
        <v>C0700</v>
      </c>
      <c r="K27" t="s">
        <v>62</v>
      </c>
      <c r="L27" s="9">
        <v>10000</v>
      </c>
      <c r="M27" s="20">
        <v>2500</v>
      </c>
    </row>
    <row r="28" spans="1:13" x14ac:dyDescent="0.35">
      <c r="A28" t="s">
        <v>7</v>
      </c>
      <c r="B28" t="s">
        <v>2929</v>
      </c>
      <c r="C28" s="2">
        <v>1</v>
      </c>
      <c r="D28" t="s">
        <v>63</v>
      </c>
      <c r="E28" s="2" t="str">
        <f t="shared" si="0"/>
        <v>01</v>
      </c>
      <c r="F28" s="2" t="str">
        <f t="shared" si="1"/>
        <v>61259</v>
      </c>
      <c r="G28" s="2" t="str">
        <f t="shared" si="2"/>
        <v>0109819</v>
      </c>
      <c r="H28" s="2" t="s">
        <v>64</v>
      </c>
      <c r="I28" s="2" t="str">
        <f t="shared" si="3"/>
        <v>C726</v>
      </c>
      <c r="J28" s="2" t="str">
        <f>IF(Table1[[#This Row],[Direct
Funded
Charter School
Number]]="N/A",Table1[[#This Row],[District
Code]],"C"&amp;Table1[[#This Row],[Direct
Funded
Charter School
Number]])</f>
        <v>C0726</v>
      </c>
      <c r="K28" t="s">
        <v>65</v>
      </c>
      <c r="L28" s="9">
        <v>12334</v>
      </c>
      <c r="M28" s="20">
        <v>6006</v>
      </c>
    </row>
    <row r="29" spans="1:13" x14ac:dyDescent="0.35">
      <c r="A29" t="s">
        <v>7</v>
      </c>
      <c r="B29" t="s">
        <v>2929</v>
      </c>
      <c r="C29" s="2">
        <v>1</v>
      </c>
      <c r="D29" t="s">
        <v>66</v>
      </c>
      <c r="E29" s="2" t="str">
        <f t="shared" si="0"/>
        <v>01</v>
      </c>
      <c r="F29" s="2" t="str">
        <f t="shared" si="1"/>
        <v>10017</v>
      </c>
      <c r="G29" s="2" t="str">
        <f t="shared" si="2"/>
        <v>6001788</v>
      </c>
      <c r="H29" s="2" t="s">
        <v>67</v>
      </c>
      <c r="I29" s="2" t="str">
        <f t="shared" si="3"/>
        <v>C740</v>
      </c>
      <c r="J29" s="2" t="str">
        <f>IF(Table1[[#This Row],[Direct
Funded
Charter School
Number]]="N/A",Table1[[#This Row],[District
Code]],"C"&amp;Table1[[#This Row],[Direct
Funded
Charter School
Number]])</f>
        <v>C0740</v>
      </c>
      <c r="K29" t="s">
        <v>68</v>
      </c>
      <c r="L29" s="9">
        <v>13650</v>
      </c>
      <c r="M29" s="20">
        <v>3413</v>
      </c>
    </row>
    <row r="30" spans="1:13" x14ac:dyDescent="0.35">
      <c r="A30" t="s">
        <v>7</v>
      </c>
      <c r="B30" t="s">
        <v>2929</v>
      </c>
      <c r="C30" s="2">
        <v>1</v>
      </c>
      <c r="D30" t="s">
        <v>69</v>
      </c>
      <c r="E30" s="2" t="str">
        <f t="shared" si="0"/>
        <v>01</v>
      </c>
      <c r="F30" s="2" t="str">
        <f t="shared" si="1"/>
        <v>61259</v>
      </c>
      <c r="G30" s="2" t="str">
        <f t="shared" si="2"/>
        <v>0111856</v>
      </c>
      <c r="H30" s="2" t="s">
        <v>70</v>
      </c>
      <c r="I30" s="2" t="str">
        <f t="shared" si="3"/>
        <v>C765</v>
      </c>
      <c r="J30" s="2" t="str">
        <f>IF(Table1[[#This Row],[Direct
Funded
Charter School
Number]]="N/A",Table1[[#This Row],[District
Code]],"C"&amp;Table1[[#This Row],[Direct
Funded
Charter School
Number]])</f>
        <v>C0765</v>
      </c>
      <c r="K30" t="s">
        <v>71</v>
      </c>
      <c r="L30" s="9">
        <v>10000</v>
      </c>
      <c r="M30" s="20">
        <v>2500</v>
      </c>
    </row>
    <row r="31" spans="1:13" x14ac:dyDescent="0.35">
      <c r="A31" t="s">
        <v>7</v>
      </c>
      <c r="B31" t="s">
        <v>2929</v>
      </c>
      <c r="C31" s="2">
        <v>1</v>
      </c>
      <c r="D31" t="s">
        <v>72</v>
      </c>
      <c r="E31" s="2" t="str">
        <f t="shared" si="0"/>
        <v>01</v>
      </c>
      <c r="F31" s="2" t="str">
        <f t="shared" si="1"/>
        <v>61259</v>
      </c>
      <c r="G31" s="2" t="str">
        <f t="shared" si="2"/>
        <v>0111476</v>
      </c>
      <c r="H31" s="2" t="s">
        <v>73</v>
      </c>
      <c r="I31" s="2" t="str">
        <f t="shared" si="3"/>
        <v>C780</v>
      </c>
      <c r="J31" s="2" t="str">
        <f>IF(Table1[[#This Row],[Direct
Funded
Charter School
Number]]="N/A",Table1[[#This Row],[District
Code]],"C"&amp;Table1[[#This Row],[Direct
Funded
Charter School
Number]])</f>
        <v>C0780</v>
      </c>
      <c r="K31" t="s">
        <v>74</v>
      </c>
      <c r="L31" s="9">
        <v>20016</v>
      </c>
      <c r="M31" s="20">
        <v>5004</v>
      </c>
    </row>
    <row r="32" spans="1:13" x14ac:dyDescent="0.35">
      <c r="A32" t="s">
        <v>7</v>
      </c>
      <c r="B32" t="s">
        <v>2929</v>
      </c>
      <c r="C32" s="2">
        <v>1</v>
      </c>
      <c r="D32" t="s">
        <v>75</v>
      </c>
      <c r="E32" s="2" t="str">
        <f t="shared" si="0"/>
        <v>01</v>
      </c>
      <c r="F32" s="2" t="str">
        <f t="shared" si="1"/>
        <v>61309</v>
      </c>
      <c r="G32" s="2" t="str">
        <f t="shared" si="2"/>
        <v>0114421</v>
      </c>
      <c r="H32" s="2" t="s">
        <v>76</v>
      </c>
      <c r="I32" s="2" t="str">
        <f t="shared" si="3"/>
        <v>C880</v>
      </c>
      <c r="J32" s="2" t="str">
        <f>IF(Table1[[#This Row],[Direct
Funded
Charter School
Number]]="N/A",Table1[[#This Row],[District
Code]],"C"&amp;Table1[[#This Row],[Direct
Funded
Charter School
Number]])</f>
        <v>C0880</v>
      </c>
      <c r="K32" t="s">
        <v>77</v>
      </c>
      <c r="L32" s="9">
        <v>10000</v>
      </c>
      <c r="M32" s="20">
        <v>2500</v>
      </c>
    </row>
    <row r="33" spans="1:13" x14ac:dyDescent="0.35">
      <c r="A33" t="s">
        <v>7</v>
      </c>
      <c r="B33" t="s">
        <v>2929</v>
      </c>
      <c r="C33" s="2">
        <v>1</v>
      </c>
      <c r="D33" t="s">
        <v>78</v>
      </c>
      <c r="E33" s="2" t="str">
        <f t="shared" si="0"/>
        <v>01</v>
      </c>
      <c r="F33" s="2" t="str">
        <f t="shared" si="1"/>
        <v>61259</v>
      </c>
      <c r="G33" s="2" t="str">
        <f t="shared" si="2"/>
        <v>0114363</v>
      </c>
      <c r="H33" s="2" t="s">
        <v>79</v>
      </c>
      <c r="I33" s="2" t="str">
        <f t="shared" si="3"/>
        <v>C882</v>
      </c>
      <c r="J33" s="2" t="str">
        <f>IF(Table1[[#This Row],[Direct
Funded
Charter School
Number]]="N/A",Table1[[#This Row],[District
Code]],"C"&amp;Table1[[#This Row],[Direct
Funded
Charter School
Number]])</f>
        <v>C0882</v>
      </c>
      <c r="K33" t="s">
        <v>80</v>
      </c>
      <c r="L33" s="9">
        <v>12000</v>
      </c>
      <c r="M33" s="20">
        <v>3000</v>
      </c>
    </row>
    <row r="34" spans="1:13" x14ac:dyDescent="0.35">
      <c r="A34" t="s">
        <v>7</v>
      </c>
      <c r="B34" t="s">
        <v>2929</v>
      </c>
      <c r="C34" s="2">
        <v>1</v>
      </c>
      <c r="D34" t="s">
        <v>81</v>
      </c>
      <c r="E34" s="2" t="str">
        <f t="shared" si="0"/>
        <v>01</v>
      </c>
      <c r="F34" s="2" t="str">
        <f t="shared" si="1"/>
        <v>61259</v>
      </c>
      <c r="G34" s="2" t="str">
        <f t="shared" si="2"/>
        <v>0114868</v>
      </c>
      <c r="H34" s="2" t="s">
        <v>82</v>
      </c>
      <c r="I34" s="2" t="str">
        <f t="shared" si="3"/>
        <v>C883</v>
      </c>
      <c r="J34" s="2" t="str">
        <f>IF(Table1[[#This Row],[Direct
Funded
Charter School
Number]]="N/A",Table1[[#This Row],[District
Code]],"C"&amp;Table1[[#This Row],[Direct
Funded
Charter School
Number]])</f>
        <v>C0883</v>
      </c>
      <c r="K34" t="s">
        <v>83</v>
      </c>
      <c r="L34" s="9">
        <v>10129</v>
      </c>
      <c r="M34" s="20">
        <v>2532</v>
      </c>
    </row>
    <row r="35" spans="1:13" x14ac:dyDescent="0.35">
      <c r="A35" t="s">
        <v>7</v>
      </c>
      <c r="B35" t="s">
        <v>2929</v>
      </c>
      <c r="C35" s="2">
        <v>1</v>
      </c>
      <c r="D35" t="s">
        <v>84</v>
      </c>
      <c r="E35" s="2" t="str">
        <f t="shared" si="0"/>
        <v>01</v>
      </c>
      <c r="F35" s="2" t="str">
        <f t="shared" si="1"/>
        <v>61259</v>
      </c>
      <c r="G35" s="2" t="str">
        <f t="shared" si="2"/>
        <v>0115014</v>
      </c>
      <c r="H35" s="2" t="s">
        <v>85</v>
      </c>
      <c r="I35" s="2" t="str">
        <f t="shared" si="3"/>
        <v>C938</v>
      </c>
      <c r="J35" s="2" t="str">
        <f>IF(Table1[[#This Row],[Direct
Funded
Charter School
Number]]="N/A",Table1[[#This Row],[District
Code]],"C"&amp;Table1[[#This Row],[Direct
Funded
Charter School
Number]])</f>
        <v>C0938</v>
      </c>
      <c r="K35" t="s">
        <v>86</v>
      </c>
      <c r="L35" s="9">
        <v>12642</v>
      </c>
      <c r="M35" s="20">
        <v>3161</v>
      </c>
    </row>
    <row r="36" spans="1:13" x14ac:dyDescent="0.35">
      <c r="A36" t="s">
        <v>7</v>
      </c>
      <c r="B36" t="s">
        <v>2929</v>
      </c>
      <c r="C36" s="2">
        <v>1</v>
      </c>
      <c r="D36" t="s">
        <v>87</v>
      </c>
      <c r="E36" s="2" t="str">
        <f t="shared" si="0"/>
        <v>01</v>
      </c>
      <c r="F36" s="2" t="str">
        <f t="shared" si="1"/>
        <v>61259</v>
      </c>
      <c r="G36" s="2" t="str">
        <f t="shared" si="2"/>
        <v>0118224</v>
      </c>
      <c r="H36" s="2" t="s">
        <v>88</v>
      </c>
      <c r="I36" s="2" t="str">
        <f t="shared" si="3"/>
        <v>S023</v>
      </c>
      <c r="J36" s="2" t="str">
        <f>IF(Table1[[#This Row],[Direct
Funded
Charter School
Number]]="N/A",Table1[[#This Row],[District
Code]],"C"&amp;Table1[[#This Row],[Direct
Funded
Charter School
Number]])</f>
        <v>C1023</v>
      </c>
      <c r="K36" t="s">
        <v>89</v>
      </c>
      <c r="L36" s="9">
        <v>16642</v>
      </c>
      <c r="M36" s="20">
        <v>7150</v>
      </c>
    </row>
    <row r="37" spans="1:13" x14ac:dyDescent="0.35">
      <c r="A37" t="s">
        <v>7</v>
      </c>
      <c r="B37" t="s">
        <v>2929</v>
      </c>
      <c r="C37" s="2">
        <v>1</v>
      </c>
      <c r="D37" t="s">
        <v>90</v>
      </c>
      <c r="E37" s="2" t="str">
        <f t="shared" si="0"/>
        <v>01</v>
      </c>
      <c r="F37" s="2" t="str">
        <f t="shared" si="1"/>
        <v>61119</v>
      </c>
      <c r="G37" s="2" t="str">
        <f t="shared" si="2"/>
        <v>0119222</v>
      </c>
      <c r="H37" s="2" t="s">
        <v>91</v>
      </c>
      <c r="I37" s="2" t="str">
        <f t="shared" si="3"/>
        <v>S066</v>
      </c>
      <c r="J37" s="2" t="str">
        <f>IF(Table1[[#This Row],[Direct
Funded
Charter School
Number]]="N/A",Table1[[#This Row],[District
Code]],"C"&amp;Table1[[#This Row],[Direct
Funded
Charter School
Number]])</f>
        <v>C1066</v>
      </c>
      <c r="K37" t="s">
        <v>92</v>
      </c>
      <c r="L37" s="9">
        <v>10000</v>
      </c>
      <c r="M37" s="20">
        <v>2500</v>
      </c>
    </row>
    <row r="38" spans="1:13" x14ac:dyDescent="0.35">
      <c r="A38" t="s">
        <v>7</v>
      </c>
      <c r="B38" t="s">
        <v>2929</v>
      </c>
      <c r="C38" s="2">
        <v>1</v>
      </c>
      <c r="D38" t="s">
        <v>93</v>
      </c>
      <c r="E38" s="2" t="str">
        <f t="shared" si="0"/>
        <v>01</v>
      </c>
      <c r="F38" s="2" t="str">
        <f t="shared" si="1"/>
        <v>61192</v>
      </c>
      <c r="G38" s="2" t="str">
        <f t="shared" si="2"/>
        <v>0119248</v>
      </c>
      <c r="H38" s="2" t="s">
        <v>94</v>
      </c>
      <c r="I38" s="2" t="str">
        <f t="shared" si="3"/>
        <v>S067</v>
      </c>
      <c r="J38" s="2" t="str">
        <f>IF(Table1[[#This Row],[Direct
Funded
Charter School
Number]]="N/A",Table1[[#This Row],[District
Code]],"C"&amp;Table1[[#This Row],[Direct
Funded
Charter School
Number]])</f>
        <v>C1067</v>
      </c>
      <c r="K38" t="s">
        <v>95</v>
      </c>
      <c r="L38" s="9">
        <v>10000</v>
      </c>
      <c r="M38" s="20">
        <v>2500</v>
      </c>
    </row>
    <row r="39" spans="1:13" x14ac:dyDescent="0.35">
      <c r="A39" t="s">
        <v>7</v>
      </c>
      <c r="B39" t="s">
        <v>2929</v>
      </c>
      <c r="C39" s="2">
        <v>1</v>
      </c>
      <c r="D39" t="s">
        <v>96</v>
      </c>
      <c r="E39" s="2" t="str">
        <f t="shared" si="0"/>
        <v>01</v>
      </c>
      <c r="F39" s="2" t="str">
        <f t="shared" si="1"/>
        <v>61259</v>
      </c>
      <c r="G39" s="2" t="str">
        <f t="shared" si="2"/>
        <v>0120188</v>
      </c>
      <c r="H39" s="2" t="s">
        <v>97</v>
      </c>
      <c r="I39" s="2" t="str">
        <f t="shared" si="3"/>
        <v>S115</v>
      </c>
      <c r="J39" s="2" t="str">
        <f>IF(Table1[[#This Row],[Direct
Funded
Charter School
Number]]="N/A",Table1[[#This Row],[District
Code]],"C"&amp;Table1[[#This Row],[Direct
Funded
Charter School
Number]])</f>
        <v>C1115</v>
      </c>
      <c r="K39" t="s">
        <v>98</v>
      </c>
      <c r="L39" s="9">
        <v>10000</v>
      </c>
      <c r="M39" s="20">
        <v>5128</v>
      </c>
    </row>
    <row r="40" spans="1:13" x14ac:dyDescent="0.35">
      <c r="A40" t="s">
        <v>7</v>
      </c>
      <c r="B40" t="s">
        <v>2929</v>
      </c>
      <c r="C40" s="2">
        <v>1</v>
      </c>
      <c r="D40" t="s">
        <v>99</v>
      </c>
      <c r="E40" s="2" t="str">
        <f t="shared" si="0"/>
        <v>01</v>
      </c>
      <c r="F40" s="2" t="str">
        <f t="shared" si="1"/>
        <v>61119</v>
      </c>
      <c r="G40" s="2" t="str">
        <f t="shared" si="2"/>
        <v>0122085</v>
      </c>
      <c r="H40" s="2" t="s">
        <v>100</v>
      </c>
      <c r="I40" s="2" t="str">
        <f t="shared" si="3"/>
        <v>S181</v>
      </c>
      <c r="J40" s="2" t="str">
        <f>IF(Table1[[#This Row],[Direct
Funded
Charter School
Number]]="N/A",Table1[[#This Row],[District
Code]],"C"&amp;Table1[[#This Row],[Direct
Funded
Charter School
Number]])</f>
        <v>C1181</v>
      </c>
      <c r="K40" t="s">
        <v>101</v>
      </c>
      <c r="L40" s="9">
        <v>10000</v>
      </c>
      <c r="M40" s="20">
        <v>2500</v>
      </c>
    </row>
    <row r="41" spans="1:13" x14ac:dyDescent="0.35">
      <c r="A41" t="s">
        <v>7</v>
      </c>
      <c r="B41" t="s">
        <v>2929</v>
      </c>
      <c r="C41" s="2">
        <v>1</v>
      </c>
      <c r="D41" t="s">
        <v>102</v>
      </c>
      <c r="E41" s="2" t="str">
        <f t="shared" si="0"/>
        <v>01</v>
      </c>
      <c r="F41" s="2" t="str">
        <f t="shared" si="1"/>
        <v>61259</v>
      </c>
      <c r="G41" s="2" t="str">
        <f t="shared" si="2"/>
        <v>0123711</v>
      </c>
      <c r="H41" s="2" t="s">
        <v>103</v>
      </c>
      <c r="I41" s="2" t="str">
        <f t="shared" si="3"/>
        <v>S271</v>
      </c>
      <c r="J41" s="2" t="str">
        <f>IF(Table1[[#This Row],[Direct
Funded
Charter School
Number]]="N/A",Table1[[#This Row],[District
Code]],"C"&amp;Table1[[#This Row],[Direct
Funded
Charter School
Number]])</f>
        <v>C1271</v>
      </c>
      <c r="K41" t="s">
        <v>104</v>
      </c>
      <c r="L41" s="9">
        <v>10000</v>
      </c>
      <c r="M41" s="20">
        <v>2500</v>
      </c>
    </row>
    <row r="42" spans="1:13" x14ac:dyDescent="0.35">
      <c r="A42" t="s">
        <v>7</v>
      </c>
      <c r="B42" t="s">
        <v>2929</v>
      </c>
      <c r="C42" s="2">
        <v>1</v>
      </c>
      <c r="D42" t="s">
        <v>105</v>
      </c>
      <c r="E42" s="2" t="str">
        <f t="shared" si="0"/>
        <v>01</v>
      </c>
      <c r="F42" s="2" t="str">
        <f t="shared" si="1"/>
        <v>10017</v>
      </c>
      <c r="G42" s="2" t="str">
        <f t="shared" si="2"/>
        <v>0123968</v>
      </c>
      <c r="H42" s="2" t="s">
        <v>106</v>
      </c>
      <c r="I42" s="2" t="str">
        <f t="shared" si="3"/>
        <v>S284</v>
      </c>
      <c r="J42" s="2" t="str">
        <f>IF(Table1[[#This Row],[Direct
Funded
Charter School
Number]]="N/A",Table1[[#This Row],[District
Code]],"C"&amp;Table1[[#This Row],[Direct
Funded
Charter School
Number]])</f>
        <v>C1284</v>
      </c>
      <c r="K42" t="s">
        <v>107</v>
      </c>
      <c r="L42" s="9">
        <v>10000</v>
      </c>
      <c r="M42" s="20">
        <v>2500</v>
      </c>
    </row>
    <row r="43" spans="1:13" x14ac:dyDescent="0.35">
      <c r="A43" t="s">
        <v>7</v>
      </c>
      <c r="B43" t="s">
        <v>2929</v>
      </c>
      <c r="C43" s="2">
        <v>1</v>
      </c>
      <c r="D43" t="s">
        <v>108</v>
      </c>
      <c r="E43" s="2" t="str">
        <f t="shared" si="0"/>
        <v>01</v>
      </c>
      <c r="F43" s="2" t="str">
        <f t="shared" si="1"/>
        <v>10017</v>
      </c>
      <c r="G43" s="2" t="str">
        <f t="shared" si="2"/>
        <v>0125567</v>
      </c>
      <c r="H43" s="2" t="s">
        <v>109</v>
      </c>
      <c r="I43" s="2" t="str">
        <f t="shared" si="3"/>
        <v>S383</v>
      </c>
      <c r="J43" s="2" t="str">
        <f>IF(Table1[[#This Row],[Direct
Funded
Charter School
Number]]="N/A",Table1[[#This Row],[District
Code]],"C"&amp;Table1[[#This Row],[Direct
Funded
Charter School
Number]])</f>
        <v>C1383</v>
      </c>
      <c r="K43" t="s">
        <v>110</v>
      </c>
      <c r="L43" s="9">
        <v>10000</v>
      </c>
      <c r="M43" s="20">
        <v>2500</v>
      </c>
    </row>
    <row r="44" spans="1:13" x14ac:dyDescent="0.35">
      <c r="A44" t="s">
        <v>7</v>
      </c>
      <c r="B44" t="s">
        <v>2929</v>
      </c>
      <c r="C44" s="2">
        <v>1</v>
      </c>
      <c r="D44" t="s">
        <v>111</v>
      </c>
      <c r="E44" s="2" t="str">
        <f t="shared" si="0"/>
        <v>01</v>
      </c>
      <c r="F44" s="2" t="str">
        <f t="shared" si="1"/>
        <v>61259</v>
      </c>
      <c r="G44" s="2" t="str">
        <f t="shared" si="2"/>
        <v>0115592</v>
      </c>
      <c r="H44" s="2" t="s">
        <v>112</v>
      </c>
      <c r="I44" s="2" t="str">
        <f t="shared" si="3"/>
        <v>S442</v>
      </c>
      <c r="J44" s="2" t="str">
        <f>IF(Table1[[#This Row],[Direct
Funded
Charter School
Number]]="N/A",Table1[[#This Row],[District
Code]],"C"&amp;Table1[[#This Row],[Direct
Funded
Charter School
Number]])</f>
        <v>C1442</v>
      </c>
      <c r="K44" t="s">
        <v>113</v>
      </c>
      <c r="L44" s="9">
        <v>10532</v>
      </c>
      <c r="M44" s="20">
        <v>2633</v>
      </c>
    </row>
    <row r="45" spans="1:13" x14ac:dyDescent="0.35">
      <c r="A45" t="s">
        <v>7</v>
      </c>
      <c r="B45" t="s">
        <v>2929</v>
      </c>
      <c r="C45" s="2">
        <v>1</v>
      </c>
      <c r="D45" t="s">
        <v>114</v>
      </c>
      <c r="E45" s="2" t="str">
        <f t="shared" si="0"/>
        <v>01</v>
      </c>
      <c r="F45" s="2" t="str">
        <f t="shared" si="1"/>
        <v>61259</v>
      </c>
      <c r="G45" s="2" t="str">
        <f t="shared" si="2"/>
        <v>6118608</v>
      </c>
      <c r="H45" s="2" t="s">
        <v>115</v>
      </c>
      <c r="I45" s="2" t="str">
        <f t="shared" si="3"/>
        <v>S443</v>
      </c>
      <c r="J45" s="2" t="str">
        <f>IF(Table1[[#This Row],[Direct
Funded
Charter School
Number]]="N/A",Table1[[#This Row],[District
Code]],"C"&amp;Table1[[#This Row],[Direct
Funded
Charter School
Number]])</f>
        <v>C1443</v>
      </c>
      <c r="K45" t="s">
        <v>116</v>
      </c>
      <c r="L45" s="9">
        <v>11282</v>
      </c>
      <c r="M45" s="20">
        <v>2821</v>
      </c>
    </row>
    <row r="46" spans="1:13" x14ac:dyDescent="0.35">
      <c r="A46" t="s">
        <v>7</v>
      </c>
      <c r="B46" t="s">
        <v>2929</v>
      </c>
      <c r="C46" s="2">
        <v>1</v>
      </c>
      <c r="D46" t="s">
        <v>117</v>
      </c>
      <c r="E46" s="2" t="str">
        <f t="shared" si="0"/>
        <v>01</v>
      </c>
      <c r="F46" s="2" t="str">
        <f t="shared" si="1"/>
        <v>61259</v>
      </c>
      <c r="G46" s="2" t="str">
        <f t="shared" si="2"/>
        <v>0126748</v>
      </c>
      <c r="H46" s="2" t="s">
        <v>118</v>
      </c>
      <c r="I46" s="2" t="str">
        <f t="shared" si="3"/>
        <v>S449</v>
      </c>
      <c r="J46" s="2" t="str">
        <f>IF(Table1[[#This Row],[Direct
Funded
Charter School
Number]]="N/A",Table1[[#This Row],[District
Code]],"C"&amp;Table1[[#This Row],[Direct
Funded
Charter School
Number]])</f>
        <v>C1449</v>
      </c>
      <c r="K46" t="s">
        <v>119</v>
      </c>
      <c r="L46" s="9">
        <v>10000</v>
      </c>
      <c r="M46" s="20">
        <v>5402</v>
      </c>
    </row>
    <row r="47" spans="1:13" x14ac:dyDescent="0.35">
      <c r="A47" t="s">
        <v>7</v>
      </c>
      <c r="B47" t="s">
        <v>2929</v>
      </c>
      <c r="C47" s="2">
        <v>1</v>
      </c>
      <c r="D47" t="s">
        <v>120</v>
      </c>
      <c r="E47" s="2" t="str">
        <f t="shared" si="0"/>
        <v>01</v>
      </c>
      <c r="F47" s="2" t="str">
        <f t="shared" si="1"/>
        <v>10017</v>
      </c>
      <c r="G47" s="2" t="str">
        <f t="shared" si="2"/>
        <v>6002000</v>
      </c>
      <c r="H47" s="2" t="s">
        <v>121</v>
      </c>
      <c r="I47" s="2" t="str">
        <f t="shared" si="3"/>
        <v>S464</v>
      </c>
      <c r="J47" s="2" t="str">
        <f>IF(Table1[[#This Row],[Direct
Funded
Charter School
Number]]="N/A",Table1[[#This Row],[District
Code]],"C"&amp;Table1[[#This Row],[Direct
Funded
Charter School
Number]])</f>
        <v>C1464</v>
      </c>
      <c r="K47" t="s">
        <v>122</v>
      </c>
      <c r="L47" s="9">
        <v>11668</v>
      </c>
      <c r="M47" s="20">
        <v>2917</v>
      </c>
    </row>
    <row r="48" spans="1:13" x14ac:dyDescent="0.35">
      <c r="A48" t="s">
        <v>7</v>
      </c>
      <c r="B48" t="s">
        <v>2929</v>
      </c>
      <c r="C48" s="2">
        <v>1</v>
      </c>
      <c r="D48" t="s">
        <v>123</v>
      </c>
      <c r="E48" s="2" t="str">
        <f t="shared" si="0"/>
        <v>01</v>
      </c>
      <c r="F48" s="2" t="str">
        <f t="shared" si="1"/>
        <v>61192</v>
      </c>
      <c r="G48" s="2" t="str">
        <f t="shared" si="2"/>
        <v>0127696</v>
      </c>
      <c r="H48" s="2" t="s">
        <v>124</v>
      </c>
      <c r="I48" s="2" t="str">
        <f t="shared" si="3"/>
        <v>S514</v>
      </c>
      <c r="J48" s="2" t="str">
        <f>IF(Table1[[#This Row],[Direct
Funded
Charter School
Number]]="N/A",Table1[[#This Row],[District
Code]],"C"&amp;Table1[[#This Row],[Direct
Funded
Charter School
Number]])</f>
        <v>C1514</v>
      </c>
      <c r="K48" t="s">
        <v>125</v>
      </c>
      <c r="L48" s="9">
        <v>10000</v>
      </c>
      <c r="M48" s="20">
        <v>2500</v>
      </c>
    </row>
    <row r="49" spans="1:13" x14ac:dyDescent="0.35">
      <c r="A49" t="s">
        <v>7</v>
      </c>
      <c r="B49" t="s">
        <v>2929</v>
      </c>
      <c r="C49" s="2">
        <v>1</v>
      </c>
      <c r="D49" t="s">
        <v>126</v>
      </c>
      <c r="E49" s="2" t="str">
        <f t="shared" si="0"/>
        <v>01</v>
      </c>
      <c r="F49" s="2" t="str">
        <f t="shared" si="1"/>
        <v>61192</v>
      </c>
      <c r="G49" s="2" t="str">
        <f t="shared" si="2"/>
        <v>0127944</v>
      </c>
      <c r="H49" s="2" t="s">
        <v>127</v>
      </c>
      <c r="I49" s="2" t="str">
        <f t="shared" si="3"/>
        <v>S543</v>
      </c>
      <c r="J49" s="2" t="str">
        <f>IF(Table1[[#This Row],[Direct
Funded
Charter School
Number]]="N/A",Table1[[#This Row],[District
Code]],"C"&amp;Table1[[#This Row],[Direct
Funded
Charter School
Number]])</f>
        <v>C1543</v>
      </c>
      <c r="K49" t="s">
        <v>128</v>
      </c>
      <c r="L49" s="9">
        <v>10000</v>
      </c>
      <c r="M49" s="20">
        <v>2500</v>
      </c>
    </row>
    <row r="50" spans="1:13" x14ac:dyDescent="0.35">
      <c r="A50" t="s">
        <v>7</v>
      </c>
      <c r="B50" t="s">
        <v>2929</v>
      </c>
      <c r="C50" s="2">
        <v>1</v>
      </c>
      <c r="D50" t="s">
        <v>129</v>
      </c>
      <c r="E50" s="2" t="str">
        <f t="shared" ref="E50:E79" si="4">MID($D50,1,2)</f>
        <v>01</v>
      </c>
      <c r="F50" s="2" t="str">
        <f t="shared" ref="F50:F79" si="5">MID($D50,3,5)</f>
        <v>61259</v>
      </c>
      <c r="G50" s="2" t="str">
        <f t="shared" ref="G50:G79" si="6">MID($D50,8,7)</f>
        <v>0128413</v>
      </c>
      <c r="H50" s="2" t="s">
        <v>130</v>
      </c>
      <c r="I50" s="2" t="str">
        <f t="shared" si="3"/>
        <v>S577</v>
      </c>
      <c r="J50" s="2" t="str">
        <f>IF(Table1[[#This Row],[Direct
Funded
Charter School
Number]]="N/A",Table1[[#This Row],[District
Code]],"C"&amp;Table1[[#This Row],[Direct
Funded
Charter School
Number]])</f>
        <v>C1577</v>
      </c>
      <c r="K50" t="s">
        <v>131</v>
      </c>
      <c r="L50" s="9">
        <v>10000</v>
      </c>
      <c r="M50" s="20">
        <v>5509</v>
      </c>
    </row>
    <row r="51" spans="1:13" x14ac:dyDescent="0.35">
      <c r="A51" t="s">
        <v>7</v>
      </c>
      <c r="B51" t="s">
        <v>2929</v>
      </c>
      <c r="C51" s="2">
        <v>1</v>
      </c>
      <c r="D51" t="s">
        <v>132</v>
      </c>
      <c r="E51" s="2" t="str">
        <f t="shared" si="4"/>
        <v>01</v>
      </c>
      <c r="F51" s="2" t="str">
        <f t="shared" si="5"/>
        <v>61259</v>
      </c>
      <c r="G51" s="2" t="str">
        <f t="shared" si="6"/>
        <v>0129403</v>
      </c>
      <c r="H51" s="2" t="s">
        <v>133</v>
      </c>
      <c r="I51" s="2" t="str">
        <f t="shared" ref="I51:I80" si="7">IF(H51="N/A",MID(F51,1,4),IF(MID(H51,1,1)="0","C"&amp;MID(H51,2,3),IF(MID(H51,1,1)="1","S"&amp;MID(H51,2,3),"?")))</f>
        <v>S632</v>
      </c>
      <c r="J51" s="2" t="str">
        <f>IF(Table1[[#This Row],[Direct
Funded
Charter School
Number]]="N/A",Table1[[#This Row],[District
Code]],"C"&amp;Table1[[#This Row],[Direct
Funded
Charter School
Number]])</f>
        <v>C1632</v>
      </c>
      <c r="K51" t="s">
        <v>134</v>
      </c>
      <c r="L51" s="9">
        <v>13612</v>
      </c>
      <c r="M51" s="20">
        <v>3403</v>
      </c>
    </row>
    <row r="52" spans="1:13" x14ac:dyDescent="0.35">
      <c r="A52" t="s">
        <v>7</v>
      </c>
      <c r="B52" t="s">
        <v>2929</v>
      </c>
      <c r="C52" s="2">
        <v>1</v>
      </c>
      <c r="D52" t="s">
        <v>135</v>
      </c>
      <c r="E52" s="2" t="str">
        <f t="shared" si="4"/>
        <v>01</v>
      </c>
      <c r="F52" s="2" t="str">
        <f t="shared" si="5"/>
        <v>61259</v>
      </c>
      <c r="G52" s="2" t="str">
        <f t="shared" si="6"/>
        <v>0129635</v>
      </c>
      <c r="H52" s="2" t="s">
        <v>136</v>
      </c>
      <c r="I52" s="2" t="str">
        <f t="shared" si="7"/>
        <v>S661</v>
      </c>
      <c r="J52" s="2" t="str">
        <f>IF(Table1[[#This Row],[Direct
Funded
Charter School
Number]]="N/A",Table1[[#This Row],[District
Code]],"C"&amp;Table1[[#This Row],[Direct
Funded
Charter School
Number]])</f>
        <v>C1661</v>
      </c>
      <c r="K52" t="s">
        <v>137</v>
      </c>
      <c r="L52" s="9">
        <v>10000</v>
      </c>
      <c r="M52" s="20">
        <v>2500</v>
      </c>
    </row>
    <row r="53" spans="1:13" x14ac:dyDescent="0.35">
      <c r="A53" t="s">
        <v>7</v>
      </c>
      <c r="B53" t="s">
        <v>2929</v>
      </c>
      <c r="C53" s="2">
        <v>1</v>
      </c>
      <c r="D53" t="s">
        <v>138</v>
      </c>
      <c r="E53" s="2" t="str">
        <f t="shared" si="4"/>
        <v>01</v>
      </c>
      <c r="F53" s="2" t="str">
        <f t="shared" si="5"/>
        <v>61259</v>
      </c>
      <c r="G53" s="2" t="str">
        <f t="shared" si="6"/>
        <v>0130732</v>
      </c>
      <c r="H53" s="2" t="s">
        <v>139</v>
      </c>
      <c r="I53" s="2" t="str">
        <f t="shared" si="7"/>
        <v>S663</v>
      </c>
      <c r="J53" s="2" t="str">
        <f>IF(Table1[[#This Row],[Direct
Funded
Charter School
Number]]="N/A",Table1[[#This Row],[District
Code]],"C"&amp;Table1[[#This Row],[Direct
Funded
Charter School
Number]])</f>
        <v>C1663</v>
      </c>
      <c r="K53" t="s">
        <v>140</v>
      </c>
      <c r="L53" s="9">
        <v>10000</v>
      </c>
      <c r="M53" s="20">
        <v>5651</v>
      </c>
    </row>
    <row r="54" spans="1:13" x14ac:dyDescent="0.35">
      <c r="A54" t="s">
        <v>7</v>
      </c>
      <c r="B54" t="s">
        <v>2929</v>
      </c>
      <c r="C54" s="2">
        <v>1</v>
      </c>
      <c r="D54" t="s">
        <v>141</v>
      </c>
      <c r="E54" s="2" t="str">
        <f t="shared" si="4"/>
        <v>01</v>
      </c>
      <c r="F54" s="2" t="str">
        <f t="shared" si="5"/>
        <v>10017</v>
      </c>
      <c r="G54" s="2" t="str">
        <f t="shared" si="6"/>
        <v>0131581</v>
      </c>
      <c r="H54" s="2" t="s">
        <v>142</v>
      </c>
      <c r="I54" s="2" t="str">
        <f t="shared" si="7"/>
        <v>S707</v>
      </c>
      <c r="J54" s="2" t="str">
        <f>IF(Table1[[#This Row],[Direct
Funded
Charter School
Number]]="N/A",Table1[[#This Row],[District
Code]],"C"&amp;Table1[[#This Row],[Direct
Funded
Charter School
Number]])</f>
        <v>C1707</v>
      </c>
      <c r="K54" t="s">
        <v>143</v>
      </c>
      <c r="L54" s="9">
        <v>10000</v>
      </c>
      <c r="M54" s="20">
        <v>4500</v>
      </c>
    </row>
    <row r="55" spans="1:13" x14ac:dyDescent="0.35">
      <c r="A55" t="s">
        <v>7</v>
      </c>
      <c r="B55" t="s">
        <v>2929</v>
      </c>
      <c r="C55" s="2">
        <v>1</v>
      </c>
      <c r="D55" t="s">
        <v>144</v>
      </c>
      <c r="E55" s="2" t="str">
        <f t="shared" si="4"/>
        <v>01</v>
      </c>
      <c r="F55" s="2" t="str">
        <f t="shared" si="5"/>
        <v>61259</v>
      </c>
      <c r="G55" s="2" t="str">
        <f t="shared" si="6"/>
        <v>0132514</v>
      </c>
      <c r="H55" s="2" t="s">
        <v>145</v>
      </c>
      <c r="I55" s="2" t="str">
        <f t="shared" si="7"/>
        <v>S708</v>
      </c>
      <c r="J55" s="2" t="str">
        <f>IF(Table1[[#This Row],[Direct
Funded
Charter School
Number]]="N/A",Table1[[#This Row],[District
Code]],"C"&amp;Table1[[#This Row],[Direct
Funded
Charter School
Number]])</f>
        <v>C1708</v>
      </c>
      <c r="K55" t="s">
        <v>146</v>
      </c>
      <c r="L55" s="9">
        <v>10000</v>
      </c>
      <c r="M55" s="20">
        <v>2500</v>
      </c>
    </row>
    <row r="56" spans="1:13" x14ac:dyDescent="0.35">
      <c r="A56" t="s">
        <v>7</v>
      </c>
      <c r="B56" t="s">
        <v>2929</v>
      </c>
      <c r="C56" s="2">
        <v>1</v>
      </c>
      <c r="D56" t="s">
        <v>147</v>
      </c>
      <c r="E56" s="2" t="str">
        <f t="shared" si="4"/>
        <v>01</v>
      </c>
      <c r="F56" s="2" t="str">
        <f t="shared" si="5"/>
        <v>61119</v>
      </c>
      <c r="G56" s="2" t="str">
        <f t="shared" si="6"/>
        <v>0131805</v>
      </c>
      <c r="H56" s="2" t="s">
        <v>148</v>
      </c>
      <c r="I56" s="2" t="str">
        <f t="shared" si="7"/>
        <v>S718</v>
      </c>
      <c r="J56" s="2" t="str">
        <f>IF(Table1[[#This Row],[Direct
Funded
Charter School
Number]]="N/A",Table1[[#This Row],[District
Code]],"C"&amp;Table1[[#This Row],[Direct
Funded
Charter School
Number]])</f>
        <v>C1718</v>
      </c>
      <c r="K56" t="s">
        <v>149</v>
      </c>
      <c r="L56" s="9">
        <v>10000</v>
      </c>
      <c r="M56" s="20">
        <v>2500</v>
      </c>
    </row>
    <row r="57" spans="1:13" x14ac:dyDescent="0.35">
      <c r="A57" t="s">
        <v>7</v>
      </c>
      <c r="B57" t="s">
        <v>2929</v>
      </c>
      <c r="C57" s="2">
        <v>1</v>
      </c>
      <c r="D57" t="s">
        <v>150</v>
      </c>
      <c r="E57" s="2" t="str">
        <f t="shared" si="4"/>
        <v>01</v>
      </c>
      <c r="F57" s="2" t="str">
        <f t="shared" si="5"/>
        <v>61259</v>
      </c>
      <c r="G57" s="2" t="str">
        <f t="shared" si="6"/>
        <v>0132555</v>
      </c>
      <c r="H57" s="2" t="s">
        <v>151</v>
      </c>
      <c r="I57" s="2" t="str">
        <f t="shared" si="7"/>
        <v>S745</v>
      </c>
      <c r="J57" s="2" t="str">
        <f>IF(Table1[[#This Row],[Direct
Funded
Charter School
Number]]="N/A",Table1[[#This Row],[District
Code]],"C"&amp;Table1[[#This Row],[Direct
Funded
Charter School
Number]])</f>
        <v>C1745</v>
      </c>
      <c r="K57" t="s">
        <v>152</v>
      </c>
      <c r="L57" s="9">
        <v>10000</v>
      </c>
      <c r="M57" s="20">
        <v>2500</v>
      </c>
    </row>
    <row r="58" spans="1:13" x14ac:dyDescent="0.35">
      <c r="A58" t="s">
        <v>7</v>
      </c>
      <c r="B58" t="s">
        <v>2929</v>
      </c>
      <c r="C58" s="2">
        <v>1</v>
      </c>
      <c r="D58" t="s">
        <v>153</v>
      </c>
      <c r="E58" s="2" t="str">
        <f t="shared" si="4"/>
        <v>01</v>
      </c>
      <c r="F58" s="2" t="str">
        <f t="shared" si="5"/>
        <v>61259</v>
      </c>
      <c r="G58" s="2" t="str">
        <f t="shared" si="6"/>
        <v>0134015</v>
      </c>
      <c r="H58" s="2" t="s">
        <v>154</v>
      </c>
      <c r="I58" s="2" t="str">
        <f t="shared" si="7"/>
        <v>S783</v>
      </c>
      <c r="J58" s="2" t="str">
        <f>IF(Table1[[#This Row],[Direct
Funded
Charter School
Number]]="N/A",Table1[[#This Row],[District
Code]],"C"&amp;Table1[[#This Row],[Direct
Funded
Charter School
Number]])</f>
        <v>C1783</v>
      </c>
      <c r="K58" t="s">
        <v>155</v>
      </c>
      <c r="L58" s="9">
        <v>10000</v>
      </c>
      <c r="M58" s="20">
        <v>2500</v>
      </c>
    </row>
    <row r="59" spans="1:13" x14ac:dyDescent="0.35">
      <c r="A59" t="s">
        <v>156</v>
      </c>
      <c r="B59" t="s">
        <v>2930</v>
      </c>
      <c r="C59" s="2">
        <v>1</v>
      </c>
      <c r="D59" t="s">
        <v>157</v>
      </c>
      <c r="E59" s="2" t="str">
        <f t="shared" si="4"/>
        <v>03</v>
      </c>
      <c r="F59" s="2" t="str">
        <f t="shared" si="5"/>
        <v>73981</v>
      </c>
      <c r="G59" s="2" t="str">
        <f t="shared" si="6"/>
        <v>0000000</v>
      </c>
      <c r="H59" s="2" t="s">
        <v>8</v>
      </c>
      <c r="I59" s="2" t="str">
        <f t="shared" si="7"/>
        <v>7398</v>
      </c>
      <c r="J59" s="2" t="str">
        <f>IF(Table1[[#This Row],[Direct
Funded
Charter School
Number]]="N/A",Table1[[#This Row],[District
Code]],"C"&amp;Table1[[#This Row],[Direct
Funded
Charter School
Number]])</f>
        <v>73981</v>
      </c>
      <c r="K59" t="s">
        <v>158</v>
      </c>
      <c r="L59" s="9">
        <v>47593</v>
      </c>
      <c r="M59" s="20">
        <v>11898</v>
      </c>
    </row>
    <row r="60" spans="1:13" x14ac:dyDescent="0.35">
      <c r="A60" t="s">
        <v>159</v>
      </c>
      <c r="B60" t="s">
        <v>2931</v>
      </c>
      <c r="C60" s="2">
        <v>5</v>
      </c>
      <c r="D60" t="s">
        <v>160</v>
      </c>
      <c r="E60" s="2" t="str">
        <f t="shared" si="4"/>
        <v>04</v>
      </c>
      <c r="F60" s="2" t="str">
        <f t="shared" si="5"/>
        <v>61408</v>
      </c>
      <c r="G60" s="2" t="str">
        <f t="shared" si="6"/>
        <v>0000000</v>
      </c>
      <c r="H60" s="2" t="s">
        <v>8</v>
      </c>
      <c r="I60" s="2" t="str">
        <f t="shared" si="7"/>
        <v>6140</v>
      </c>
      <c r="J60" s="2" t="str">
        <f>IF(Table1[[#This Row],[Direct
Funded
Charter School
Number]]="N/A",Table1[[#This Row],[District
Code]],"C"&amp;Table1[[#This Row],[Direct
Funded
Charter School
Number]])</f>
        <v>61408</v>
      </c>
      <c r="K60" t="s">
        <v>161</v>
      </c>
      <c r="L60" s="9">
        <v>17049</v>
      </c>
      <c r="M60" s="20">
        <v>12787</v>
      </c>
    </row>
    <row r="61" spans="1:13" x14ac:dyDescent="0.35">
      <c r="A61" t="s">
        <v>159</v>
      </c>
      <c r="B61" t="s">
        <v>2931</v>
      </c>
      <c r="C61" s="2">
        <v>5</v>
      </c>
      <c r="D61" t="s">
        <v>162</v>
      </c>
      <c r="E61" s="2" t="str">
        <f t="shared" si="4"/>
        <v>04</v>
      </c>
      <c r="F61" s="2" t="str">
        <f t="shared" si="5"/>
        <v>61424</v>
      </c>
      <c r="G61" s="2" t="str">
        <f t="shared" si="6"/>
        <v>0000000</v>
      </c>
      <c r="H61" s="2" t="s">
        <v>8</v>
      </c>
      <c r="I61" s="2" t="str">
        <f t="shared" si="7"/>
        <v>6142</v>
      </c>
      <c r="J61" s="2" t="str">
        <f>IF(Table1[[#This Row],[Direct
Funded
Charter School
Number]]="N/A",Table1[[#This Row],[District
Code]],"C"&amp;Table1[[#This Row],[Direct
Funded
Charter School
Number]])</f>
        <v>61424</v>
      </c>
      <c r="K61" t="s">
        <v>163</v>
      </c>
      <c r="L61" s="9">
        <v>205629</v>
      </c>
      <c r="M61" s="20">
        <v>51407</v>
      </c>
    </row>
    <row r="62" spans="1:13" x14ac:dyDescent="0.35">
      <c r="A62" t="s">
        <v>159</v>
      </c>
      <c r="B62" t="s">
        <v>2931</v>
      </c>
      <c r="C62" s="2">
        <v>5</v>
      </c>
      <c r="D62" t="s">
        <v>164</v>
      </c>
      <c r="E62" s="2" t="str">
        <f t="shared" si="4"/>
        <v>04</v>
      </c>
      <c r="F62" s="2" t="str">
        <f t="shared" si="5"/>
        <v>61432</v>
      </c>
      <c r="G62" s="2" t="str">
        <f t="shared" si="6"/>
        <v>0000000</v>
      </c>
      <c r="H62" s="2" t="s">
        <v>8</v>
      </c>
      <c r="I62" s="2" t="str">
        <f t="shared" si="7"/>
        <v>6143</v>
      </c>
      <c r="J62" s="2" t="str">
        <f>IF(Table1[[#This Row],[Direct
Funded
Charter School
Number]]="N/A",Table1[[#This Row],[District
Code]],"C"&amp;Table1[[#This Row],[Direct
Funded
Charter School
Number]])</f>
        <v>61432</v>
      </c>
      <c r="K62" t="s">
        <v>165</v>
      </c>
      <c r="L62" s="9">
        <v>10000</v>
      </c>
      <c r="M62" s="20">
        <v>2500</v>
      </c>
    </row>
    <row r="63" spans="1:13" x14ac:dyDescent="0.35">
      <c r="A63" t="s">
        <v>159</v>
      </c>
      <c r="B63" t="s">
        <v>2931</v>
      </c>
      <c r="C63" s="2">
        <v>5</v>
      </c>
      <c r="D63" t="s">
        <v>166</v>
      </c>
      <c r="E63" s="2" t="str">
        <f t="shared" si="4"/>
        <v>04</v>
      </c>
      <c r="F63" s="2" t="str">
        <f t="shared" si="5"/>
        <v>61507</v>
      </c>
      <c r="G63" s="2" t="str">
        <f t="shared" si="6"/>
        <v>0000000</v>
      </c>
      <c r="H63" s="2" t="s">
        <v>8</v>
      </c>
      <c r="I63" s="2" t="str">
        <f t="shared" si="7"/>
        <v>6150</v>
      </c>
      <c r="J63" s="2" t="str">
        <f>IF(Table1[[#This Row],[Direct
Funded
Charter School
Number]]="N/A",Table1[[#This Row],[District
Code]],"C"&amp;Table1[[#This Row],[Direct
Funded
Charter School
Number]])</f>
        <v>61507</v>
      </c>
      <c r="K63" t="s">
        <v>167</v>
      </c>
      <c r="L63" s="9">
        <v>40373</v>
      </c>
      <c r="M63" s="20">
        <v>10093</v>
      </c>
    </row>
    <row r="64" spans="1:13" x14ac:dyDescent="0.35">
      <c r="A64" t="s">
        <v>159</v>
      </c>
      <c r="B64" t="s">
        <v>2931</v>
      </c>
      <c r="C64" s="2">
        <v>5</v>
      </c>
      <c r="D64" t="s">
        <v>168</v>
      </c>
      <c r="E64" s="2" t="str">
        <f t="shared" si="4"/>
        <v>04</v>
      </c>
      <c r="F64" s="2" t="str">
        <f t="shared" si="5"/>
        <v>61515</v>
      </c>
      <c r="G64" s="2" t="str">
        <f t="shared" si="6"/>
        <v>0000000</v>
      </c>
      <c r="H64" s="2" t="s">
        <v>8</v>
      </c>
      <c r="I64" s="2" t="str">
        <f t="shared" si="7"/>
        <v>6151</v>
      </c>
      <c r="J64" s="2" t="str">
        <f>IF(Table1[[#This Row],[Direct
Funded
Charter School
Number]]="N/A",Table1[[#This Row],[District
Code]],"C"&amp;Table1[[#This Row],[Direct
Funded
Charter School
Number]])</f>
        <v>61515</v>
      </c>
      <c r="K64" t="s">
        <v>169</v>
      </c>
      <c r="L64" s="9">
        <v>52649</v>
      </c>
      <c r="M64" s="20">
        <v>13162</v>
      </c>
    </row>
    <row r="65" spans="1:13" x14ac:dyDescent="0.35">
      <c r="A65" t="s">
        <v>159</v>
      </c>
      <c r="B65" t="s">
        <v>2931</v>
      </c>
      <c r="C65" s="2">
        <v>5</v>
      </c>
      <c r="D65" t="s">
        <v>170</v>
      </c>
      <c r="E65" s="2" t="str">
        <f t="shared" si="4"/>
        <v>04</v>
      </c>
      <c r="F65" s="2" t="str">
        <f t="shared" si="5"/>
        <v>61523</v>
      </c>
      <c r="G65" s="2" t="str">
        <f t="shared" si="6"/>
        <v>0000000</v>
      </c>
      <c r="H65" s="2" t="s">
        <v>8</v>
      </c>
      <c r="I65" s="2" t="str">
        <f t="shared" si="7"/>
        <v>6152</v>
      </c>
      <c r="J65" s="2" t="str">
        <f>IF(Table1[[#This Row],[Direct
Funded
Charter School
Number]]="N/A",Table1[[#This Row],[District
Code]],"C"&amp;Table1[[#This Row],[Direct
Funded
Charter School
Number]])</f>
        <v>61523</v>
      </c>
      <c r="K65" t="s">
        <v>171</v>
      </c>
      <c r="L65" s="9">
        <v>23359</v>
      </c>
      <c r="M65" s="20">
        <v>5840</v>
      </c>
    </row>
    <row r="66" spans="1:13" x14ac:dyDescent="0.35">
      <c r="A66" t="s">
        <v>159</v>
      </c>
      <c r="B66" t="s">
        <v>2931</v>
      </c>
      <c r="C66" s="2">
        <v>5</v>
      </c>
      <c r="D66" t="s">
        <v>172</v>
      </c>
      <c r="E66" s="2" t="str">
        <f t="shared" si="4"/>
        <v>04</v>
      </c>
      <c r="F66" s="2" t="str">
        <f t="shared" si="5"/>
        <v>61531</v>
      </c>
      <c r="G66" s="2" t="str">
        <f t="shared" si="6"/>
        <v>0000000</v>
      </c>
      <c r="H66" s="2" t="s">
        <v>8</v>
      </c>
      <c r="I66" s="2" t="str">
        <f t="shared" si="7"/>
        <v>6153</v>
      </c>
      <c r="J66" s="2" t="str">
        <f>IF(Table1[[#This Row],[Direct
Funded
Charter School
Number]]="N/A",Table1[[#This Row],[District
Code]],"C"&amp;Table1[[#This Row],[Direct
Funded
Charter School
Number]])</f>
        <v>61531</v>
      </c>
      <c r="K66" t="s">
        <v>173</v>
      </c>
      <c r="L66" s="9">
        <v>77660</v>
      </c>
      <c r="M66" s="20">
        <v>19415</v>
      </c>
    </row>
    <row r="67" spans="1:13" x14ac:dyDescent="0.35">
      <c r="A67" t="s">
        <v>159</v>
      </c>
      <c r="B67" t="s">
        <v>2931</v>
      </c>
      <c r="C67" s="2">
        <v>5</v>
      </c>
      <c r="D67" t="s">
        <v>174</v>
      </c>
      <c r="E67" s="2" t="str">
        <f t="shared" si="4"/>
        <v>04</v>
      </c>
      <c r="F67" s="2" t="str">
        <f t="shared" si="5"/>
        <v>61549</v>
      </c>
      <c r="G67" s="2" t="str">
        <f t="shared" si="6"/>
        <v>0000000</v>
      </c>
      <c r="H67" s="2" t="s">
        <v>8</v>
      </c>
      <c r="I67" s="2" t="str">
        <f t="shared" si="7"/>
        <v>6154</v>
      </c>
      <c r="J67" s="2" t="str">
        <f>IF(Table1[[#This Row],[Direct
Funded
Charter School
Number]]="N/A",Table1[[#This Row],[District
Code]],"C"&amp;Table1[[#This Row],[Direct
Funded
Charter School
Number]])</f>
        <v>61549</v>
      </c>
      <c r="K67" t="s">
        <v>175</v>
      </c>
      <c r="L67" s="9">
        <v>76707</v>
      </c>
      <c r="M67" s="20">
        <v>19177</v>
      </c>
    </row>
    <row r="68" spans="1:13" x14ac:dyDescent="0.35">
      <c r="A68" t="s">
        <v>159</v>
      </c>
      <c r="B68" t="s">
        <v>2931</v>
      </c>
      <c r="C68" s="2">
        <v>5</v>
      </c>
      <c r="D68" t="s">
        <v>177</v>
      </c>
      <c r="E68" s="2" t="str">
        <f t="shared" si="4"/>
        <v>04</v>
      </c>
      <c r="F68" s="2" t="str">
        <f t="shared" si="5"/>
        <v>61424</v>
      </c>
      <c r="G68" s="2" t="str">
        <f t="shared" si="6"/>
        <v>6119523</v>
      </c>
      <c r="H68" s="2" t="s">
        <v>178</v>
      </c>
      <c r="I68" s="2" t="str">
        <f t="shared" si="7"/>
        <v>C415</v>
      </c>
      <c r="J68" s="2" t="str">
        <f>IF(Table1[[#This Row],[Direct
Funded
Charter School
Number]]="N/A",Table1[[#This Row],[District
Code]],"C"&amp;Table1[[#This Row],[Direct
Funded
Charter School
Number]])</f>
        <v>C0415</v>
      </c>
      <c r="K68" t="s">
        <v>179</v>
      </c>
      <c r="L68" s="9">
        <v>10000</v>
      </c>
      <c r="M68" s="20">
        <v>2500</v>
      </c>
    </row>
    <row r="69" spans="1:13" x14ac:dyDescent="0.35">
      <c r="A69" t="s">
        <v>159</v>
      </c>
      <c r="B69" t="s">
        <v>2931</v>
      </c>
      <c r="C69" s="2">
        <v>5</v>
      </c>
      <c r="D69" t="s">
        <v>180</v>
      </c>
      <c r="E69" s="2" t="str">
        <f t="shared" si="4"/>
        <v>04</v>
      </c>
      <c r="F69" s="2" t="str">
        <f t="shared" si="5"/>
        <v>61424</v>
      </c>
      <c r="G69" s="2" t="str">
        <f t="shared" si="6"/>
        <v>0110551</v>
      </c>
      <c r="H69" s="2" t="s">
        <v>181</v>
      </c>
      <c r="I69" s="2" t="str">
        <f t="shared" si="7"/>
        <v>C729</v>
      </c>
      <c r="J69" s="2" t="str">
        <f>IF(Table1[[#This Row],[Direct
Funded
Charter School
Number]]="N/A",Table1[[#This Row],[District
Code]],"C"&amp;Table1[[#This Row],[Direct
Funded
Charter School
Number]])</f>
        <v>C0729</v>
      </c>
      <c r="K69" t="s">
        <v>182</v>
      </c>
      <c r="L69" s="9">
        <v>10000</v>
      </c>
      <c r="M69" s="20">
        <v>2500</v>
      </c>
    </row>
    <row r="70" spans="1:13" x14ac:dyDescent="0.35">
      <c r="A70" t="s">
        <v>159</v>
      </c>
      <c r="B70" t="s">
        <v>2931</v>
      </c>
      <c r="C70" s="2">
        <v>5</v>
      </c>
      <c r="D70" t="s">
        <v>183</v>
      </c>
      <c r="E70" s="2" t="str">
        <f t="shared" si="4"/>
        <v>04</v>
      </c>
      <c r="F70" s="2" t="str">
        <f t="shared" si="5"/>
        <v>61507</v>
      </c>
      <c r="G70" s="2" t="str">
        <f t="shared" si="6"/>
        <v>0129577</v>
      </c>
      <c r="H70" s="2" t="s">
        <v>184</v>
      </c>
      <c r="I70" s="2" t="str">
        <f t="shared" si="7"/>
        <v>S616</v>
      </c>
      <c r="J70" s="2" t="str">
        <f>IF(Table1[[#This Row],[Direct
Funded
Charter School
Number]]="N/A",Table1[[#This Row],[District
Code]],"C"&amp;Table1[[#This Row],[Direct
Funded
Charter School
Number]])</f>
        <v>C1616</v>
      </c>
      <c r="K70" t="s">
        <v>185</v>
      </c>
      <c r="L70" s="9">
        <v>10000</v>
      </c>
      <c r="M70" s="20">
        <v>2500</v>
      </c>
    </row>
    <row r="71" spans="1:13" x14ac:dyDescent="0.35">
      <c r="A71" t="s">
        <v>186</v>
      </c>
      <c r="B71" t="s">
        <v>2932</v>
      </c>
      <c r="C71" s="2">
        <v>1</v>
      </c>
      <c r="D71" t="s">
        <v>187</v>
      </c>
      <c r="E71" s="2" t="str">
        <f t="shared" si="4"/>
        <v>06</v>
      </c>
      <c r="F71" s="2" t="str">
        <f t="shared" si="5"/>
        <v>61606</v>
      </c>
      <c r="G71" s="2" t="str">
        <f t="shared" si="6"/>
        <v>0000000</v>
      </c>
      <c r="H71" s="2" t="s">
        <v>8</v>
      </c>
      <c r="I71" s="2" t="str">
        <f t="shared" si="7"/>
        <v>6160</v>
      </c>
      <c r="J71" s="2" t="str">
        <f>IF(Table1[[#This Row],[Direct
Funded
Charter School
Number]]="N/A",Table1[[#This Row],[District
Code]],"C"&amp;Table1[[#This Row],[Direct
Funded
Charter School
Number]])</f>
        <v>61606</v>
      </c>
      <c r="K71" t="s">
        <v>188</v>
      </c>
      <c r="L71" s="9">
        <v>10000</v>
      </c>
      <c r="M71" s="20">
        <v>2500</v>
      </c>
    </row>
    <row r="72" spans="1:13" x14ac:dyDescent="0.35">
      <c r="A72" t="s">
        <v>186</v>
      </c>
      <c r="B72" t="s">
        <v>2932</v>
      </c>
      <c r="C72" s="2">
        <v>1</v>
      </c>
      <c r="D72" t="s">
        <v>189</v>
      </c>
      <c r="E72" s="2" t="str">
        <f t="shared" si="4"/>
        <v>06</v>
      </c>
      <c r="F72" s="2" t="str">
        <f t="shared" si="5"/>
        <v>61614</v>
      </c>
      <c r="G72" s="2" t="str">
        <f t="shared" si="6"/>
        <v>0000000</v>
      </c>
      <c r="H72" s="2" t="s">
        <v>8</v>
      </c>
      <c r="I72" s="2" t="str">
        <f t="shared" si="7"/>
        <v>6161</v>
      </c>
      <c r="J72" s="2" t="str">
        <f>IF(Table1[[#This Row],[Direct
Funded
Charter School
Number]]="N/A",Table1[[#This Row],[District
Code]],"C"&amp;Table1[[#This Row],[Direct
Funded
Charter School
Number]])</f>
        <v>61614</v>
      </c>
      <c r="K72" t="s">
        <v>190</v>
      </c>
      <c r="L72" s="9">
        <v>18487</v>
      </c>
      <c r="M72" s="20">
        <v>4622</v>
      </c>
    </row>
    <row r="73" spans="1:13" x14ac:dyDescent="0.35">
      <c r="A73" t="s">
        <v>186</v>
      </c>
      <c r="B73" t="s">
        <v>2932</v>
      </c>
      <c r="C73" s="2">
        <v>1</v>
      </c>
      <c r="D73" t="s">
        <v>191</v>
      </c>
      <c r="E73" s="2" t="str">
        <f t="shared" si="4"/>
        <v>06</v>
      </c>
      <c r="F73" s="2" t="str">
        <f t="shared" si="5"/>
        <v>61622</v>
      </c>
      <c r="G73" s="2" t="str">
        <f t="shared" si="6"/>
        <v>0000000</v>
      </c>
      <c r="H73" s="2" t="s">
        <v>8</v>
      </c>
      <c r="I73" s="2" t="str">
        <f t="shared" si="7"/>
        <v>6162</v>
      </c>
      <c r="J73" s="2" t="str">
        <f>IF(Table1[[#This Row],[Direct
Funded
Charter School
Number]]="N/A",Table1[[#This Row],[District
Code]],"C"&amp;Table1[[#This Row],[Direct
Funded
Charter School
Number]])</f>
        <v>61622</v>
      </c>
      <c r="K73" t="s">
        <v>192</v>
      </c>
      <c r="L73" s="9">
        <v>13045</v>
      </c>
      <c r="M73" s="20">
        <v>3261</v>
      </c>
    </row>
    <row r="74" spans="1:13" x14ac:dyDescent="0.35">
      <c r="A74" t="s">
        <v>193</v>
      </c>
      <c r="B74" t="s">
        <v>2933</v>
      </c>
      <c r="C74" s="2">
        <v>9</v>
      </c>
      <c r="D74" t="s">
        <v>194</v>
      </c>
      <c r="E74" s="2" t="str">
        <f t="shared" si="4"/>
        <v>07</v>
      </c>
      <c r="F74" s="2" t="str">
        <f t="shared" si="5"/>
        <v>10074</v>
      </c>
      <c r="G74" s="2" t="str">
        <f t="shared" si="6"/>
        <v>0000000</v>
      </c>
      <c r="H74" s="2" t="s">
        <v>8</v>
      </c>
      <c r="I74" s="2" t="str">
        <f t="shared" si="7"/>
        <v>1007</v>
      </c>
      <c r="J74" s="2" t="str">
        <f>IF(Table1[[#This Row],[Direct
Funded
Charter School
Number]]="N/A",Table1[[#This Row],[District
Code]],"C"&amp;Table1[[#This Row],[Direct
Funded
Charter School
Number]])</f>
        <v>10074</v>
      </c>
      <c r="K74" t="s">
        <v>195</v>
      </c>
      <c r="L74" s="9">
        <v>47975</v>
      </c>
      <c r="M74" s="20">
        <v>11994</v>
      </c>
    </row>
    <row r="75" spans="1:13" x14ac:dyDescent="0.35">
      <c r="A75" t="s">
        <v>193</v>
      </c>
      <c r="B75" t="s">
        <v>2933</v>
      </c>
      <c r="C75" s="2">
        <v>9</v>
      </c>
      <c r="D75" t="s">
        <v>196</v>
      </c>
      <c r="E75" s="2" t="str">
        <f t="shared" si="4"/>
        <v>07</v>
      </c>
      <c r="F75" s="2" t="str">
        <f t="shared" si="5"/>
        <v>61630</v>
      </c>
      <c r="G75" s="2" t="str">
        <f t="shared" si="6"/>
        <v>0000000</v>
      </c>
      <c r="H75" s="2" t="s">
        <v>8</v>
      </c>
      <c r="I75" s="2" t="str">
        <f t="shared" si="7"/>
        <v>6163</v>
      </c>
      <c r="J75" s="2" t="str">
        <f>IF(Table1[[#This Row],[Direct
Funded
Charter School
Number]]="N/A",Table1[[#This Row],[District
Code]],"C"&amp;Table1[[#This Row],[Direct
Funded
Charter School
Number]])</f>
        <v>61630</v>
      </c>
      <c r="K75" t="s">
        <v>197</v>
      </c>
      <c r="L75" s="9">
        <v>11348</v>
      </c>
      <c r="M75" s="20">
        <v>2837</v>
      </c>
    </row>
    <row r="76" spans="1:13" s="11" customFormat="1" x14ac:dyDescent="0.35">
      <c r="A76" t="s">
        <v>193</v>
      </c>
      <c r="B76" t="s">
        <v>2933</v>
      </c>
      <c r="C76" s="2">
        <v>9</v>
      </c>
      <c r="D76" t="s">
        <v>2991</v>
      </c>
      <c r="E76" s="2" t="str">
        <f t="shared" si="4"/>
        <v>07</v>
      </c>
      <c r="F76" s="2" t="str">
        <f t="shared" si="5"/>
        <v>61655</v>
      </c>
      <c r="G76" s="2" t="str">
        <f t="shared" si="6"/>
        <v>0000000</v>
      </c>
      <c r="H76" s="2" t="s">
        <v>8</v>
      </c>
      <c r="I76" s="2" t="str">
        <f t="shared" si="7"/>
        <v>6165</v>
      </c>
      <c r="J76" s="2" t="str">
        <f>IF(Table1[[#This Row],[Direct
Funded
Charter School
Number]]="N/A",Table1[[#This Row],[District
Code]],"C"&amp;Table1[[#This Row],[Direct
Funded
Charter School
Number]])</f>
        <v>61655</v>
      </c>
      <c r="K76" t="s">
        <v>2990</v>
      </c>
      <c r="L76" s="9">
        <v>38205</v>
      </c>
      <c r="M76" s="20">
        <v>9551</v>
      </c>
    </row>
    <row r="77" spans="1:13" x14ac:dyDescent="0.35">
      <c r="A77" t="s">
        <v>193</v>
      </c>
      <c r="B77" t="s">
        <v>2933</v>
      </c>
      <c r="C77" s="2">
        <v>9</v>
      </c>
      <c r="D77" t="s">
        <v>198</v>
      </c>
      <c r="E77" s="2" t="str">
        <f t="shared" si="4"/>
        <v>07</v>
      </c>
      <c r="F77" s="2" t="str">
        <f t="shared" si="5"/>
        <v>61697</v>
      </c>
      <c r="G77" s="2" t="str">
        <f t="shared" si="6"/>
        <v>0000000</v>
      </c>
      <c r="H77" s="2" t="s">
        <v>8</v>
      </c>
      <c r="I77" s="2" t="str">
        <f t="shared" si="7"/>
        <v>6169</v>
      </c>
      <c r="J77" s="2" t="str">
        <f>IF(Table1[[#This Row],[Direct
Funded
Charter School
Number]]="N/A",Table1[[#This Row],[District
Code]],"C"&amp;Table1[[#This Row],[Direct
Funded
Charter School
Number]])</f>
        <v>61697</v>
      </c>
      <c r="K77" t="s">
        <v>199</v>
      </c>
      <c r="L77" s="9">
        <v>20673</v>
      </c>
      <c r="M77" s="20">
        <v>5168</v>
      </c>
    </row>
    <row r="78" spans="1:13" x14ac:dyDescent="0.35">
      <c r="A78" t="s">
        <v>193</v>
      </c>
      <c r="B78" t="s">
        <v>2933</v>
      </c>
      <c r="C78" s="2">
        <v>9</v>
      </c>
      <c r="D78" t="s">
        <v>200</v>
      </c>
      <c r="E78" s="2" t="str">
        <f t="shared" si="4"/>
        <v>07</v>
      </c>
      <c r="F78" s="2" t="str">
        <f t="shared" si="5"/>
        <v>61705</v>
      </c>
      <c r="G78" s="2" t="str">
        <f t="shared" si="6"/>
        <v>0000000</v>
      </c>
      <c r="H78" s="2" t="s">
        <v>8</v>
      </c>
      <c r="I78" s="2" t="str">
        <f t="shared" si="7"/>
        <v>6170</v>
      </c>
      <c r="J78" s="2" t="str">
        <f>IF(Table1[[#This Row],[Direct
Funded
Charter School
Number]]="N/A",Table1[[#This Row],[District
Code]],"C"&amp;Table1[[#This Row],[Direct
Funded
Charter School
Number]])</f>
        <v>61705</v>
      </c>
      <c r="K78" t="s">
        <v>201</v>
      </c>
      <c r="L78" s="9">
        <v>10000</v>
      </c>
      <c r="M78" s="20">
        <v>2500</v>
      </c>
    </row>
    <row r="79" spans="1:13" s="11" customFormat="1" x14ac:dyDescent="0.35">
      <c r="A79" t="s">
        <v>193</v>
      </c>
      <c r="B79" t="s">
        <v>2933</v>
      </c>
      <c r="C79" s="2">
        <v>9</v>
      </c>
      <c r="D79" t="s">
        <v>2995</v>
      </c>
      <c r="E79" s="2" t="str">
        <f t="shared" si="4"/>
        <v>07</v>
      </c>
      <c r="F79" s="2" t="str">
        <f t="shared" si="5"/>
        <v>61713</v>
      </c>
      <c r="G79" s="2" t="str">
        <f t="shared" si="6"/>
        <v>0000000</v>
      </c>
      <c r="H79" s="2" t="s">
        <v>8</v>
      </c>
      <c r="I79" s="2" t="str">
        <f t="shared" si="7"/>
        <v>6171</v>
      </c>
      <c r="J79" s="2" t="str">
        <f>IF(Table1[[#This Row],[Direct
Funded
Charter School
Number]]="N/A",Table1[[#This Row],[District
Code]],"C"&amp;Table1[[#This Row],[Direct
Funded
Charter School
Number]])</f>
        <v>61713</v>
      </c>
      <c r="K79" t="s">
        <v>2994</v>
      </c>
      <c r="L79" s="9">
        <v>10000</v>
      </c>
      <c r="M79" s="20">
        <v>2500</v>
      </c>
    </row>
    <row r="80" spans="1:13" x14ac:dyDescent="0.35">
      <c r="A80" t="s">
        <v>193</v>
      </c>
      <c r="B80" t="s">
        <v>2933</v>
      </c>
      <c r="C80" s="2">
        <v>9</v>
      </c>
      <c r="D80" t="s">
        <v>202</v>
      </c>
      <c r="E80" s="2" t="str">
        <f t="shared" ref="E80:E116" si="8">MID($D80,1,2)</f>
        <v>07</v>
      </c>
      <c r="F80" s="2" t="str">
        <f t="shared" ref="F80:F116" si="9">MID($D80,3,5)</f>
        <v>61721</v>
      </c>
      <c r="G80" s="2" t="str">
        <f t="shared" ref="G80:G116" si="10">MID($D80,8,7)</f>
        <v>0000000</v>
      </c>
      <c r="H80" s="2" t="s">
        <v>8</v>
      </c>
      <c r="I80" s="2" t="str">
        <f t="shared" si="7"/>
        <v>6172</v>
      </c>
      <c r="J80" s="2" t="str">
        <f>IF(Table1[[#This Row],[Direct
Funded
Charter School
Number]]="N/A",Table1[[#This Row],[District
Code]],"C"&amp;Table1[[#This Row],[Direct
Funded
Charter School
Number]])</f>
        <v>61721</v>
      </c>
      <c r="K80" t="s">
        <v>203</v>
      </c>
      <c r="L80" s="9">
        <v>29119</v>
      </c>
      <c r="M80" s="20">
        <v>7280</v>
      </c>
    </row>
    <row r="81" spans="1:13" x14ac:dyDescent="0.35">
      <c r="A81" t="s">
        <v>193</v>
      </c>
      <c r="B81" t="s">
        <v>2933</v>
      </c>
      <c r="C81" s="2">
        <v>9</v>
      </c>
      <c r="D81" t="s">
        <v>204</v>
      </c>
      <c r="E81" s="2" t="str">
        <f t="shared" si="8"/>
        <v>07</v>
      </c>
      <c r="F81" s="2" t="str">
        <f t="shared" si="9"/>
        <v>61739</v>
      </c>
      <c r="G81" s="2" t="str">
        <f t="shared" si="10"/>
        <v>0000000</v>
      </c>
      <c r="H81" s="2" t="s">
        <v>8</v>
      </c>
      <c r="I81" s="2" t="str">
        <f t="shared" ref="I81:I117" si="11">IF(H81="N/A",MID(F81,1,4),IF(MID(H81,1,1)="0","C"&amp;MID(H81,2,3),IF(MID(H81,1,1)="1","S"&amp;MID(H81,2,3),"?")))</f>
        <v>6173</v>
      </c>
      <c r="J81" s="2" t="str">
        <f>IF(Table1[[#This Row],[Direct
Funded
Charter School
Number]]="N/A",Table1[[#This Row],[District
Code]],"C"&amp;Table1[[#This Row],[Direct
Funded
Charter School
Number]])</f>
        <v>61739</v>
      </c>
      <c r="K81" t="s">
        <v>205</v>
      </c>
      <c r="L81" s="9">
        <v>20927</v>
      </c>
      <c r="M81" s="20">
        <v>5232</v>
      </c>
    </row>
    <row r="82" spans="1:13" x14ac:dyDescent="0.35">
      <c r="A82" t="s">
        <v>193</v>
      </c>
      <c r="B82" t="s">
        <v>2933</v>
      </c>
      <c r="C82" s="2">
        <v>9</v>
      </c>
      <c r="D82" t="s">
        <v>206</v>
      </c>
      <c r="E82" s="2" t="str">
        <f t="shared" si="8"/>
        <v>07</v>
      </c>
      <c r="F82" s="2" t="str">
        <f t="shared" si="9"/>
        <v>61754</v>
      </c>
      <c r="G82" s="2" t="str">
        <f t="shared" si="10"/>
        <v>0000000</v>
      </c>
      <c r="H82" s="2" t="s">
        <v>8</v>
      </c>
      <c r="I82" s="2" t="str">
        <f t="shared" si="11"/>
        <v>6175</v>
      </c>
      <c r="J82" s="2" t="str">
        <f>IF(Table1[[#This Row],[Direct
Funded
Charter School
Number]]="N/A",Table1[[#This Row],[District
Code]],"C"&amp;Table1[[#This Row],[Direct
Funded
Charter School
Number]])</f>
        <v>61754</v>
      </c>
      <c r="K82" t="s">
        <v>207</v>
      </c>
      <c r="L82" s="9">
        <v>390194</v>
      </c>
      <c r="M82" s="20">
        <v>97549</v>
      </c>
    </row>
    <row r="83" spans="1:13" x14ac:dyDescent="0.35">
      <c r="A83" t="s">
        <v>193</v>
      </c>
      <c r="B83" t="s">
        <v>2933</v>
      </c>
      <c r="C83" s="2">
        <v>9</v>
      </c>
      <c r="D83" t="s">
        <v>208</v>
      </c>
      <c r="E83" s="2" t="str">
        <f t="shared" si="8"/>
        <v>07</v>
      </c>
      <c r="F83" s="2" t="str">
        <f t="shared" si="9"/>
        <v>61762</v>
      </c>
      <c r="G83" s="2" t="str">
        <f t="shared" si="10"/>
        <v>0000000</v>
      </c>
      <c r="H83" s="2" t="s">
        <v>8</v>
      </c>
      <c r="I83" s="2" t="str">
        <f t="shared" si="11"/>
        <v>6176</v>
      </c>
      <c r="J83" s="2" t="str">
        <f>IF(Table1[[#This Row],[Direct
Funded
Charter School
Number]]="N/A",Table1[[#This Row],[District
Code]],"C"&amp;Table1[[#This Row],[Direct
Funded
Charter School
Number]])</f>
        <v>61762</v>
      </c>
      <c r="K83" t="s">
        <v>209</v>
      </c>
      <c r="L83" s="9">
        <v>27745</v>
      </c>
      <c r="M83" s="20">
        <v>6936</v>
      </c>
    </row>
    <row r="84" spans="1:13" x14ac:dyDescent="0.35">
      <c r="A84" t="s">
        <v>193</v>
      </c>
      <c r="B84" t="s">
        <v>2933</v>
      </c>
      <c r="C84" s="2">
        <v>9</v>
      </c>
      <c r="D84" t="s">
        <v>210</v>
      </c>
      <c r="E84" s="2" t="str">
        <f t="shared" si="8"/>
        <v>07</v>
      </c>
      <c r="F84" s="2" t="str">
        <f t="shared" si="9"/>
        <v>61796</v>
      </c>
      <c r="G84" s="2" t="str">
        <f t="shared" si="10"/>
        <v>0000000</v>
      </c>
      <c r="H84" s="2" t="s">
        <v>8</v>
      </c>
      <c r="I84" s="2" t="str">
        <f t="shared" si="11"/>
        <v>6179</v>
      </c>
      <c r="J84" s="2" t="str">
        <f>IF(Table1[[#This Row],[Direct
Funded
Charter School
Number]]="N/A",Table1[[#This Row],[District
Code]],"C"&amp;Table1[[#This Row],[Direct
Funded
Charter School
Number]])</f>
        <v>61796</v>
      </c>
      <c r="K84" t="s">
        <v>211</v>
      </c>
      <c r="L84" s="9">
        <v>522134</v>
      </c>
      <c r="M84" s="20">
        <v>130534</v>
      </c>
    </row>
    <row r="85" spans="1:13" x14ac:dyDescent="0.35">
      <c r="A85" t="s">
        <v>193</v>
      </c>
      <c r="B85" t="s">
        <v>2933</v>
      </c>
      <c r="C85" s="2">
        <v>9</v>
      </c>
      <c r="D85" t="s">
        <v>212</v>
      </c>
      <c r="E85" s="2" t="str">
        <f t="shared" si="8"/>
        <v>07</v>
      </c>
      <c r="F85" s="2" t="str">
        <f t="shared" si="9"/>
        <v>61804</v>
      </c>
      <c r="G85" s="2" t="str">
        <f t="shared" si="10"/>
        <v>0000000</v>
      </c>
      <c r="H85" s="2" t="s">
        <v>8</v>
      </c>
      <c r="I85" s="2" t="str">
        <f t="shared" si="11"/>
        <v>6180</v>
      </c>
      <c r="J85" s="2" t="str">
        <f>IF(Table1[[#This Row],[Direct
Funded
Charter School
Number]]="N/A",Table1[[#This Row],[District
Code]],"C"&amp;Table1[[#This Row],[Direct
Funded
Charter School
Number]])</f>
        <v>61804</v>
      </c>
      <c r="K85" t="s">
        <v>213</v>
      </c>
      <c r="L85" s="9">
        <v>37795</v>
      </c>
      <c r="M85" s="20">
        <v>9449</v>
      </c>
    </row>
    <row r="86" spans="1:13" x14ac:dyDescent="0.35">
      <c r="A86" t="s">
        <v>193</v>
      </c>
      <c r="B86" t="s">
        <v>2933</v>
      </c>
      <c r="C86" s="2">
        <v>9</v>
      </c>
      <c r="D86" t="s">
        <v>214</v>
      </c>
      <c r="E86" s="2" t="str">
        <f t="shared" si="8"/>
        <v>07</v>
      </c>
      <c r="F86" s="2" t="str">
        <f t="shared" si="9"/>
        <v>61796</v>
      </c>
      <c r="G86" s="2" t="str">
        <f t="shared" si="10"/>
        <v>0101477</v>
      </c>
      <c r="H86" s="2" t="s">
        <v>215</v>
      </c>
      <c r="I86" s="2" t="str">
        <f t="shared" si="11"/>
        <v>C557</v>
      </c>
      <c r="J86" s="2" t="str">
        <f>IF(Table1[[#This Row],[Direct
Funded
Charter School
Number]]="N/A",Table1[[#This Row],[District
Code]],"C"&amp;Table1[[#This Row],[Direct
Funded
Charter School
Number]])</f>
        <v>C0557</v>
      </c>
      <c r="K86" t="s">
        <v>216</v>
      </c>
      <c r="L86" s="9">
        <v>13424</v>
      </c>
      <c r="M86" s="20">
        <v>6187</v>
      </c>
    </row>
    <row r="87" spans="1:13" x14ac:dyDescent="0.35">
      <c r="A87" t="s">
        <v>193</v>
      </c>
      <c r="B87" t="s">
        <v>2933</v>
      </c>
      <c r="C87" s="2">
        <v>9</v>
      </c>
      <c r="D87" t="s">
        <v>217</v>
      </c>
      <c r="E87" s="2" t="str">
        <f t="shared" si="8"/>
        <v>07</v>
      </c>
      <c r="F87" s="2" t="str">
        <f t="shared" si="9"/>
        <v>61796</v>
      </c>
      <c r="G87" s="2" t="str">
        <f t="shared" si="10"/>
        <v>0110973</v>
      </c>
      <c r="H87" s="2" t="s">
        <v>218</v>
      </c>
      <c r="I87" s="2" t="str">
        <f t="shared" si="11"/>
        <v>C755</v>
      </c>
      <c r="J87" s="2" t="str">
        <f>IF(Table1[[#This Row],[Direct
Funded
Charter School
Number]]="N/A",Table1[[#This Row],[District
Code]],"C"&amp;Table1[[#This Row],[Direct
Funded
Charter School
Number]])</f>
        <v>C0755</v>
      </c>
      <c r="K87" t="s">
        <v>219</v>
      </c>
      <c r="L87" s="9">
        <v>10244</v>
      </c>
      <c r="M87" s="20">
        <v>2561</v>
      </c>
    </row>
    <row r="88" spans="1:13" x14ac:dyDescent="0.35">
      <c r="A88" t="s">
        <v>193</v>
      </c>
      <c r="B88" t="s">
        <v>2933</v>
      </c>
      <c r="C88" s="2">
        <v>9</v>
      </c>
      <c r="D88" t="s">
        <v>220</v>
      </c>
      <c r="E88" s="2" t="str">
        <f t="shared" si="8"/>
        <v>07</v>
      </c>
      <c r="F88" s="2" t="str">
        <f t="shared" si="9"/>
        <v>10074</v>
      </c>
      <c r="G88" s="2" t="str">
        <f t="shared" si="10"/>
        <v>0114470</v>
      </c>
      <c r="H88" s="2" t="s">
        <v>221</v>
      </c>
      <c r="I88" s="2" t="str">
        <f t="shared" si="11"/>
        <v>C868</v>
      </c>
      <c r="J88" s="2" t="str">
        <f>IF(Table1[[#This Row],[Direct
Funded
Charter School
Number]]="N/A",Table1[[#This Row],[District
Code]],"C"&amp;Table1[[#This Row],[Direct
Funded
Charter School
Number]])</f>
        <v>C0868</v>
      </c>
      <c r="K88" t="s">
        <v>222</v>
      </c>
      <c r="L88" s="9">
        <v>20284</v>
      </c>
      <c r="M88" s="20">
        <v>5071</v>
      </c>
    </row>
    <row r="89" spans="1:13" x14ac:dyDescent="0.35">
      <c r="A89" t="s">
        <v>193</v>
      </c>
      <c r="B89" t="s">
        <v>2933</v>
      </c>
      <c r="C89" s="2">
        <v>9</v>
      </c>
      <c r="D89" t="s">
        <v>223</v>
      </c>
      <c r="E89" s="2" t="str">
        <f t="shared" si="8"/>
        <v>07</v>
      </c>
      <c r="F89" s="2" t="str">
        <f t="shared" si="9"/>
        <v>61796</v>
      </c>
      <c r="G89" s="2" t="str">
        <f t="shared" si="10"/>
        <v>0126805</v>
      </c>
      <c r="H89" s="2" t="s">
        <v>224</v>
      </c>
      <c r="I89" s="2" t="str">
        <f t="shared" si="11"/>
        <v>S441</v>
      </c>
      <c r="J89" s="2" t="str">
        <f>IF(Table1[[#This Row],[Direct
Funded
Charter School
Number]]="N/A",Table1[[#This Row],[District
Code]],"C"&amp;Table1[[#This Row],[Direct
Funded
Charter School
Number]])</f>
        <v>C1441</v>
      </c>
      <c r="K89" t="s">
        <v>225</v>
      </c>
      <c r="L89" s="9">
        <v>10000</v>
      </c>
      <c r="M89" s="20">
        <v>2500</v>
      </c>
    </row>
    <row r="90" spans="1:13" x14ac:dyDescent="0.35">
      <c r="A90" t="s">
        <v>193</v>
      </c>
      <c r="B90" t="s">
        <v>2933</v>
      </c>
      <c r="C90" s="2">
        <v>9</v>
      </c>
      <c r="D90" t="s">
        <v>226</v>
      </c>
      <c r="E90" s="2" t="str">
        <f t="shared" si="8"/>
        <v>07</v>
      </c>
      <c r="F90" s="2" t="str">
        <f t="shared" si="9"/>
        <v>10074</v>
      </c>
      <c r="G90" s="2" t="str">
        <f t="shared" si="10"/>
        <v>0129528</v>
      </c>
      <c r="H90" s="2" t="s">
        <v>227</v>
      </c>
      <c r="I90" s="2" t="str">
        <f t="shared" si="11"/>
        <v>S622</v>
      </c>
      <c r="J90" s="2" t="str">
        <f>IF(Table1[[#This Row],[Direct
Funded
Charter School
Number]]="N/A",Table1[[#This Row],[District
Code]],"C"&amp;Table1[[#This Row],[Direct
Funded
Charter School
Number]])</f>
        <v>C1622</v>
      </c>
      <c r="K90" t="s">
        <v>228</v>
      </c>
      <c r="L90" s="9">
        <v>20681</v>
      </c>
      <c r="M90" s="20">
        <v>5170</v>
      </c>
    </row>
    <row r="91" spans="1:13" x14ac:dyDescent="0.35">
      <c r="A91" t="s">
        <v>193</v>
      </c>
      <c r="B91" t="s">
        <v>2933</v>
      </c>
      <c r="C91" s="2">
        <v>9</v>
      </c>
      <c r="D91" t="s">
        <v>229</v>
      </c>
      <c r="E91" s="2" t="str">
        <f t="shared" si="8"/>
        <v>07</v>
      </c>
      <c r="F91" s="2" t="str">
        <f t="shared" si="9"/>
        <v>61796</v>
      </c>
      <c r="G91" s="2" t="str">
        <f t="shared" si="10"/>
        <v>0129643</v>
      </c>
      <c r="H91" s="2" t="s">
        <v>230</v>
      </c>
      <c r="I91" s="2" t="str">
        <f t="shared" si="11"/>
        <v>S660</v>
      </c>
      <c r="J91" s="2" t="str">
        <f>IF(Table1[[#This Row],[Direct
Funded
Charter School
Number]]="N/A",Table1[[#This Row],[District
Code]],"C"&amp;Table1[[#This Row],[Direct
Funded
Charter School
Number]])</f>
        <v>C1660</v>
      </c>
      <c r="K91" t="s">
        <v>231</v>
      </c>
      <c r="L91" s="9">
        <v>12129</v>
      </c>
      <c r="M91" s="20">
        <v>3032</v>
      </c>
    </row>
    <row r="92" spans="1:13" x14ac:dyDescent="0.35">
      <c r="A92" t="s">
        <v>193</v>
      </c>
      <c r="B92" t="s">
        <v>2933</v>
      </c>
      <c r="C92" s="2">
        <v>9</v>
      </c>
      <c r="D92" t="s">
        <v>232</v>
      </c>
      <c r="E92" s="2" t="str">
        <f t="shared" si="8"/>
        <v>07</v>
      </c>
      <c r="F92" s="2" t="str">
        <f t="shared" si="9"/>
        <v>61663</v>
      </c>
      <c r="G92" s="2" t="str">
        <f t="shared" si="10"/>
        <v>0130930</v>
      </c>
      <c r="H92" s="2" t="s">
        <v>233</v>
      </c>
      <c r="I92" s="2" t="str">
        <f t="shared" si="11"/>
        <v>S684</v>
      </c>
      <c r="J92" s="2" t="str">
        <f>IF(Table1[[#This Row],[Direct
Funded
Charter School
Number]]="N/A",Table1[[#This Row],[District
Code]],"C"&amp;Table1[[#This Row],[Direct
Funded
Charter School
Number]])</f>
        <v>C1684</v>
      </c>
      <c r="K92" t="s">
        <v>234</v>
      </c>
      <c r="L92" s="9">
        <v>10000</v>
      </c>
      <c r="M92" s="20">
        <v>2500</v>
      </c>
    </row>
    <row r="93" spans="1:13" x14ac:dyDescent="0.35">
      <c r="A93" t="s">
        <v>193</v>
      </c>
      <c r="B93" t="s">
        <v>2933</v>
      </c>
      <c r="C93" s="2">
        <v>9</v>
      </c>
      <c r="D93" t="s">
        <v>235</v>
      </c>
      <c r="E93" s="2" t="str">
        <f t="shared" si="8"/>
        <v>07</v>
      </c>
      <c r="F93" s="2" t="str">
        <f t="shared" si="9"/>
        <v>61796</v>
      </c>
      <c r="G93" s="2" t="str">
        <f t="shared" si="10"/>
        <v>0132100</v>
      </c>
      <c r="H93" s="2" t="s">
        <v>236</v>
      </c>
      <c r="I93" s="2" t="str">
        <f t="shared" si="11"/>
        <v>S739</v>
      </c>
      <c r="J93" s="2" t="str">
        <f>IF(Table1[[#This Row],[Direct
Funded
Charter School
Number]]="N/A",Table1[[#This Row],[District
Code]],"C"&amp;Table1[[#This Row],[Direct
Funded
Charter School
Number]])</f>
        <v>C1739</v>
      </c>
      <c r="K93" t="s">
        <v>237</v>
      </c>
      <c r="L93" s="9">
        <v>10000</v>
      </c>
      <c r="M93" s="20">
        <v>5392</v>
      </c>
    </row>
    <row r="94" spans="1:13" x14ac:dyDescent="0.35">
      <c r="A94" t="s">
        <v>193</v>
      </c>
      <c r="B94" t="s">
        <v>2933</v>
      </c>
      <c r="C94" s="2">
        <v>9</v>
      </c>
      <c r="D94" t="s">
        <v>238</v>
      </c>
      <c r="E94" s="2" t="str">
        <f t="shared" si="8"/>
        <v>07</v>
      </c>
      <c r="F94" s="2" t="str">
        <f t="shared" si="9"/>
        <v>61796</v>
      </c>
      <c r="G94" s="2" t="str">
        <f t="shared" si="10"/>
        <v>0132118</v>
      </c>
      <c r="H94" s="2" t="s">
        <v>239</v>
      </c>
      <c r="I94" s="2" t="str">
        <f t="shared" si="11"/>
        <v>S740</v>
      </c>
      <c r="J94" s="2" t="str">
        <f>IF(Table1[[#This Row],[Direct
Funded
Charter School
Number]]="N/A",Table1[[#This Row],[District
Code]],"C"&amp;Table1[[#This Row],[Direct
Funded
Charter School
Number]])</f>
        <v>C1740</v>
      </c>
      <c r="K94" t="s">
        <v>240</v>
      </c>
      <c r="L94" s="9">
        <v>10000</v>
      </c>
      <c r="M94" s="20">
        <v>5013</v>
      </c>
    </row>
    <row r="95" spans="1:13" x14ac:dyDescent="0.35">
      <c r="A95" t="s">
        <v>193</v>
      </c>
      <c r="B95" t="s">
        <v>2933</v>
      </c>
      <c r="C95" s="2">
        <v>9</v>
      </c>
      <c r="D95" t="s">
        <v>241</v>
      </c>
      <c r="E95" s="2" t="str">
        <f t="shared" si="8"/>
        <v>07</v>
      </c>
      <c r="F95" s="2" t="str">
        <f t="shared" si="9"/>
        <v>61796</v>
      </c>
      <c r="G95" s="2" t="str">
        <f t="shared" si="10"/>
        <v>0132233</v>
      </c>
      <c r="H95" s="2" t="s">
        <v>242</v>
      </c>
      <c r="I95" s="2" t="str">
        <f t="shared" si="11"/>
        <v>S741</v>
      </c>
      <c r="J95" s="2" t="str">
        <f>IF(Table1[[#This Row],[Direct
Funded
Charter School
Number]]="N/A",Table1[[#This Row],[District
Code]],"C"&amp;Table1[[#This Row],[Direct
Funded
Charter School
Number]])</f>
        <v>C1741</v>
      </c>
      <c r="K95" t="s">
        <v>243</v>
      </c>
      <c r="L95" s="9">
        <v>10000</v>
      </c>
      <c r="M95" s="20">
        <v>2500</v>
      </c>
    </row>
    <row r="96" spans="1:13" x14ac:dyDescent="0.35">
      <c r="A96" t="s">
        <v>193</v>
      </c>
      <c r="B96" t="s">
        <v>2933</v>
      </c>
      <c r="C96" s="2">
        <v>9</v>
      </c>
      <c r="D96" t="s">
        <v>244</v>
      </c>
      <c r="E96" s="2" t="str">
        <f t="shared" si="8"/>
        <v>07</v>
      </c>
      <c r="F96" s="2" t="str">
        <f t="shared" si="9"/>
        <v>77024</v>
      </c>
      <c r="G96" s="2" t="str">
        <f t="shared" si="10"/>
        <v>0134072</v>
      </c>
      <c r="H96" s="2" t="s">
        <v>245</v>
      </c>
      <c r="I96" s="2" t="str">
        <f t="shared" si="11"/>
        <v>S805</v>
      </c>
      <c r="J96" s="2" t="str">
        <f>IF(Table1[[#This Row],[Direct
Funded
Charter School
Number]]="N/A",Table1[[#This Row],[District
Code]],"C"&amp;Table1[[#This Row],[Direct
Funded
Charter School
Number]])</f>
        <v>C1805</v>
      </c>
      <c r="K96" t="s">
        <v>246</v>
      </c>
      <c r="L96" s="9">
        <v>10000</v>
      </c>
      <c r="M96" s="20">
        <v>2500</v>
      </c>
    </row>
    <row r="97" spans="1:13" x14ac:dyDescent="0.35">
      <c r="A97" t="s">
        <v>247</v>
      </c>
      <c r="B97" t="s">
        <v>2934</v>
      </c>
      <c r="C97" s="2">
        <v>1</v>
      </c>
      <c r="D97" t="s">
        <v>248</v>
      </c>
      <c r="E97" s="2" t="str">
        <f t="shared" si="8"/>
        <v>08</v>
      </c>
      <c r="F97" s="2" t="str">
        <f t="shared" si="9"/>
        <v>10082</v>
      </c>
      <c r="G97" s="2" t="str">
        <f t="shared" si="10"/>
        <v>0000000</v>
      </c>
      <c r="H97" s="2" t="s">
        <v>8</v>
      </c>
      <c r="I97" s="2" t="str">
        <f t="shared" si="11"/>
        <v>1008</v>
      </c>
      <c r="J97" s="2" t="str">
        <f>IF(Table1[[#This Row],[Direct
Funded
Charter School
Number]]="N/A",Table1[[#This Row],[District
Code]],"C"&amp;Table1[[#This Row],[Direct
Funded
Charter School
Number]])</f>
        <v>10082</v>
      </c>
      <c r="K97" t="s">
        <v>249</v>
      </c>
      <c r="L97" s="9">
        <v>10000</v>
      </c>
      <c r="M97" s="20">
        <v>2500</v>
      </c>
    </row>
    <row r="98" spans="1:13" x14ac:dyDescent="0.35">
      <c r="A98" t="s">
        <v>247</v>
      </c>
      <c r="B98" t="s">
        <v>2934</v>
      </c>
      <c r="C98" s="2">
        <v>1</v>
      </c>
      <c r="D98" t="s">
        <v>250</v>
      </c>
      <c r="E98" s="2" t="str">
        <f t="shared" si="8"/>
        <v>08</v>
      </c>
      <c r="F98" s="2" t="str">
        <f t="shared" si="9"/>
        <v>61820</v>
      </c>
      <c r="G98" s="2" t="str">
        <f t="shared" si="10"/>
        <v>0000000</v>
      </c>
      <c r="H98" s="2" t="s">
        <v>8</v>
      </c>
      <c r="I98" s="2" t="str">
        <f t="shared" si="11"/>
        <v>6182</v>
      </c>
      <c r="J98" s="2" t="str">
        <f>IF(Table1[[#This Row],[Direct
Funded
Charter School
Number]]="N/A",Table1[[#This Row],[District
Code]],"C"&amp;Table1[[#This Row],[Direct
Funded
Charter School
Number]])</f>
        <v>61820</v>
      </c>
      <c r="K98" t="s">
        <v>251</v>
      </c>
      <c r="L98" s="9">
        <v>100552</v>
      </c>
      <c r="M98" s="20">
        <v>25138</v>
      </c>
    </row>
    <row r="99" spans="1:13" x14ac:dyDescent="0.35">
      <c r="A99" t="s">
        <v>252</v>
      </c>
      <c r="B99" t="s">
        <v>2935</v>
      </c>
      <c r="C99" s="2">
        <v>1</v>
      </c>
      <c r="D99" t="s">
        <v>253</v>
      </c>
      <c r="E99" s="2" t="str">
        <f t="shared" si="8"/>
        <v>09</v>
      </c>
      <c r="F99" s="2" t="str">
        <f t="shared" si="9"/>
        <v>10090</v>
      </c>
      <c r="G99" s="2" t="str">
        <f t="shared" si="10"/>
        <v>0000000</v>
      </c>
      <c r="H99" s="2" t="s">
        <v>8</v>
      </c>
      <c r="I99" s="2" t="str">
        <f t="shared" si="11"/>
        <v>1009</v>
      </c>
      <c r="J99" s="2" t="str">
        <f>IF(Table1[[#This Row],[Direct
Funded
Charter School
Number]]="N/A",Table1[[#This Row],[District
Code]],"C"&amp;Table1[[#This Row],[Direct
Funded
Charter School
Number]])</f>
        <v>10090</v>
      </c>
      <c r="K99" t="s">
        <v>254</v>
      </c>
      <c r="L99" s="9">
        <v>19702</v>
      </c>
      <c r="M99" s="20">
        <v>4926</v>
      </c>
    </row>
    <row r="100" spans="1:13" x14ac:dyDescent="0.35">
      <c r="A100" t="s">
        <v>252</v>
      </c>
      <c r="B100" t="s">
        <v>2935</v>
      </c>
      <c r="C100" s="2">
        <v>1</v>
      </c>
      <c r="D100" t="s">
        <v>255</v>
      </c>
      <c r="E100" s="2" t="str">
        <f t="shared" si="8"/>
        <v>09</v>
      </c>
      <c r="F100" s="2" t="str">
        <f t="shared" si="9"/>
        <v>61838</v>
      </c>
      <c r="G100" s="2" t="str">
        <f t="shared" si="10"/>
        <v>0000000</v>
      </c>
      <c r="H100" s="2" t="s">
        <v>8</v>
      </c>
      <c r="I100" s="2" t="str">
        <f t="shared" si="11"/>
        <v>6183</v>
      </c>
      <c r="J100" s="2" t="str">
        <f>IF(Table1[[#This Row],[Direct
Funded
Charter School
Number]]="N/A",Table1[[#This Row],[District
Code]],"C"&amp;Table1[[#This Row],[Direct
Funded
Charter School
Number]])</f>
        <v>61838</v>
      </c>
      <c r="K100" t="s">
        <v>256</v>
      </c>
      <c r="L100" s="9">
        <v>21559</v>
      </c>
      <c r="M100" s="20">
        <v>5390</v>
      </c>
    </row>
    <row r="101" spans="1:13" x14ac:dyDescent="0.35">
      <c r="A101" t="s">
        <v>252</v>
      </c>
      <c r="B101" t="s">
        <v>2935</v>
      </c>
      <c r="C101" s="2">
        <v>1</v>
      </c>
      <c r="D101" t="s">
        <v>257</v>
      </c>
      <c r="E101" s="2" t="str">
        <f t="shared" si="8"/>
        <v>09</v>
      </c>
      <c r="F101" s="2" t="str">
        <f t="shared" si="9"/>
        <v>61846</v>
      </c>
      <c r="G101" s="2" t="str">
        <f t="shared" si="10"/>
        <v>0000000</v>
      </c>
      <c r="H101" s="2" t="s">
        <v>8</v>
      </c>
      <c r="I101" s="2" t="str">
        <f t="shared" si="11"/>
        <v>6184</v>
      </c>
      <c r="J101" s="2" t="str">
        <f>IF(Table1[[#This Row],[Direct
Funded
Charter School
Number]]="N/A",Table1[[#This Row],[District
Code]],"C"&amp;Table1[[#This Row],[Direct
Funded
Charter School
Number]])</f>
        <v>61846</v>
      </c>
      <c r="K101" t="s">
        <v>258</v>
      </c>
      <c r="L101" s="9">
        <v>10000</v>
      </c>
      <c r="M101" s="20">
        <v>2500</v>
      </c>
    </row>
    <row r="102" spans="1:13" x14ac:dyDescent="0.35">
      <c r="A102" t="s">
        <v>252</v>
      </c>
      <c r="B102" t="s">
        <v>2935</v>
      </c>
      <c r="C102" s="2">
        <v>1</v>
      </c>
      <c r="D102" t="s">
        <v>259</v>
      </c>
      <c r="E102" s="2" t="str">
        <f t="shared" si="8"/>
        <v>09</v>
      </c>
      <c r="F102" s="2" t="str">
        <f t="shared" si="9"/>
        <v>61879</v>
      </c>
      <c r="G102" s="2" t="str">
        <f t="shared" si="10"/>
        <v>0000000</v>
      </c>
      <c r="H102" s="2" t="s">
        <v>8</v>
      </c>
      <c r="I102" s="2" t="str">
        <f t="shared" si="11"/>
        <v>6187</v>
      </c>
      <c r="J102" s="2" t="str">
        <f>IF(Table1[[#This Row],[Direct
Funded
Charter School
Number]]="N/A",Table1[[#This Row],[District
Code]],"C"&amp;Table1[[#This Row],[Direct
Funded
Charter School
Number]])</f>
        <v>61879</v>
      </c>
      <c r="K102" t="s">
        <v>260</v>
      </c>
      <c r="L102" s="9">
        <v>10000</v>
      </c>
      <c r="M102" s="20">
        <v>2500</v>
      </c>
    </row>
    <row r="103" spans="1:13" x14ac:dyDescent="0.35">
      <c r="A103" t="s">
        <v>252</v>
      </c>
      <c r="B103" t="s">
        <v>2935</v>
      </c>
      <c r="C103" s="2">
        <v>1</v>
      </c>
      <c r="D103" t="s">
        <v>261</v>
      </c>
      <c r="E103" s="2" t="str">
        <f t="shared" si="8"/>
        <v>09</v>
      </c>
      <c r="F103" s="2" t="str">
        <f t="shared" si="9"/>
        <v>61887</v>
      </c>
      <c r="G103" s="2" t="str">
        <f t="shared" si="10"/>
        <v>0000000</v>
      </c>
      <c r="H103" s="2" t="s">
        <v>8</v>
      </c>
      <c r="I103" s="2" t="str">
        <f t="shared" si="11"/>
        <v>6188</v>
      </c>
      <c r="J103" s="2" t="str">
        <f>IF(Table1[[#This Row],[Direct
Funded
Charter School
Number]]="N/A",Table1[[#This Row],[District
Code]],"C"&amp;Table1[[#This Row],[Direct
Funded
Charter School
Number]])</f>
        <v>61887</v>
      </c>
      <c r="K103" t="s">
        <v>262</v>
      </c>
      <c r="L103" s="9">
        <v>10000</v>
      </c>
      <c r="M103" s="20">
        <v>2500</v>
      </c>
    </row>
    <row r="104" spans="1:13" x14ac:dyDescent="0.35">
      <c r="A104" t="s">
        <v>252</v>
      </c>
      <c r="B104" t="s">
        <v>2935</v>
      </c>
      <c r="C104" s="2">
        <v>1</v>
      </c>
      <c r="D104" t="s">
        <v>263</v>
      </c>
      <c r="E104" s="2" t="str">
        <f t="shared" si="8"/>
        <v>09</v>
      </c>
      <c r="F104" s="2" t="str">
        <f t="shared" si="9"/>
        <v>61903</v>
      </c>
      <c r="G104" s="2" t="str">
        <f t="shared" si="10"/>
        <v>0000000</v>
      </c>
      <c r="H104" s="2" t="s">
        <v>8</v>
      </c>
      <c r="I104" s="2" t="str">
        <f t="shared" si="11"/>
        <v>6190</v>
      </c>
      <c r="J104" s="2" t="str">
        <f>IF(Table1[[#This Row],[Direct
Funded
Charter School
Number]]="N/A",Table1[[#This Row],[District
Code]],"C"&amp;Table1[[#This Row],[Direct
Funded
Charter School
Number]])</f>
        <v>61903</v>
      </c>
      <c r="K104" t="s">
        <v>264</v>
      </c>
      <c r="L104" s="9">
        <v>39558</v>
      </c>
      <c r="M104" s="20">
        <v>9890</v>
      </c>
    </row>
    <row r="105" spans="1:13" x14ac:dyDescent="0.35">
      <c r="A105" t="s">
        <v>252</v>
      </c>
      <c r="B105" t="s">
        <v>2935</v>
      </c>
      <c r="C105" s="2">
        <v>1</v>
      </c>
      <c r="D105" t="s">
        <v>265</v>
      </c>
      <c r="E105" s="2" t="str">
        <f t="shared" si="8"/>
        <v>09</v>
      </c>
      <c r="F105" s="2" t="str">
        <f t="shared" si="9"/>
        <v>61911</v>
      </c>
      <c r="G105" s="2" t="str">
        <f t="shared" si="10"/>
        <v>0000000</v>
      </c>
      <c r="H105" s="2" t="s">
        <v>8</v>
      </c>
      <c r="I105" s="2" t="str">
        <f t="shared" si="11"/>
        <v>6191</v>
      </c>
      <c r="J105" s="2" t="str">
        <f>IF(Table1[[#This Row],[Direct
Funded
Charter School
Number]]="N/A",Table1[[#This Row],[District
Code]],"C"&amp;Table1[[#This Row],[Direct
Funded
Charter School
Number]])</f>
        <v>61911</v>
      </c>
      <c r="K105" t="s">
        <v>266</v>
      </c>
      <c r="L105" s="9">
        <v>10000</v>
      </c>
      <c r="M105" s="20">
        <v>2500</v>
      </c>
    </row>
    <row r="106" spans="1:13" x14ac:dyDescent="0.35">
      <c r="A106" t="s">
        <v>252</v>
      </c>
      <c r="B106" t="s">
        <v>2935</v>
      </c>
      <c r="C106" s="2">
        <v>1</v>
      </c>
      <c r="D106" t="s">
        <v>267</v>
      </c>
      <c r="E106" s="2" t="str">
        <f t="shared" si="8"/>
        <v>09</v>
      </c>
      <c r="F106" s="2" t="str">
        <f t="shared" si="9"/>
        <v>61945</v>
      </c>
      <c r="G106" s="2" t="str">
        <f t="shared" si="10"/>
        <v>0000000</v>
      </c>
      <c r="H106" s="2" t="s">
        <v>8</v>
      </c>
      <c r="I106" s="2" t="str">
        <f t="shared" si="11"/>
        <v>6194</v>
      </c>
      <c r="J106" s="2" t="str">
        <f>IF(Table1[[#This Row],[Direct
Funded
Charter School
Number]]="N/A",Table1[[#This Row],[District
Code]],"C"&amp;Table1[[#This Row],[Direct
Funded
Charter School
Number]])</f>
        <v>61945</v>
      </c>
      <c r="K106" t="s">
        <v>176</v>
      </c>
      <c r="L106" s="9">
        <v>10000</v>
      </c>
      <c r="M106" s="20">
        <v>3008</v>
      </c>
    </row>
    <row r="107" spans="1:13" x14ac:dyDescent="0.35">
      <c r="A107" t="s">
        <v>252</v>
      </c>
      <c r="B107" t="s">
        <v>2935</v>
      </c>
      <c r="C107" s="2">
        <v>1</v>
      </c>
      <c r="D107" t="s">
        <v>268</v>
      </c>
      <c r="E107" s="2" t="str">
        <f t="shared" si="8"/>
        <v>09</v>
      </c>
      <c r="F107" s="2" t="str">
        <f t="shared" si="9"/>
        <v>61952</v>
      </c>
      <c r="G107" s="2" t="str">
        <f t="shared" si="10"/>
        <v>0000000</v>
      </c>
      <c r="H107" s="2" t="s">
        <v>8</v>
      </c>
      <c r="I107" s="2" t="str">
        <f t="shared" si="11"/>
        <v>6195</v>
      </c>
      <c r="J107" s="2" t="str">
        <f>IF(Table1[[#This Row],[Direct
Funded
Charter School
Number]]="N/A",Table1[[#This Row],[District
Code]],"C"&amp;Table1[[#This Row],[Direct
Funded
Charter School
Number]])</f>
        <v>61952</v>
      </c>
      <c r="K107" t="s">
        <v>269</v>
      </c>
      <c r="L107" s="9">
        <v>19325</v>
      </c>
      <c r="M107" s="20">
        <v>4831</v>
      </c>
    </row>
    <row r="108" spans="1:13" x14ac:dyDescent="0.35">
      <c r="A108" t="s">
        <v>252</v>
      </c>
      <c r="B108" t="s">
        <v>2935</v>
      </c>
      <c r="C108" s="2">
        <v>1</v>
      </c>
      <c r="D108" t="s">
        <v>270</v>
      </c>
      <c r="E108" s="2" t="str">
        <f t="shared" si="8"/>
        <v>09</v>
      </c>
      <c r="F108" s="2" t="str">
        <f t="shared" si="9"/>
        <v>61978</v>
      </c>
      <c r="G108" s="2" t="str">
        <f t="shared" si="10"/>
        <v>0000000</v>
      </c>
      <c r="H108" s="2" t="s">
        <v>8</v>
      </c>
      <c r="I108" s="2" t="str">
        <f t="shared" si="11"/>
        <v>6197</v>
      </c>
      <c r="J108" s="2" t="str">
        <f>IF(Table1[[#This Row],[Direct
Funded
Charter School
Number]]="N/A",Table1[[#This Row],[District
Code]],"C"&amp;Table1[[#This Row],[Direct
Funded
Charter School
Number]])</f>
        <v>61978</v>
      </c>
      <c r="K108" t="s">
        <v>271</v>
      </c>
      <c r="L108" s="9">
        <v>14956</v>
      </c>
      <c r="M108" s="20">
        <v>3739</v>
      </c>
    </row>
    <row r="109" spans="1:13" x14ac:dyDescent="0.35">
      <c r="A109" t="s">
        <v>272</v>
      </c>
      <c r="B109" t="s">
        <v>2936</v>
      </c>
      <c r="C109" s="2">
        <v>10</v>
      </c>
      <c r="D109" t="s">
        <v>273</v>
      </c>
      <c r="E109" s="2" t="str">
        <f t="shared" si="8"/>
        <v>10</v>
      </c>
      <c r="F109" s="2" t="str">
        <f t="shared" si="9"/>
        <v>10108</v>
      </c>
      <c r="G109" s="2" t="str">
        <f t="shared" si="10"/>
        <v>0000000</v>
      </c>
      <c r="H109" s="2" t="s">
        <v>8</v>
      </c>
      <c r="I109" s="2" t="str">
        <f t="shared" si="11"/>
        <v>1010</v>
      </c>
      <c r="J109" s="2" t="str">
        <f>IF(Table1[[#This Row],[Direct
Funded
Charter School
Number]]="N/A",Table1[[#This Row],[District
Code]],"C"&amp;Table1[[#This Row],[Direct
Funded
Charter School
Number]])</f>
        <v>10108</v>
      </c>
      <c r="K109" t="s">
        <v>274</v>
      </c>
      <c r="L109" s="9">
        <v>87596</v>
      </c>
      <c r="M109" s="20">
        <v>21899</v>
      </c>
    </row>
    <row r="110" spans="1:13" x14ac:dyDescent="0.35">
      <c r="A110" t="s">
        <v>272</v>
      </c>
      <c r="B110" t="s">
        <v>2936</v>
      </c>
      <c r="C110" s="2">
        <v>10</v>
      </c>
      <c r="D110" t="s">
        <v>275</v>
      </c>
      <c r="E110" s="2" t="str">
        <f t="shared" si="8"/>
        <v>10</v>
      </c>
      <c r="F110" s="2" t="str">
        <f t="shared" si="9"/>
        <v>62042</v>
      </c>
      <c r="G110" s="2" t="str">
        <f t="shared" si="10"/>
        <v>0000000</v>
      </c>
      <c r="H110" s="2" t="s">
        <v>8</v>
      </c>
      <c r="I110" s="2" t="str">
        <f t="shared" si="11"/>
        <v>6204</v>
      </c>
      <c r="J110" s="2" t="str">
        <f>IF(Table1[[#This Row],[Direct
Funded
Charter School
Number]]="N/A",Table1[[#This Row],[District
Code]],"C"&amp;Table1[[#This Row],[Direct
Funded
Charter School
Number]])</f>
        <v>62042</v>
      </c>
      <c r="K110" t="s">
        <v>276</v>
      </c>
      <c r="L110" s="9">
        <v>10000</v>
      </c>
      <c r="M110" s="20">
        <v>2500</v>
      </c>
    </row>
    <row r="111" spans="1:13" x14ac:dyDescent="0.35">
      <c r="A111" t="s">
        <v>272</v>
      </c>
      <c r="B111" t="s">
        <v>2936</v>
      </c>
      <c r="C111" s="2">
        <v>10</v>
      </c>
      <c r="D111" t="s">
        <v>277</v>
      </c>
      <c r="E111" s="2" t="str">
        <f t="shared" si="8"/>
        <v>10</v>
      </c>
      <c r="F111" s="2" t="str">
        <f t="shared" si="9"/>
        <v>62109</v>
      </c>
      <c r="G111" s="2" t="str">
        <f t="shared" si="10"/>
        <v>0000000</v>
      </c>
      <c r="H111" s="2" t="s">
        <v>8</v>
      </c>
      <c r="I111" s="2" t="str">
        <f t="shared" si="11"/>
        <v>6210</v>
      </c>
      <c r="J111" s="2" t="str">
        <f>IF(Table1[[#This Row],[Direct
Funded
Charter School
Number]]="N/A",Table1[[#This Row],[District
Code]],"C"&amp;Table1[[#This Row],[Direct
Funded
Charter School
Number]])</f>
        <v>62109</v>
      </c>
      <c r="K111" t="s">
        <v>278</v>
      </c>
      <c r="L111" s="9">
        <v>10000</v>
      </c>
      <c r="M111" s="20">
        <v>2500</v>
      </c>
    </row>
    <row r="112" spans="1:13" x14ac:dyDescent="0.35">
      <c r="A112" t="s">
        <v>272</v>
      </c>
      <c r="B112" t="s">
        <v>2936</v>
      </c>
      <c r="C112" s="2">
        <v>10</v>
      </c>
      <c r="D112" t="s">
        <v>279</v>
      </c>
      <c r="E112" s="2" t="str">
        <f t="shared" si="8"/>
        <v>10</v>
      </c>
      <c r="F112" s="2" t="str">
        <f t="shared" si="9"/>
        <v>62117</v>
      </c>
      <c r="G112" s="2" t="str">
        <f t="shared" si="10"/>
        <v>0000000</v>
      </c>
      <c r="H112" s="2" t="s">
        <v>8</v>
      </c>
      <c r="I112" s="2" t="str">
        <f t="shared" si="11"/>
        <v>6211</v>
      </c>
      <c r="J112" s="2" t="str">
        <f>IF(Table1[[#This Row],[Direct
Funded
Charter School
Number]]="N/A",Table1[[#This Row],[District
Code]],"C"&amp;Table1[[#This Row],[Direct
Funded
Charter School
Number]])</f>
        <v>62117</v>
      </c>
      <c r="K112" t="s">
        <v>280</v>
      </c>
      <c r="L112" s="9">
        <v>455579</v>
      </c>
      <c r="M112" s="20">
        <v>113895</v>
      </c>
    </row>
    <row r="113" spans="1:13" x14ac:dyDescent="0.35">
      <c r="A113" t="s">
        <v>272</v>
      </c>
      <c r="B113" t="s">
        <v>2936</v>
      </c>
      <c r="C113" s="2">
        <v>10</v>
      </c>
      <c r="D113" t="s">
        <v>281</v>
      </c>
      <c r="E113" s="2" t="str">
        <f t="shared" si="8"/>
        <v>10</v>
      </c>
      <c r="F113" s="2" t="str">
        <f t="shared" si="9"/>
        <v>62125</v>
      </c>
      <c r="G113" s="2" t="str">
        <f t="shared" si="10"/>
        <v>0000000</v>
      </c>
      <c r="H113" s="2" t="s">
        <v>8</v>
      </c>
      <c r="I113" s="2" t="str">
        <f t="shared" si="11"/>
        <v>6212</v>
      </c>
      <c r="J113" s="2" t="str">
        <f>IF(Table1[[#This Row],[Direct
Funded
Charter School
Number]]="N/A",Table1[[#This Row],[District
Code]],"C"&amp;Table1[[#This Row],[Direct
Funded
Charter School
Number]])</f>
        <v>62125</v>
      </c>
      <c r="K113" t="s">
        <v>282</v>
      </c>
      <c r="L113" s="9">
        <v>151730</v>
      </c>
      <c r="M113" s="20">
        <v>37933</v>
      </c>
    </row>
    <row r="114" spans="1:13" x14ac:dyDescent="0.35">
      <c r="A114" t="s">
        <v>272</v>
      </c>
      <c r="B114" t="s">
        <v>2936</v>
      </c>
      <c r="C114" s="2">
        <v>10</v>
      </c>
      <c r="D114" t="s">
        <v>283</v>
      </c>
      <c r="E114" s="2" t="str">
        <f t="shared" si="8"/>
        <v>10</v>
      </c>
      <c r="F114" s="2" t="str">
        <f t="shared" si="9"/>
        <v>62166</v>
      </c>
      <c r="G114" s="2" t="str">
        <f t="shared" si="10"/>
        <v>0000000</v>
      </c>
      <c r="H114" s="2" t="s">
        <v>8</v>
      </c>
      <c r="I114" s="2" t="str">
        <f t="shared" si="11"/>
        <v>6216</v>
      </c>
      <c r="J114" s="2" t="str">
        <f>IF(Table1[[#This Row],[Direct
Funded
Charter School
Number]]="N/A",Table1[[#This Row],[District
Code]],"C"&amp;Table1[[#This Row],[Direct
Funded
Charter School
Number]])</f>
        <v>62166</v>
      </c>
      <c r="K114" t="s">
        <v>284</v>
      </c>
      <c r="L114" s="9">
        <v>3169863</v>
      </c>
      <c r="M114" s="20">
        <v>792466</v>
      </c>
    </row>
    <row r="115" spans="1:13" x14ac:dyDescent="0.35">
      <c r="A115" t="s">
        <v>272</v>
      </c>
      <c r="B115" t="s">
        <v>2936</v>
      </c>
      <c r="C115" s="2">
        <v>10</v>
      </c>
      <c r="D115" t="s">
        <v>285</v>
      </c>
      <c r="E115" s="2" t="str">
        <f t="shared" si="8"/>
        <v>10</v>
      </c>
      <c r="F115" s="2" t="str">
        <f t="shared" si="9"/>
        <v>62240</v>
      </c>
      <c r="G115" s="2" t="str">
        <f t="shared" si="10"/>
        <v>0000000</v>
      </c>
      <c r="H115" s="2" t="s">
        <v>8</v>
      </c>
      <c r="I115" s="2" t="str">
        <f t="shared" si="11"/>
        <v>6224</v>
      </c>
      <c r="J115" s="2" t="str">
        <f>IF(Table1[[#This Row],[Direct
Funded
Charter School
Number]]="N/A",Table1[[#This Row],[District
Code]],"C"&amp;Table1[[#This Row],[Direct
Funded
Charter School
Number]])</f>
        <v>62240</v>
      </c>
      <c r="K115" t="s">
        <v>286</v>
      </c>
      <c r="L115" s="9">
        <v>38030</v>
      </c>
      <c r="M115" s="20">
        <v>13854</v>
      </c>
    </row>
    <row r="116" spans="1:13" x14ac:dyDescent="0.35">
      <c r="A116" t="s">
        <v>272</v>
      </c>
      <c r="B116" t="s">
        <v>2936</v>
      </c>
      <c r="C116" s="2">
        <v>10</v>
      </c>
      <c r="D116" t="s">
        <v>287</v>
      </c>
      <c r="E116" s="2" t="str">
        <f t="shared" si="8"/>
        <v>10</v>
      </c>
      <c r="F116" s="2" t="str">
        <f t="shared" si="9"/>
        <v>62257</v>
      </c>
      <c r="G116" s="2" t="str">
        <f t="shared" si="10"/>
        <v>0000000</v>
      </c>
      <c r="H116" s="2" t="s">
        <v>8</v>
      </c>
      <c r="I116" s="2" t="str">
        <f t="shared" si="11"/>
        <v>6225</v>
      </c>
      <c r="J116" s="2" t="str">
        <f>IF(Table1[[#This Row],[Direct
Funded
Charter School
Number]]="N/A",Table1[[#This Row],[District
Code]],"C"&amp;Table1[[#This Row],[Direct
Funded
Charter School
Number]])</f>
        <v>62257</v>
      </c>
      <c r="K116" t="s">
        <v>288</v>
      </c>
      <c r="L116" s="9">
        <v>37801</v>
      </c>
      <c r="M116" s="20">
        <v>9450</v>
      </c>
    </row>
    <row r="117" spans="1:13" x14ac:dyDescent="0.35">
      <c r="A117" t="s">
        <v>272</v>
      </c>
      <c r="B117" t="s">
        <v>2936</v>
      </c>
      <c r="C117" s="2">
        <v>10</v>
      </c>
      <c r="D117" t="s">
        <v>289</v>
      </c>
      <c r="E117" s="2" t="str">
        <f t="shared" ref="E117:E158" si="12">MID($D117,1,2)</f>
        <v>10</v>
      </c>
      <c r="F117" s="2" t="str">
        <f t="shared" ref="F117:F158" si="13">MID($D117,3,5)</f>
        <v>62265</v>
      </c>
      <c r="G117" s="2" t="str">
        <f t="shared" ref="G117:G158" si="14">MID($D117,8,7)</f>
        <v>0000000</v>
      </c>
      <c r="H117" s="2" t="s">
        <v>8</v>
      </c>
      <c r="I117" s="2" t="str">
        <f t="shared" si="11"/>
        <v>6226</v>
      </c>
      <c r="J117" s="2" t="str">
        <f>IF(Table1[[#This Row],[Direct
Funded
Charter School
Number]]="N/A",Table1[[#This Row],[District
Code]],"C"&amp;Table1[[#This Row],[Direct
Funded
Charter School
Number]])</f>
        <v>62265</v>
      </c>
      <c r="K117" t="s">
        <v>290</v>
      </c>
      <c r="L117" s="9">
        <v>307452</v>
      </c>
      <c r="M117" s="20">
        <v>76863</v>
      </c>
    </row>
    <row r="118" spans="1:13" x14ac:dyDescent="0.35">
      <c r="A118" t="s">
        <v>272</v>
      </c>
      <c r="B118" t="s">
        <v>2936</v>
      </c>
      <c r="C118" s="2">
        <v>10</v>
      </c>
      <c r="D118" t="s">
        <v>291</v>
      </c>
      <c r="E118" s="2" t="str">
        <f t="shared" si="12"/>
        <v>10</v>
      </c>
      <c r="F118" s="2" t="str">
        <f t="shared" si="13"/>
        <v>62281</v>
      </c>
      <c r="G118" s="2" t="str">
        <f t="shared" si="14"/>
        <v>0000000</v>
      </c>
      <c r="H118" s="2" t="s">
        <v>8</v>
      </c>
      <c r="I118" s="2" t="str">
        <f t="shared" ref="I118:I158" si="15">IF(H118="N/A",MID(F118,1,4),IF(MID(H118,1,1)="0","C"&amp;MID(H118,2,3),IF(MID(H118,1,1)="1","S"&amp;MID(H118,2,3),"?")))</f>
        <v>6228</v>
      </c>
      <c r="J118" s="2" t="str">
        <f>IF(Table1[[#This Row],[Direct
Funded
Charter School
Number]]="N/A",Table1[[#This Row],[District
Code]],"C"&amp;Table1[[#This Row],[Direct
Funded
Charter School
Number]])</f>
        <v>62281</v>
      </c>
      <c r="K118" t="s">
        <v>292</v>
      </c>
      <c r="L118" s="9">
        <v>25573</v>
      </c>
      <c r="M118" s="20">
        <v>6393</v>
      </c>
    </row>
    <row r="119" spans="1:13" x14ac:dyDescent="0.35">
      <c r="A119" t="s">
        <v>272</v>
      </c>
      <c r="B119" t="s">
        <v>2936</v>
      </c>
      <c r="C119" s="2">
        <v>10</v>
      </c>
      <c r="D119" t="s">
        <v>293</v>
      </c>
      <c r="E119" s="2" t="str">
        <f t="shared" si="12"/>
        <v>10</v>
      </c>
      <c r="F119" s="2" t="str">
        <f t="shared" si="13"/>
        <v>62331</v>
      </c>
      <c r="G119" s="2" t="str">
        <f t="shared" si="14"/>
        <v>0000000</v>
      </c>
      <c r="H119" s="2" t="s">
        <v>8</v>
      </c>
      <c r="I119" s="2" t="str">
        <f t="shared" si="15"/>
        <v>6233</v>
      </c>
      <c r="J119" s="2" t="str">
        <f>IF(Table1[[#This Row],[Direct
Funded
Charter School
Number]]="N/A",Table1[[#This Row],[District
Code]],"C"&amp;Table1[[#This Row],[Direct
Funded
Charter School
Number]])</f>
        <v>62331</v>
      </c>
      <c r="K119" t="s">
        <v>294</v>
      </c>
      <c r="L119" s="9">
        <v>15969</v>
      </c>
      <c r="M119" s="20">
        <v>3992</v>
      </c>
    </row>
    <row r="120" spans="1:13" x14ac:dyDescent="0.35">
      <c r="A120" t="s">
        <v>272</v>
      </c>
      <c r="B120" t="s">
        <v>2936</v>
      </c>
      <c r="C120" s="2">
        <v>10</v>
      </c>
      <c r="D120" t="s">
        <v>296</v>
      </c>
      <c r="E120" s="2" t="str">
        <f t="shared" si="12"/>
        <v>10</v>
      </c>
      <c r="F120" s="2" t="str">
        <f t="shared" si="13"/>
        <v>62364</v>
      </c>
      <c r="G120" s="2" t="str">
        <f t="shared" si="14"/>
        <v>0000000</v>
      </c>
      <c r="H120" s="2" t="s">
        <v>8</v>
      </c>
      <c r="I120" s="2" t="str">
        <f t="shared" si="15"/>
        <v>6236</v>
      </c>
      <c r="J120" s="2" t="str">
        <f>IF(Table1[[#This Row],[Direct
Funded
Charter School
Number]]="N/A",Table1[[#This Row],[District
Code]],"C"&amp;Table1[[#This Row],[Direct
Funded
Charter School
Number]])</f>
        <v>62364</v>
      </c>
      <c r="K120" t="s">
        <v>297</v>
      </c>
      <c r="L120" s="9">
        <v>161792</v>
      </c>
      <c r="M120" s="20">
        <v>40448</v>
      </c>
    </row>
    <row r="121" spans="1:13" x14ac:dyDescent="0.35">
      <c r="A121" t="s">
        <v>272</v>
      </c>
      <c r="B121" t="s">
        <v>2936</v>
      </c>
      <c r="C121" s="2">
        <v>10</v>
      </c>
      <c r="D121" t="s">
        <v>298</v>
      </c>
      <c r="E121" s="2" t="str">
        <f t="shared" si="12"/>
        <v>10</v>
      </c>
      <c r="F121" s="2" t="str">
        <f t="shared" si="13"/>
        <v>62372</v>
      </c>
      <c r="G121" s="2" t="str">
        <f t="shared" si="14"/>
        <v>0000000</v>
      </c>
      <c r="H121" s="2" t="s">
        <v>8</v>
      </c>
      <c r="I121" s="2" t="str">
        <f t="shared" si="15"/>
        <v>6237</v>
      </c>
      <c r="J121" s="2" t="str">
        <f>IF(Table1[[#This Row],[Direct
Funded
Charter School
Number]]="N/A",Table1[[#This Row],[District
Code]],"C"&amp;Table1[[#This Row],[Direct
Funded
Charter School
Number]])</f>
        <v>62372</v>
      </c>
      <c r="K121" t="s">
        <v>299</v>
      </c>
      <c r="L121" s="9">
        <v>10000</v>
      </c>
      <c r="M121" s="20">
        <v>2500</v>
      </c>
    </row>
    <row r="122" spans="1:13" x14ac:dyDescent="0.35">
      <c r="A122" t="s">
        <v>272</v>
      </c>
      <c r="B122" t="s">
        <v>2936</v>
      </c>
      <c r="C122" s="2">
        <v>10</v>
      </c>
      <c r="D122" t="s">
        <v>300</v>
      </c>
      <c r="E122" s="2" t="str">
        <f t="shared" si="12"/>
        <v>10</v>
      </c>
      <c r="F122" s="2" t="str">
        <f t="shared" si="13"/>
        <v>62414</v>
      </c>
      <c r="G122" s="2" t="str">
        <f t="shared" si="14"/>
        <v>0000000</v>
      </c>
      <c r="H122" s="2" t="s">
        <v>8</v>
      </c>
      <c r="I122" s="2" t="str">
        <f t="shared" si="15"/>
        <v>6241</v>
      </c>
      <c r="J122" s="2" t="str">
        <f>IF(Table1[[#This Row],[Direct
Funded
Charter School
Number]]="N/A",Table1[[#This Row],[District
Code]],"C"&amp;Table1[[#This Row],[Direct
Funded
Charter School
Number]])</f>
        <v>62414</v>
      </c>
      <c r="K122" t="s">
        <v>301</v>
      </c>
      <c r="L122" s="9">
        <v>210888</v>
      </c>
      <c r="M122" s="20">
        <v>52722</v>
      </c>
    </row>
    <row r="123" spans="1:13" x14ac:dyDescent="0.35">
      <c r="A123" t="s">
        <v>272</v>
      </c>
      <c r="B123" t="s">
        <v>2936</v>
      </c>
      <c r="C123" s="2">
        <v>10</v>
      </c>
      <c r="D123" t="s">
        <v>302</v>
      </c>
      <c r="E123" s="2" t="str">
        <f t="shared" si="12"/>
        <v>10</v>
      </c>
      <c r="F123" s="2" t="str">
        <f t="shared" si="13"/>
        <v>62430</v>
      </c>
      <c r="G123" s="2" t="str">
        <f t="shared" si="14"/>
        <v>0000000</v>
      </c>
      <c r="H123" s="2" t="s">
        <v>8</v>
      </c>
      <c r="I123" s="2" t="str">
        <f t="shared" si="15"/>
        <v>6243</v>
      </c>
      <c r="J123" s="2" t="str">
        <f>IF(Table1[[#This Row],[Direct
Funded
Charter School
Number]]="N/A",Table1[[#This Row],[District
Code]],"C"&amp;Table1[[#This Row],[Direct
Funded
Charter School
Number]])</f>
        <v>62430</v>
      </c>
      <c r="K123" t="s">
        <v>303</v>
      </c>
      <c r="L123" s="9">
        <v>189230</v>
      </c>
      <c r="M123" s="20">
        <v>47308</v>
      </c>
    </row>
    <row r="124" spans="1:13" x14ac:dyDescent="0.35">
      <c r="A124" t="s">
        <v>272</v>
      </c>
      <c r="B124" t="s">
        <v>2936</v>
      </c>
      <c r="C124" s="2">
        <v>10</v>
      </c>
      <c r="D124" t="s">
        <v>304</v>
      </c>
      <c r="E124" s="2" t="str">
        <f t="shared" si="12"/>
        <v>10</v>
      </c>
      <c r="F124" s="2" t="str">
        <f t="shared" si="13"/>
        <v>62513</v>
      </c>
      <c r="G124" s="2" t="str">
        <f t="shared" si="14"/>
        <v>0000000</v>
      </c>
      <c r="H124" s="2" t="s">
        <v>8</v>
      </c>
      <c r="I124" s="2" t="str">
        <f t="shared" si="15"/>
        <v>6251</v>
      </c>
      <c r="J124" s="2" t="str">
        <f>IF(Table1[[#This Row],[Direct
Funded
Charter School
Number]]="N/A",Table1[[#This Row],[District
Code]],"C"&amp;Table1[[#This Row],[Direct
Funded
Charter School
Number]])</f>
        <v>62513</v>
      </c>
      <c r="K124" t="s">
        <v>305</v>
      </c>
      <c r="L124" s="9">
        <v>11692</v>
      </c>
      <c r="M124" s="20">
        <v>2923</v>
      </c>
    </row>
    <row r="125" spans="1:13" x14ac:dyDescent="0.35">
      <c r="A125" t="s">
        <v>272</v>
      </c>
      <c r="B125" t="s">
        <v>2936</v>
      </c>
      <c r="C125" s="2">
        <v>10</v>
      </c>
      <c r="D125" t="s">
        <v>306</v>
      </c>
      <c r="E125" s="2" t="str">
        <f t="shared" si="12"/>
        <v>10</v>
      </c>
      <c r="F125" s="2" t="str">
        <f t="shared" si="13"/>
        <v>62539</v>
      </c>
      <c r="G125" s="2" t="str">
        <f t="shared" si="14"/>
        <v>0000000</v>
      </c>
      <c r="H125" s="2" t="s">
        <v>8</v>
      </c>
      <c r="I125" s="2" t="str">
        <f t="shared" si="15"/>
        <v>6253</v>
      </c>
      <c r="J125" s="2" t="str">
        <f>IF(Table1[[#This Row],[Direct
Funded
Charter School
Number]]="N/A",Table1[[#This Row],[District
Code]],"C"&amp;Table1[[#This Row],[Direct
Funded
Charter School
Number]])</f>
        <v>62539</v>
      </c>
      <c r="K125" t="s">
        <v>307</v>
      </c>
      <c r="L125" s="9">
        <v>12115</v>
      </c>
      <c r="M125" s="20">
        <v>3029</v>
      </c>
    </row>
    <row r="126" spans="1:13" x14ac:dyDescent="0.35">
      <c r="A126" t="s">
        <v>272</v>
      </c>
      <c r="B126" t="s">
        <v>2936</v>
      </c>
      <c r="C126" s="2">
        <v>10</v>
      </c>
      <c r="D126" t="s">
        <v>308</v>
      </c>
      <c r="E126" s="2" t="str">
        <f t="shared" si="12"/>
        <v>10</v>
      </c>
      <c r="F126" s="2" t="str">
        <f t="shared" si="13"/>
        <v>62547</v>
      </c>
      <c r="G126" s="2" t="str">
        <f t="shared" si="14"/>
        <v>0000000</v>
      </c>
      <c r="H126" s="2" t="s">
        <v>8</v>
      </c>
      <c r="I126" s="2" t="str">
        <f t="shared" si="15"/>
        <v>6254</v>
      </c>
      <c r="J126" s="2" t="str">
        <f>IF(Table1[[#This Row],[Direct
Funded
Charter School
Number]]="N/A",Table1[[#This Row],[District
Code]],"C"&amp;Table1[[#This Row],[Direct
Funded
Charter School
Number]])</f>
        <v>62547</v>
      </c>
      <c r="K126" t="s">
        <v>309</v>
      </c>
      <c r="L126" s="9">
        <v>10000</v>
      </c>
      <c r="M126" s="20">
        <v>2500</v>
      </c>
    </row>
    <row r="127" spans="1:13" x14ac:dyDescent="0.35">
      <c r="A127" t="s">
        <v>272</v>
      </c>
      <c r="B127" t="s">
        <v>2936</v>
      </c>
      <c r="C127" s="2">
        <v>10</v>
      </c>
      <c r="D127" t="s">
        <v>310</v>
      </c>
      <c r="E127" s="2" t="str">
        <f t="shared" si="12"/>
        <v>10</v>
      </c>
      <c r="F127" s="2" t="str">
        <f t="shared" si="13"/>
        <v>73809</v>
      </c>
      <c r="G127" s="2" t="str">
        <f t="shared" si="14"/>
        <v>0000000</v>
      </c>
      <c r="H127" s="2" t="s">
        <v>8</v>
      </c>
      <c r="I127" s="2" t="str">
        <f t="shared" si="15"/>
        <v>7380</v>
      </c>
      <c r="J127" s="2" t="str">
        <f>IF(Table1[[#This Row],[Direct
Funded
Charter School
Number]]="N/A",Table1[[#This Row],[District
Code]],"C"&amp;Table1[[#This Row],[Direct
Funded
Charter School
Number]])</f>
        <v>73809</v>
      </c>
      <c r="K127" t="s">
        <v>311</v>
      </c>
      <c r="L127" s="9">
        <v>68220</v>
      </c>
      <c r="M127" s="20">
        <v>17055</v>
      </c>
    </row>
    <row r="128" spans="1:13" x14ac:dyDescent="0.35">
      <c r="A128" t="s">
        <v>272</v>
      </c>
      <c r="B128" t="s">
        <v>2936</v>
      </c>
      <c r="C128" s="2">
        <v>10</v>
      </c>
      <c r="D128" t="s">
        <v>312</v>
      </c>
      <c r="E128" s="2" t="str">
        <f t="shared" si="12"/>
        <v>10</v>
      </c>
      <c r="F128" s="2" t="str">
        <f t="shared" si="13"/>
        <v>73965</v>
      </c>
      <c r="G128" s="2" t="str">
        <f t="shared" si="14"/>
        <v>0000000</v>
      </c>
      <c r="H128" s="2" t="s">
        <v>8</v>
      </c>
      <c r="I128" s="2" t="str">
        <f t="shared" si="15"/>
        <v>7396</v>
      </c>
      <c r="J128" s="2" t="str">
        <f>IF(Table1[[#This Row],[Direct
Funded
Charter School
Number]]="N/A",Table1[[#This Row],[District
Code]],"C"&amp;Table1[[#This Row],[Direct
Funded
Charter School
Number]])</f>
        <v>73965</v>
      </c>
      <c r="K128" t="s">
        <v>313</v>
      </c>
      <c r="L128" s="9">
        <v>324935</v>
      </c>
      <c r="M128" s="20">
        <v>81234</v>
      </c>
    </row>
    <row r="129" spans="1:13" x14ac:dyDescent="0.35">
      <c r="A129" t="s">
        <v>272</v>
      </c>
      <c r="B129" t="s">
        <v>2936</v>
      </c>
      <c r="C129" s="2">
        <v>10</v>
      </c>
      <c r="D129" t="s">
        <v>314</v>
      </c>
      <c r="E129" s="2" t="str">
        <f t="shared" si="12"/>
        <v>10</v>
      </c>
      <c r="F129" s="2" t="str">
        <f t="shared" si="13"/>
        <v>73999</v>
      </c>
      <c r="G129" s="2" t="str">
        <f t="shared" si="14"/>
        <v>0000000</v>
      </c>
      <c r="H129" s="2" t="s">
        <v>8</v>
      </c>
      <c r="I129" s="2" t="str">
        <f t="shared" si="15"/>
        <v>7399</v>
      </c>
      <c r="J129" s="2" t="str">
        <f>IF(Table1[[#This Row],[Direct
Funded
Charter School
Number]]="N/A",Table1[[#This Row],[District
Code]],"C"&amp;Table1[[#This Row],[Direct
Funded
Charter School
Number]])</f>
        <v>73999</v>
      </c>
      <c r="K129" t="s">
        <v>315</v>
      </c>
      <c r="L129" s="9">
        <v>120845</v>
      </c>
      <c r="M129" s="20">
        <v>57661</v>
      </c>
    </row>
    <row r="130" spans="1:13" x14ac:dyDescent="0.35">
      <c r="A130" t="s">
        <v>272</v>
      </c>
      <c r="B130" t="s">
        <v>2936</v>
      </c>
      <c r="C130" s="2">
        <v>10</v>
      </c>
      <c r="D130" t="s">
        <v>316</v>
      </c>
      <c r="E130" s="2" t="str">
        <f t="shared" si="12"/>
        <v>10</v>
      </c>
      <c r="F130" s="2" t="str">
        <f t="shared" si="13"/>
        <v>75234</v>
      </c>
      <c r="G130" s="2" t="str">
        <f t="shared" si="14"/>
        <v>0000000</v>
      </c>
      <c r="H130" s="2" t="s">
        <v>8</v>
      </c>
      <c r="I130" s="2" t="str">
        <f t="shared" si="15"/>
        <v>7523</v>
      </c>
      <c r="J130" s="2" t="str">
        <f>IF(Table1[[#This Row],[Direct
Funded
Charter School
Number]]="N/A",Table1[[#This Row],[District
Code]],"C"&amp;Table1[[#This Row],[Direct
Funded
Charter School
Number]])</f>
        <v>75234</v>
      </c>
      <c r="K130" t="s">
        <v>317</v>
      </c>
      <c r="L130" s="9">
        <v>77286</v>
      </c>
      <c r="M130" s="20">
        <v>19322</v>
      </c>
    </row>
    <row r="131" spans="1:13" x14ac:dyDescent="0.35">
      <c r="A131" t="s">
        <v>272</v>
      </c>
      <c r="B131" t="s">
        <v>2936</v>
      </c>
      <c r="C131" s="2">
        <v>10</v>
      </c>
      <c r="D131" t="s">
        <v>318</v>
      </c>
      <c r="E131" s="2" t="str">
        <f t="shared" si="12"/>
        <v>10</v>
      </c>
      <c r="F131" s="2" t="str">
        <f t="shared" si="13"/>
        <v>75275</v>
      </c>
      <c r="G131" s="2" t="str">
        <f t="shared" si="14"/>
        <v>0000000</v>
      </c>
      <c r="H131" s="2" t="s">
        <v>8</v>
      </c>
      <c r="I131" s="2" t="str">
        <f t="shared" si="15"/>
        <v>7527</v>
      </c>
      <c r="J131" s="2" t="str">
        <f>IF(Table1[[#This Row],[Direct
Funded
Charter School
Number]]="N/A",Table1[[#This Row],[District
Code]],"C"&amp;Table1[[#This Row],[Direct
Funded
Charter School
Number]])</f>
        <v>75275</v>
      </c>
      <c r="K131" t="s">
        <v>319</v>
      </c>
      <c r="L131" s="9">
        <v>19179</v>
      </c>
      <c r="M131" s="20">
        <v>4795</v>
      </c>
    </row>
    <row r="132" spans="1:13" x14ac:dyDescent="0.35">
      <c r="A132" t="s">
        <v>272</v>
      </c>
      <c r="B132" t="s">
        <v>2936</v>
      </c>
      <c r="C132" s="2">
        <v>10</v>
      </c>
      <c r="D132" t="s">
        <v>320</v>
      </c>
      <c r="E132" s="2" t="str">
        <f t="shared" si="12"/>
        <v>10</v>
      </c>
      <c r="F132" s="2" t="str">
        <f t="shared" si="13"/>
        <v>75408</v>
      </c>
      <c r="G132" s="2" t="str">
        <f t="shared" si="14"/>
        <v>0000000</v>
      </c>
      <c r="H132" s="2" t="s">
        <v>8</v>
      </c>
      <c r="I132" s="2" t="str">
        <f t="shared" si="15"/>
        <v>7540</v>
      </c>
      <c r="J132" s="2" t="str">
        <f>IF(Table1[[#This Row],[Direct
Funded
Charter School
Number]]="N/A",Table1[[#This Row],[District
Code]],"C"&amp;Table1[[#This Row],[Direct
Funded
Charter School
Number]])</f>
        <v>75408</v>
      </c>
      <c r="K132" t="s">
        <v>321</v>
      </c>
      <c r="L132" s="9">
        <v>36974</v>
      </c>
      <c r="M132" s="20">
        <v>19680</v>
      </c>
    </row>
    <row r="133" spans="1:13" x14ac:dyDescent="0.35">
      <c r="A133" t="s">
        <v>272</v>
      </c>
      <c r="B133" t="s">
        <v>2936</v>
      </c>
      <c r="C133" s="2">
        <v>10</v>
      </c>
      <c r="D133" t="s">
        <v>322</v>
      </c>
      <c r="E133" s="2" t="str">
        <f t="shared" si="12"/>
        <v>10</v>
      </c>
      <c r="F133" s="2" t="str">
        <f t="shared" si="13"/>
        <v>76778</v>
      </c>
      <c r="G133" s="2" t="str">
        <f t="shared" si="14"/>
        <v>0000000</v>
      </c>
      <c r="H133" s="2" t="s">
        <v>8</v>
      </c>
      <c r="I133" s="2" t="str">
        <f t="shared" si="15"/>
        <v>7677</v>
      </c>
      <c r="J133" s="2" t="str">
        <f>IF(Table1[[#This Row],[Direct
Funded
Charter School
Number]]="N/A",Table1[[#This Row],[District
Code]],"C"&amp;Table1[[#This Row],[Direct
Funded
Charter School
Number]])</f>
        <v>76778</v>
      </c>
      <c r="K133" t="s">
        <v>323</v>
      </c>
      <c r="L133" s="9">
        <v>116540</v>
      </c>
      <c r="M133" s="20">
        <v>29135</v>
      </c>
    </row>
    <row r="134" spans="1:13" x14ac:dyDescent="0.35">
      <c r="A134" t="s">
        <v>272</v>
      </c>
      <c r="B134" t="s">
        <v>2936</v>
      </c>
      <c r="C134" s="2">
        <v>10</v>
      </c>
      <c r="D134" t="s">
        <v>324</v>
      </c>
      <c r="E134" s="2" t="str">
        <f t="shared" si="12"/>
        <v>10</v>
      </c>
      <c r="F134" s="2" t="str">
        <f t="shared" si="13"/>
        <v>62166</v>
      </c>
      <c r="G134" s="2" t="str">
        <f t="shared" si="14"/>
        <v>1030642</v>
      </c>
      <c r="H134" s="2" t="s">
        <v>325</v>
      </c>
      <c r="I134" s="2" t="str">
        <f t="shared" si="15"/>
        <v>C149</v>
      </c>
      <c r="J134" s="2" t="str">
        <f>IF(Table1[[#This Row],[Direct
Funded
Charter School
Number]]="N/A",Table1[[#This Row],[District
Code]],"C"&amp;Table1[[#This Row],[Direct
Funded
Charter School
Number]])</f>
        <v>C0149</v>
      </c>
      <c r="K134" t="s">
        <v>326</v>
      </c>
      <c r="L134" s="9">
        <v>10000</v>
      </c>
      <c r="M134" s="20">
        <v>2500</v>
      </c>
    </row>
    <row r="135" spans="1:13" x14ac:dyDescent="0.35">
      <c r="A135" t="s">
        <v>272</v>
      </c>
      <c r="B135" t="s">
        <v>2936</v>
      </c>
      <c r="C135" s="2">
        <v>10</v>
      </c>
      <c r="D135" t="s">
        <v>327</v>
      </c>
      <c r="E135" s="2" t="str">
        <f t="shared" si="12"/>
        <v>10</v>
      </c>
      <c r="F135" s="2" t="str">
        <f t="shared" si="13"/>
        <v>10108</v>
      </c>
      <c r="G135" s="2" t="str">
        <f t="shared" si="14"/>
        <v>6085112</v>
      </c>
      <c r="H135" s="2" t="s">
        <v>328</v>
      </c>
      <c r="I135" s="2" t="str">
        <f t="shared" si="15"/>
        <v>C195</v>
      </c>
      <c r="J135" s="2" t="str">
        <f>IF(Table1[[#This Row],[Direct
Funded
Charter School
Number]]="N/A",Table1[[#This Row],[District
Code]],"C"&amp;Table1[[#This Row],[Direct
Funded
Charter School
Number]])</f>
        <v>C0195</v>
      </c>
      <c r="K135" t="s">
        <v>329</v>
      </c>
      <c r="L135" s="9">
        <v>17283</v>
      </c>
      <c r="M135" s="20">
        <v>4321</v>
      </c>
    </row>
    <row r="136" spans="1:13" x14ac:dyDescent="0.35">
      <c r="A136" t="s">
        <v>272</v>
      </c>
      <c r="B136" t="s">
        <v>2936</v>
      </c>
      <c r="C136" s="2">
        <v>10</v>
      </c>
      <c r="D136" t="s">
        <v>330</v>
      </c>
      <c r="E136" s="2" t="str">
        <f t="shared" si="12"/>
        <v>10</v>
      </c>
      <c r="F136" s="2" t="str">
        <f t="shared" si="13"/>
        <v>62166</v>
      </c>
      <c r="G136" s="2" t="str">
        <f t="shared" si="14"/>
        <v>0106740</v>
      </c>
      <c r="H136" s="2" t="s">
        <v>331</v>
      </c>
      <c r="I136" s="2" t="str">
        <f t="shared" si="15"/>
        <v>C662</v>
      </c>
      <c r="J136" s="2" t="str">
        <f>IF(Table1[[#This Row],[Direct
Funded
Charter School
Number]]="N/A",Table1[[#This Row],[District
Code]],"C"&amp;Table1[[#This Row],[Direct
Funded
Charter School
Number]])</f>
        <v>C0662</v>
      </c>
      <c r="K136" t="s">
        <v>332</v>
      </c>
      <c r="L136" s="9">
        <v>10000</v>
      </c>
      <c r="M136" s="20">
        <v>2500</v>
      </c>
    </row>
    <row r="137" spans="1:13" x14ac:dyDescent="0.35">
      <c r="A137" t="s">
        <v>272</v>
      </c>
      <c r="B137" t="s">
        <v>2936</v>
      </c>
      <c r="C137" s="2">
        <v>10</v>
      </c>
      <c r="D137" t="s">
        <v>333</v>
      </c>
      <c r="E137" s="2" t="str">
        <f t="shared" si="12"/>
        <v>10</v>
      </c>
      <c r="F137" s="2" t="str">
        <f t="shared" si="13"/>
        <v>10108</v>
      </c>
      <c r="G137" s="2" t="str">
        <f t="shared" si="14"/>
        <v>0111682</v>
      </c>
      <c r="H137" s="2" t="s">
        <v>334</v>
      </c>
      <c r="I137" s="2" t="str">
        <f t="shared" si="15"/>
        <v>C787</v>
      </c>
      <c r="J137" s="2" t="str">
        <f>IF(Table1[[#This Row],[Direct
Funded
Charter School
Number]]="N/A",Table1[[#This Row],[District
Code]],"C"&amp;Table1[[#This Row],[Direct
Funded
Charter School
Number]])</f>
        <v>C0787</v>
      </c>
      <c r="K137" t="s">
        <v>335</v>
      </c>
      <c r="L137" s="9">
        <v>10000</v>
      </c>
      <c r="M137" s="20">
        <v>7500</v>
      </c>
    </row>
    <row r="138" spans="1:13" x14ac:dyDescent="0.35">
      <c r="A138" t="s">
        <v>272</v>
      </c>
      <c r="B138" t="s">
        <v>2936</v>
      </c>
      <c r="C138" s="2">
        <v>10</v>
      </c>
      <c r="D138" t="s">
        <v>336</v>
      </c>
      <c r="E138" s="2" t="str">
        <f t="shared" si="12"/>
        <v>10</v>
      </c>
      <c r="F138" s="2" t="str">
        <f t="shared" si="13"/>
        <v>62166</v>
      </c>
      <c r="G138" s="2" t="str">
        <f t="shared" si="14"/>
        <v>0114553</v>
      </c>
      <c r="H138" s="2" t="s">
        <v>337</v>
      </c>
      <c r="I138" s="2" t="str">
        <f t="shared" si="15"/>
        <v>C890</v>
      </c>
      <c r="J138" s="2" t="str">
        <f>IF(Table1[[#This Row],[Direct
Funded
Charter School
Number]]="N/A",Table1[[#This Row],[District
Code]],"C"&amp;Table1[[#This Row],[Direct
Funded
Charter School
Number]])</f>
        <v>C0890</v>
      </c>
      <c r="K138" t="s">
        <v>338</v>
      </c>
      <c r="L138" s="9">
        <v>10000</v>
      </c>
      <c r="M138" s="20">
        <v>2500</v>
      </c>
    </row>
    <row r="139" spans="1:13" x14ac:dyDescent="0.35">
      <c r="A139" t="s">
        <v>272</v>
      </c>
      <c r="B139" t="s">
        <v>2936</v>
      </c>
      <c r="C139" s="2">
        <v>10</v>
      </c>
      <c r="D139" t="s">
        <v>339</v>
      </c>
      <c r="E139" s="2" t="str">
        <f t="shared" si="12"/>
        <v>10</v>
      </c>
      <c r="F139" s="2" t="str">
        <f t="shared" si="13"/>
        <v>10108</v>
      </c>
      <c r="G139" s="2" t="str">
        <f t="shared" si="14"/>
        <v>0119628</v>
      </c>
      <c r="H139" s="2" t="s">
        <v>340</v>
      </c>
      <c r="I139" s="2" t="str">
        <f t="shared" si="15"/>
        <v>S085</v>
      </c>
      <c r="J139" s="2" t="str">
        <f>IF(Table1[[#This Row],[Direct
Funded
Charter School
Number]]="N/A",Table1[[#This Row],[District
Code]],"C"&amp;Table1[[#This Row],[Direct
Funded
Charter School
Number]])</f>
        <v>C1085</v>
      </c>
      <c r="K139" t="s">
        <v>341</v>
      </c>
      <c r="L139" s="9">
        <v>10000</v>
      </c>
      <c r="M139" s="20">
        <v>2500</v>
      </c>
    </row>
    <row r="140" spans="1:13" x14ac:dyDescent="0.35">
      <c r="A140" t="s">
        <v>272</v>
      </c>
      <c r="B140" t="s">
        <v>2936</v>
      </c>
      <c r="C140" s="2">
        <v>10</v>
      </c>
      <c r="D140" t="s">
        <v>2924</v>
      </c>
      <c r="E140" s="2" t="str">
        <f t="shared" si="12"/>
        <v>10</v>
      </c>
      <c r="F140" s="2" t="str">
        <f t="shared" si="13"/>
        <v>10108</v>
      </c>
      <c r="G140" s="2" t="str">
        <f t="shared" si="14"/>
        <v>0127514</v>
      </c>
      <c r="H140" s="2" t="s">
        <v>342</v>
      </c>
      <c r="I140" s="2" t="str">
        <f t="shared" si="15"/>
        <v>S503</v>
      </c>
      <c r="J140" s="2" t="str">
        <f>IF(Table1[[#This Row],[Direct
Funded
Charter School
Number]]="N/A",Table1[[#This Row],[District
Code]],"C"&amp;Table1[[#This Row],[Direct
Funded
Charter School
Number]])</f>
        <v>C1503</v>
      </c>
      <c r="K140" t="s">
        <v>343</v>
      </c>
      <c r="L140" s="9">
        <v>10000</v>
      </c>
      <c r="M140" s="20">
        <v>2500</v>
      </c>
    </row>
    <row r="141" spans="1:13" x14ac:dyDescent="0.35">
      <c r="A141" t="s">
        <v>272</v>
      </c>
      <c r="B141" t="s">
        <v>2936</v>
      </c>
      <c r="C141" s="2">
        <v>10</v>
      </c>
      <c r="D141" t="s">
        <v>344</v>
      </c>
      <c r="E141" s="2" t="str">
        <f t="shared" si="12"/>
        <v>10</v>
      </c>
      <c r="F141" s="2" t="str">
        <f t="shared" si="13"/>
        <v>62166</v>
      </c>
      <c r="G141" s="2" t="str">
        <f t="shared" si="14"/>
        <v>0133942</v>
      </c>
      <c r="H141" s="2" t="s">
        <v>345</v>
      </c>
      <c r="I141" s="2" t="str">
        <f t="shared" si="15"/>
        <v>S792</v>
      </c>
      <c r="J141" s="2" t="str">
        <f>IF(Table1[[#This Row],[Direct
Funded
Charter School
Number]]="N/A",Table1[[#This Row],[District
Code]],"C"&amp;Table1[[#This Row],[Direct
Funded
Charter School
Number]])</f>
        <v>C1792</v>
      </c>
      <c r="K141" t="s">
        <v>346</v>
      </c>
      <c r="L141" s="9">
        <v>10000</v>
      </c>
      <c r="M141" s="20">
        <v>2500</v>
      </c>
    </row>
    <row r="142" spans="1:13" x14ac:dyDescent="0.35">
      <c r="A142" t="s">
        <v>347</v>
      </c>
      <c r="B142" t="s">
        <v>2937</v>
      </c>
      <c r="C142" s="2">
        <v>5</v>
      </c>
      <c r="D142" t="s">
        <v>348</v>
      </c>
      <c r="E142" s="2" t="str">
        <f t="shared" si="12"/>
        <v>11</v>
      </c>
      <c r="F142" s="2" t="str">
        <f t="shared" si="13"/>
        <v>62554</v>
      </c>
      <c r="G142" s="2" t="str">
        <f t="shared" si="14"/>
        <v>0000000</v>
      </c>
      <c r="H142" s="2" t="s">
        <v>8</v>
      </c>
      <c r="I142" s="2" t="str">
        <f t="shared" si="15"/>
        <v>6255</v>
      </c>
      <c r="J142" s="2" t="str">
        <f>IF(Table1[[#This Row],[Direct
Funded
Charter School
Number]]="N/A",Table1[[#This Row],[District
Code]],"C"&amp;Table1[[#This Row],[Direct
Funded
Charter School
Number]])</f>
        <v>62554</v>
      </c>
      <c r="K142" t="s">
        <v>349</v>
      </c>
      <c r="L142" s="9">
        <v>10000</v>
      </c>
      <c r="M142" s="20">
        <v>2500</v>
      </c>
    </row>
    <row r="143" spans="1:13" x14ac:dyDescent="0.35">
      <c r="A143" t="s">
        <v>347</v>
      </c>
      <c r="B143" t="s">
        <v>2937</v>
      </c>
      <c r="C143" s="2">
        <v>5</v>
      </c>
      <c r="D143" t="s">
        <v>350</v>
      </c>
      <c r="E143" s="2" t="str">
        <f t="shared" si="12"/>
        <v>11</v>
      </c>
      <c r="F143" s="2" t="str">
        <f t="shared" si="13"/>
        <v>62596</v>
      </c>
      <c r="G143" s="2" t="str">
        <f t="shared" si="14"/>
        <v>0000000</v>
      </c>
      <c r="H143" s="2" t="s">
        <v>8</v>
      </c>
      <c r="I143" s="2" t="str">
        <f t="shared" si="15"/>
        <v>6259</v>
      </c>
      <c r="J143" s="2" t="str">
        <f>IF(Table1[[#This Row],[Direct
Funded
Charter School
Number]]="N/A",Table1[[#This Row],[District
Code]],"C"&amp;Table1[[#This Row],[Direct
Funded
Charter School
Number]])</f>
        <v>62596</v>
      </c>
      <c r="K143" t="s">
        <v>351</v>
      </c>
      <c r="L143" s="9">
        <v>10000</v>
      </c>
      <c r="M143" s="20">
        <v>2500</v>
      </c>
    </row>
    <row r="144" spans="1:13" x14ac:dyDescent="0.35">
      <c r="A144" t="s">
        <v>347</v>
      </c>
      <c r="B144" t="s">
        <v>2937</v>
      </c>
      <c r="C144" s="2">
        <v>5</v>
      </c>
      <c r="D144" t="s">
        <v>352</v>
      </c>
      <c r="E144" s="2" t="str">
        <f t="shared" si="12"/>
        <v>11</v>
      </c>
      <c r="F144" s="2" t="str">
        <f t="shared" si="13"/>
        <v>62638</v>
      </c>
      <c r="G144" s="2" t="str">
        <f t="shared" si="14"/>
        <v>0000000</v>
      </c>
      <c r="H144" s="2" t="s">
        <v>8</v>
      </c>
      <c r="I144" s="2" t="str">
        <f t="shared" si="15"/>
        <v>6263</v>
      </c>
      <c r="J144" s="2" t="str">
        <f>IF(Table1[[#This Row],[Direct
Funded
Charter School
Number]]="N/A",Table1[[#This Row],[District
Code]],"C"&amp;Table1[[#This Row],[Direct
Funded
Charter School
Number]])</f>
        <v>62638</v>
      </c>
      <c r="K144" t="s">
        <v>353</v>
      </c>
      <c r="L144" s="9">
        <v>10000</v>
      </c>
      <c r="M144" s="20">
        <v>2500</v>
      </c>
    </row>
    <row r="145" spans="1:13" x14ac:dyDescent="0.35">
      <c r="A145" t="s">
        <v>347</v>
      </c>
      <c r="B145" t="s">
        <v>2937</v>
      </c>
      <c r="C145" s="2">
        <v>5</v>
      </c>
      <c r="D145" t="s">
        <v>354</v>
      </c>
      <c r="E145" s="2" t="str">
        <f t="shared" si="12"/>
        <v>11</v>
      </c>
      <c r="F145" s="2" t="str">
        <f t="shared" si="13"/>
        <v>62646</v>
      </c>
      <c r="G145" s="2" t="str">
        <f t="shared" si="14"/>
        <v>0000000</v>
      </c>
      <c r="H145" s="2" t="s">
        <v>8</v>
      </c>
      <c r="I145" s="2" t="str">
        <f t="shared" si="15"/>
        <v>6264</v>
      </c>
      <c r="J145" s="2" t="str">
        <f>IF(Table1[[#This Row],[Direct
Funded
Charter School
Number]]="N/A",Table1[[#This Row],[District
Code]],"C"&amp;Table1[[#This Row],[Direct
Funded
Charter School
Number]])</f>
        <v>62646</v>
      </c>
      <c r="K145" t="s">
        <v>355</v>
      </c>
      <c r="L145" s="9">
        <v>10000</v>
      </c>
      <c r="M145" s="20">
        <v>2500</v>
      </c>
    </row>
    <row r="146" spans="1:13" x14ac:dyDescent="0.35">
      <c r="A146" t="s">
        <v>347</v>
      </c>
      <c r="B146" t="s">
        <v>2937</v>
      </c>
      <c r="C146" s="2">
        <v>5</v>
      </c>
      <c r="D146" t="s">
        <v>356</v>
      </c>
      <c r="E146" s="2" t="str">
        <f t="shared" si="12"/>
        <v>11</v>
      </c>
      <c r="F146" s="2" t="str">
        <f t="shared" si="13"/>
        <v>62653</v>
      </c>
      <c r="G146" s="2" t="str">
        <f t="shared" si="14"/>
        <v>0000000</v>
      </c>
      <c r="H146" s="2" t="s">
        <v>8</v>
      </c>
      <c r="I146" s="2" t="str">
        <f t="shared" si="15"/>
        <v>6265</v>
      </c>
      <c r="J146" s="2" t="str">
        <f>IF(Table1[[#This Row],[Direct
Funded
Charter School
Number]]="N/A",Table1[[#This Row],[District
Code]],"C"&amp;Table1[[#This Row],[Direct
Funded
Charter School
Number]])</f>
        <v>62653</v>
      </c>
      <c r="K146" t="s">
        <v>357</v>
      </c>
      <c r="L146" s="9">
        <v>10000</v>
      </c>
      <c r="M146" s="20">
        <v>2500</v>
      </c>
    </row>
    <row r="147" spans="1:13" x14ac:dyDescent="0.35">
      <c r="A147" t="s">
        <v>347</v>
      </c>
      <c r="B147" t="s">
        <v>2937</v>
      </c>
      <c r="C147" s="2">
        <v>5</v>
      </c>
      <c r="D147" t="s">
        <v>358</v>
      </c>
      <c r="E147" s="2" t="str">
        <f t="shared" si="12"/>
        <v>11</v>
      </c>
      <c r="F147" s="2" t="str">
        <f t="shared" si="13"/>
        <v>75481</v>
      </c>
      <c r="G147" s="2" t="str">
        <f t="shared" si="14"/>
        <v>0000000</v>
      </c>
      <c r="H147" s="2" t="s">
        <v>8</v>
      </c>
      <c r="I147" s="2" t="str">
        <f t="shared" si="15"/>
        <v>7548</v>
      </c>
      <c r="J147" s="2" t="str">
        <f>IF(Table1[[#This Row],[Direct
Funded
Charter School
Number]]="N/A",Table1[[#This Row],[District
Code]],"C"&amp;Table1[[#This Row],[Direct
Funded
Charter School
Number]])</f>
        <v>75481</v>
      </c>
      <c r="K147" t="s">
        <v>359</v>
      </c>
      <c r="L147" s="9">
        <v>45045</v>
      </c>
      <c r="M147" s="20">
        <v>11261</v>
      </c>
    </row>
    <row r="148" spans="1:13" x14ac:dyDescent="0.35">
      <c r="A148" t="s">
        <v>347</v>
      </c>
      <c r="B148" t="s">
        <v>2937</v>
      </c>
      <c r="C148" s="2">
        <v>5</v>
      </c>
      <c r="D148" t="s">
        <v>360</v>
      </c>
      <c r="E148" s="2" t="str">
        <f t="shared" si="12"/>
        <v>11</v>
      </c>
      <c r="F148" s="2" t="str">
        <f t="shared" si="13"/>
        <v>76562</v>
      </c>
      <c r="G148" s="2" t="str">
        <f t="shared" si="14"/>
        <v>0000000</v>
      </c>
      <c r="H148" s="2" t="s">
        <v>8</v>
      </c>
      <c r="I148" s="2" t="str">
        <f t="shared" si="15"/>
        <v>7656</v>
      </c>
      <c r="J148" s="2" t="str">
        <f>IF(Table1[[#This Row],[Direct
Funded
Charter School
Number]]="N/A",Table1[[#This Row],[District
Code]],"C"&amp;Table1[[#This Row],[Direct
Funded
Charter School
Number]])</f>
        <v>76562</v>
      </c>
      <c r="K148" t="s">
        <v>361</v>
      </c>
      <c r="L148" s="9">
        <v>12534</v>
      </c>
      <c r="M148" s="20">
        <v>3134</v>
      </c>
    </row>
    <row r="149" spans="1:13" x14ac:dyDescent="0.35">
      <c r="A149" t="s">
        <v>362</v>
      </c>
      <c r="B149" t="s">
        <v>2938</v>
      </c>
      <c r="C149" s="2">
        <v>1</v>
      </c>
      <c r="D149" t="s">
        <v>363</v>
      </c>
      <c r="E149" s="2" t="str">
        <f t="shared" si="12"/>
        <v>12</v>
      </c>
      <c r="F149" s="2" t="str">
        <f t="shared" si="13"/>
        <v>10124</v>
      </c>
      <c r="G149" s="2" t="str">
        <f t="shared" si="14"/>
        <v>0000000</v>
      </c>
      <c r="H149" s="2" t="s">
        <v>8</v>
      </c>
      <c r="I149" s="2" t="str">
        <f t="shared" si="15"/>
        <v>1012</v>
      </c>
      <c r="J149" s="2" t="str">
        <f>IF(Table1[[#This Row],[Direct
Funded
Charter School
Number]]="N/A",Table1[[#This Row],[District
Code]],"C"&amp;Table1[[#This Row],[Direct
Funded
Charter School
Number]])</f>
        <v>10124</v>
      </c>
      <c r="K149" t="s">
        <v>364</v>
      </c>
      <c r="L149" s="9">
        <v>10455</v>
      </c>
      <c r="M149" s="20">
        <v>2614</v>
      </c>
    </row>
    <row r="150" spans="1:13" x14ac:dyDescent="0.35">
      <c r="A150" t="s">
        <v>362</v>
      </c>
      <c r="B150" t="s">
        <v>2938</v>
      </c>
      <c r="C150" s="2">
        <v>1</v>
      </c>
      <c r="D150" t="s">
        <v>365</v>
      </c>
      <c r="E150" s="2" t="str">
        <f t="shared" si="12"/>
        <v>12</v>
      </c>
      <c r="F150" s="2" t="str">
        <f t="shared" si="13"/>
        <v>62679</v>
      </c>
      <c r="G150" s="2" t="str">
        <f t="shared" si="14"/>
        <v>0000000</v>
      </c>
      <c r="H150" s="2" t="s">
        <v>8</v>
      </c>
      <c r="I150" s="2" t="str">
        <f t="shared" si="15"/>
        <v>6267</v>
      </c>
      <c r="J150" s="2" t="str">
        <f>IF(Table1[[#This Row],[Direct
Funded
Charter School
Number]]="N/A",Table1[[#This Row],[District
Code]],"C"&amp;Table1[[#This Row],[Direct
Funded
Charter School
Number]])</f>
        <v>62679</v>
      </c>
      <c r="K150" t="s">
        <v>366</v>
      </c>
      <c r="L150" s="9">
        <v>31529</v>
      </c>
      <c r="M150" s="20">
        <v>7882</v>
      </c>
    </row>
    <row r="151" spans="1:13" x14ac:dyDescent="0.35">
      <c r="A151" t="s">
        <v>362</v>
      </c>
      <c r="B151" t="s">
        <v>2938</v>
      </c>
      <c r="C151" s="2">
        <v>1</v>
      </c>
      <c r="D151" t="s">
        <v>367</v>
      </c>
      <c r="E151" s="2" t="str">
        <f t="shared" si="12"/>
        <v>12</v>
      </c>
      <c r="F151" s="2" t="str">
        <f t="shared" si="13"/>
        <v>62687</v>
      </c>
      <c r="G151" s="2" t="str">
        <f t="shared" si="14"/>
        <v>0000000</v>
      </c>
      <c r="H151" s="2" t="s">
        <v>8</v>
      </c>
      <c r="I151" s="2" t="str">
        <f t="shared" si="15"/>
        <v>6268</v>
      </c>
      <c r="J151" s="2" t="str">
        <f>IF(Table1[[#This Row],[Direct
Funded
Charter School
Number]]="N/A",Table1[[#This Row],[District
Code]],"C"&amp;Table1[[#This Row],[Direct
Funded
Charter School
Number]])</f>
        <v>62687</v>
      </c>
      <c r="K151" t="s">
        <v>368</v>
      </c>
      <c r="L151" s="9">
        <v>19813</v>
      </c>
      <c r="M151" s="20">
        <v>4953</v>
      </c>
    </row>
    <row r="152" spans="1:13" x14ac:dyDescent="0.35">
      <c r="A152" t="s">
        <v>362</v>
      </c>
      <c r="B152" t="s">
        <v>2938</v>
      </c>
      <c r="C152" s="2">
        <v>1</v>
      </c>
      <c r="D152" t="s">
        <v>369</v>
      </c>
      <c r="E152" s="2" t="str">
        <f t="shared" si="12"/>
        <v>12</v>
      </c>
      <c r="F152" s="2" t="str">
        <f t="shared" si="13"/>
        <v>62703</v>
      </c>
      <c r="G152" s="2" t="str">
        <f t="shared" si="14"/>
        <v>0000000</v>
      </c>
      <c r="H152" s="2" t="s">
        <v>8</v>
      </c>
      <c r="I152" s="2" t="str">
        <f t="shared" si="15"/>
        <v>6270</v>
      </c>
      <c r="J152" s="2" t="str">
        <f>IF(Table1[[#This Row],[Direct
Funded
Charter School
Number]]="N/A",Table1[[#This Row],[District
Code]],"C"&amp;Table1[[#This Row],[Direct
Funded
Charter School
Number]])</f>
        <v>62703</v>
      </c>
      <c r="K152" t="s">
        <v>370</v>
      </c>
      <c r="L152" s="9">
        <v>10000</v>
      </c>
      <c r="M152" s="20">
        <v>2500</v>
      </c>
    </row>
    <row r="153" spans="1:13" x14ac:dyDescent="0.35">
      <c r="A153" t="s">
        <v>362</v>
      </c>
      <c r="B153" t="s">
        <v>2938</v>
      </c>
      <c r="C153" s="2">
        <v>1</v>
      </c>
      <c r="D153" t="s">
        <v>371</v>
      </c>
      <c r="E153" s="2" t="str">
        <f t="shared" si="12"/>
        <v>12</v>
      </c>
      <c r="F153" s="2" t="str">
        <f t="shared" si="13"/>
        <v>62729</v>
      </c>
      <c r="G153" s="2" t="str">
        <f t="shared" si="14"/>
        <v>0000000</v>
      </c>
      <c r="H153" s="2" t="s">
        <v>8</v>
      </c>
      <c r="I153" s="2" t="str">
        <f t="shared" si="15"/>
        <v>6272</v>
      </c>
      <c r="J153" s="2" t="str">
        <f>IF(Table1[[#This Row],[Direct
Funded
Charter School
Number]]="N/A",Table1[[#This Row],[District
Code]],"C"&amp;Table1[[#This Row],[Direct
Funded
Charter School
Number]])</f>
        <v>62729</v>
      </c>
      <c r="K153" t="s">
        <v>372</v>
      </c>
      <c r="L153" s="9">
        <v>10000</v>
      </c>
      <c r="M153" s="20">
        <v>2500</v>
      </c>
    </row>
    <row r="154" spans="1:13" x14ac:dyDescent="0.35">
      <c r="A154" t="s">
        <v>362</v>
      </c>
      <c r="B154" t="s">
        <v>2938</v>
      </c>
      <c r="C154" s="2">
        <v>1</v>
      </c>
      <c r="D154" t="s">
        <v>373</v>
      </c>
      <c r="E154" s="2" t="str">
        <f t="shared" si="12"/>
        <v>12</v>
      </c>
      <c r="F154" s="2" t="str">
        <f t="shared" si="13"/>
        <v>62737</v>
      </c>
      <c r="G154" s="2" t="str">
        <f t="shared" si="14"/>
        <v>0000000</v>
      </c>
      <c r="H154" s="2" t="s">
        <v>8</v>
      </c>
      <c r="I154" s="2" t="str">
        <f t="shared" si="15"/>
        <v>6273</v>
      </c>
      <c r="J154" s="2" t="str">
        <f>IF(Table1[[#This Row],[Direct
Funded
Charter School
Number]]="N/A",Table1[[#This Row],[District
Code]],"C"&amp;Table1[[#This Row],[Direct
Funded
Charter School
Number]])</f>
        <v>62737</v>
      </c>
      <c r="K154" t="s">
        <v>374</v>
      </c>
      <c r="L154" s="9">
        <v>10000</v>
      </c>
      <c r="M154" s="20">
        <v>2500</v>
      </c>
    </row>
    <row r="155" spans="1:13" x14ac:dyDescent="0.35">
      <c r="A155" t="s">
        <v>362</v>
      </c>
      <c r="B155" t="s">
        <v>2938</v>
      </c>
      <c r="C155" s="2">
        <v>1</v>
      </c>
      <c r="D155" t="s">
        <v>375</v>
      </c>
      <c r="E155" s="2" t="str">
        <f t="shared" si="12"/>
        <v>12</v>
      </c>
      <c r="F155" s="2" t="str">
        <f t="shared" si="13"/>
        <v>62745</v>
      </c>
      <c r="G155" s="2" t="str">
        <f t="shared" si="14"/>
        <v>0000000</v>
      </c>
      <c r="H155" s="2" t="s">
        <v>8</v>
      </c>
      <c r="I155" s="2" t="str">
        <f t="shared" si="15"/>
        <v>6274</v>
      </c>
      <c r="J155" s="2" t="str">
        <f>IF(Table1[[#This Row],[Direct
Funded
Charter School
Number]]="N/A",Table1[[#This Row],[District
Code]],"C"&amp;Table1[[#This Row],[Direct
Funded
Charter School
Number]])</f>
        <v>62745</v>
      </c>
      <c r="K155" t="s">
        <v>376</v>
      </c>
      <c r="L155" s="9">
        <v>16647</v>
      </c>
      <c r="M155" s="20">
        <v>4162</v>
      </c>
    </row>
    <row r="156" spans="1:13" x14ac:dyDescent="0.35">
      <c r="A156" t="s">
        <v>362</v>
      </c>
      <c r="B156" t="s">
        <v>2938</v>
      </c>
      <c r="C156" s="2">
        <v>1</v>
      </c>
      <c r="D156" t="s">
        <v>377</v>
      </c>
      <c r="E156" s="2" t="str">
        <f t="shared" si="12"/>
        <v>12</v>
      </c>
      <c r="F156" s="2" t="str">
        <f t="shared" si="13"/>
        <v>62794</v>
      </c>
      <c r="G156" s="2" t="str">
        <f t="shared" si="14"/>
        <v>0000000</v>
      </c>
      <c r="H156" s="2" t="s">
        <v>8</v>
      </c>
      <c r="I156" s="2" t="str">
        <f t="shared" si="15"/>
        <v>6279</v>
      </c>
      <c r="J156" s="2" t="str">
        <f>IF(Table1[[#This Row],[Direct
Funded
Charter School
Number]]="N/A",Table1[[#This Row],[District
Code]],"C"&amp;Table1[[#This Row],[Direct
Funded
Charter School
Number]])</f>
        <v>62794</v>
      </c>
      <c r="K156" t="s">
        <v>378</v>
      </c>
      <c r="L156" s="9">
        <v>10000</v>
      </c>
      <c r="M156" s="20">
        <v>2500</v>
      </c>
    </row>
    <row r="157" spans="1:13" x14ac:dyDescent="0.35">
      <c r="A157" t="s">
        <v>362</v>
      </c>
      <c r="B157" t="s">
        <v>2938</v>
      </c>
      <c r="C157" s="2">
        <v>1</v>
      </c>
      <c r="D157" t="s">
        <v>379</v>
      </c>
      <c r="E157" s="2" t="str">
        <f t="shared" si="12"/>
        <v>12</v>
      </c>
      <c r="F157" s="2" t="str">
        <f t="shared" si="13"/>
        <v>62810</v>
      </c>
      <c r="G157" s="2" t="str">
        <f t="shared" si="14"/>
        <v>0000000</v>
      </c>
      <c r="H157" s="2" t="s">
        <v>8</v>
      </c>
      <c r="I157" s="2" t="str">
        <f t="shared" si="15"/>
        <v>6281</v>
      </c>
      <c r="J157" s="2" t="str">
        <f>IF(Table1[[#This Row],[Direct
Funded
Charter School
Number]]="N/A",Table1[[#This Row],[District
Code]],"C"&amp;Table1[[#This Row],[Direct
Funded
Charter School
Number]])</f>
        <v>62810</v>
      </c>
      <c r="K157" t="s">
        <v>380</v>
      </c>
      <c r="L157" s="9">
        <v>11705</v>
      </c>
      <c r="M157" s="20">
        <v>2926</v>
      </c>
    </row>
    <row r="158" spans="1:13" x14ac:dyDescent="0.35">
      <c r="A158" t="s">
        <v>362</v>
      </c>
      <c r="B158" t="s">
        <v>2938</v>
      </c>
      <c r="C158" s="2">
        <v>1</v>
      </c>
      <c r="D158" t="s">
        <v>381</v>
      </c>
      <c r="E158" s="2" t="str">
        <f t="shared" si="12"/>
        <v>12</v>
      </c>
      <c r="F158" s="2" t="str">
        <f t="shared" si="13"/>
        <v>62828</v>
      </c>
      <c r="G158" s="2" t="str">
        <f t="shared" si="14"/>
        <v>0000000</v>
      </c>
      <c r="H158" s="2" t="s">
        <v>8</v>
      </c>
      <c r="I158" s="2" t="str">
        <f t="shared" si="15"/>
        <v>6282</v>
      </c>
      <c r="J158" s="2" t="str">
        <f>IF(Table1[[#This Row],[Direct
Funded
Charter School
Number]]="N/A",Table1[[#This Row],[District
Code]],"C"&amp;Table1[[#This Row],[Direct
Funded
Charter School
Number]])</f>
        <v>62828</v>
      </c>
      <c r="K158" t="s">
        <v>382</v>
      </c>
      <c r="L158" s="9">
        <v>10000</v>
      </c>
      <c r="M158" s="20">
        <v>2500</v>
      </c>
    </row>
    <row r="159" spans="1:13" x14ac:dyDescent="0.35">
      <c r="A159" t="s">
        <v>362</v>
      </c>
      <c r="B159" t="s">
        <v>2938</v>
      </c>
      <c r="C159" s="2">
        <v>1</v>
      </c>
      <c r="D159" t="s">
        <v>383</v>
      </c>
      <c r="E159" s="2" t="str">
        <f t="shared" ref="E159:E197" si="16">MID($D159,1,2)</f>
        <v>12</v>
      </c>
      <c r="F159" s="2" t="str">
        <f t="shared" ref="F159:F197" si="17">MID($D159,3,5)</f>
        <v>62885</v>
      </c>
      <c r="G159" s="2" t="str">
        <f t="shared" ref="G159:G197" si="18">MID($D159,8,7)</f>
        <v>0000000</v>
      </c>
      <c r="H159" s="2" t="s">
        <v>8</v>
      </c>
      <c r="I159" s="2" t="str">
        <f t="shared" ref="I159:I197" si="19">IF(H159="N/A",MID(F159,1,4),IF(MID(H159,1,1)="0","C"&amp;MID(H159,2,3),IF(MID(H159,1,1)="1","S"&amp;MID(H159,2,3),"?")))</f>
        <v>6288</v>
      </c>
      <c r="J159" s="2" t="str">
        <f>IF(Table1[[#This Row],[Direct
Funded
Charter School
Number]]="N/A",Table1[[#This Row],[District
Code]],"C"&amp;Table1[[#This Row],[Direct
Funded
Charter School
Number]])</f>
        <v>62885</v>
      </c>
      <c r="K159" t="s">
        <v>384</v>
      </c>
      <c r="L159" s="9">
        <v>10000</v>
      </c>
      <c r="M159" s="20">
        <v>2500</v>
      </c>
    </row>
    <row r="160" spans="1:13" x14ac:dyDescent="0.35">
      <c r="A160" t="s">
        <v>362</v>
      </c>
      <c r="B160" t="s">
        <v>2938</v>
      </c>
      <c r="C160" s="2">
        <v>1</v>
      </c>
      <c r="D160" t="s">
        <v>385</v>
      </c>
      <c r="E160" s="2" t="str">
        <f t="shared" si="16"/>
        <v>12</v>
      </c>
      <c r="F160" s="2" t="str">
        <f t="shared" si="17"/>
        <v>62893</v>
      </c>
      <c r="G160" s="2" t="str">
        <f t="shared" si="18"/>
        <v>0000000</v>
      </c>
      <c r="H160" s="2" t="s">
        <v>8</v>
      </c>
      <c r="I160" s="2" t="str">
        <f t="shared" si="19"/>
        <v>6289</v>
      </c>
      <c r="J160" s="2" t="str">
        <f>IF(Table1[[#This Row],[Direct
Funded
Charter School
Number]]="N/A",Table1[[#This Row],[District
Code]],"C"&amp;Table1[[#This Row],[Direct
Funded
Charter School
Number]])</f>
        <v>62893</v>
      </c>
      <c r="K160" t="s">
        <v>386</v>
      </c>
      <c r="L160" s="9">
        <v>10000</v>
      </c>
      <c r="M160" s="20">
        <v>2500</v>
      </c>
    </row>
    <row r="161" spans="1:13" x14ac:dyDescent="0.35">
      <c r="A161" t="s">
        <v>362</v>
      </c>
      <c r="B161" t="s">
        <v>2938</v>
      </c>
      <c r="C161" s="2">
        <v>1</v>
      </c>
      <c r="D161" t="s">
        <v>387</v>
      </c>
      <c r="E161" s="2" t="str">
        <f t="shared" si="16"/>
        <v>12</v>
      </c>
      <c r="F161" s="2" t="str">
        <f t="shared" si="17"/>
        <v>62927</v>
      </c>
      <c r="G161" s="2" t="str">
        <f t="shared" si="18"/>
        <v>0000000</v>
      </c>
      <c r="H161" s="2" t="s">
        <v>8</v>
      </c>
      <c r="I161" s="2" t="str">
        <f t="shared" si="19"/>
        <v>6292</v>
      </c>
      <c r="J161" s="2" t="str">
        <f>IF(Table1[[#This Row],[Direct
Funded
Charter School
Number]]="N/A",Table1[[#This Row],[District
Code]],"C"&amp;Table1[[#This Row],[Direct
Funded
Charter School
Number]])</f>
        <v>62927</v>
      </c>
      <c r="K161" t="s">
        <v>388</v>
      </c>
      <c r="L161" s="9">
        <v>10000</v>
      </c>
      <c r="M161" s="20">
        <v>2500</v>
      </c>
    </row>
    <row r="162" spans="1:13" x14ac:dyDescent="0.35">
      <c r="A162" t="s">
        <v>362</v>
      </c>
      <c r="B162" t="s">
        <v>2938</v>
      </c>
      <c r="C162" s="2">
        <v>1</v>
      </c>
      <c r="D162" t="s">
        <v>389</v>
      </c>
      <c r="E162" s="2" t="str">
        <f t="shared" si="16"/>
        <v>12</v>
      </c>
      <c r="F162" s="2" t="str">
        <f t="shared" si="17"/>
        <v>62950</v>
      </c>
      <c r="G162" s="2" t="str">
        <f t="shared" si="18"/>
        <v>0000000</v>
      </c>
      <c r="H162" s="2" t="s">
        <v>8</v>
      </c>
      <c r="I162" s="2" t="str">
        <f t="shared" si="19"/>
        <v>6295</v>
      </c>
      <c r="J162" s="2" t="str">
        <f>IF(Table1[[#This Row],[Direct
Funded
Charter School
Number]]="N/A",Table1[[#This Row],[District
Code]],"C"&amp;Table1[[#This Row],[Direct
Funded
Charter School
Number]])</f>
        <v>62950</v>
      </c>
      <c r="K162" t="s">
        <v>390</v>
      </c>
      <c r="L162" s="9">
        <v>17749</v>
      </c>
      <c r="M162" s="20">
        <v>4437</v>
      </c>
    </row>
    <row r="163" spans="1:13" x14ac:dyDescent="0.35">
      <c r="A163" t="s">
        <v>362</v>
      </c>
      <c r="B163" t="s">
        <v>2938</v>
      </c>
      <c r="C163" s="2">
        <v>1</v>
      </c>
      <c r="D163" t="s">
        <v>391</v>
      </c>
      <c r="E163" s="2" t="str">
        <f t="shared" si="16"/>
        <v>12</v>
      </c>
      <c r="F163" s="2" t="str">
        <f t="shared" si="17"/>
        <v>62976</v>
      </c>
      <c r="G163" s="2" t="str">
        <f t="shared" si="18"/>
        <v>0000000</v>
      </c>
      <c r="H163" s="2" t="s">
        <v>8</v>
      </c>
      <c r="I163" s="2" t="str">
        <f t="shared" si="19"/>
        <v>6297</v>
      </c>
      <c r="J163" s="2" t="str">
        <f>IF(Table1[[#This Row],[Direct
Funded
Charter School
Number]]="N/A",Table1[[#This Row],[District
Code]],"C"&amp;Table1[[#This Row],[Direct
Funded
Charter School
Number]])</f>
        <v>62976</v>
      </c>
      <c r="K163" t="s">
        <v>295</v>
      </c>
      <c r="L163" s="9">
        <v>10000</v>
      </c>
      <c r="M163" s="20">
        <v>2500</v>
      </c>
    </row>
    <row r="164" spans="1:13" x14ac:dyDescent="0.35">
      <c r="A164" t="s">
        <v>362</v>
      </c>
      <c r="B164" t="s">
        <v>2938</v>
      </c>
      <c r="C164" s="2">
        <v>1</v>
      </c>
      <c r="D164" t="s">
        <v>392</v>
      </c>
      <c r="E164" s="2" t="str">
        <f t="shared" si="16"/>
        <v>12</v>
      </c>
      <c r="F164" s="2" t="str">
        <f t="shared" si="17"/>
        <v>62984</v>
      </c>
      <c r="G164" s="2" t="str">
        <f t="shared" si="18"/>
        <v>0000000</v>
      </c>
      <c r="H164" s="2" t="s">
        <v>8</v>
      </c>
      <c r="I164" s="2" t="str">
        <f t="shared" si="19"/>
        <v>6298</v>
      </c>
      <c r="J164" s="2" t="str">
        <f>IF(Table1[[#This Row],[Direct
Funded
Charter School
Number]]="N/A",Table1[[#This Row],[District
Code]],"C"&amp;Table1[[#This Row],[Direct
Funded
Charter School
Number]])</f>
        <v>62984</v>
      </c>
      <c r="K164" t="s">
        <v>393</v>
      </c>
      <c r="L164" s="9">
        <v>10000</v>
      </c>
      <c r="M164" s="20">
        <v>2500</v>
      </c>
    </row>
    <row r="165" spans="1:13" x14ac:dyDescent="0.35">
      <c r="A165" t="s">
        <v>362</v>
      </c>
      <c r="B165" t="s">
        <v>2938</v>
      </c>
      <c r="C165" s="2">
        <v>1</v>
      </c>
      <c r="D165" t="s">
        <v>394</v>
      </c>
      <c r="E165" s="2" t="str">
        <f t="shared" si="16"/>
        <v>12</v>
      </c>
      <c r="F165" s="2" t="str">
        <f t="shared" si="17"/>
        <v>63008</v>
      </c>
      <c r="G165" s="2" t="str">
        <f t="shared" si="18"/>
        <v>0000000</v>
      </c>
      <c r="H165" s="2" t="s">
        <v>8</v>
      </c>
      <c r="I165" s="2" t="str">
        <f t="shared" si="19"/>
        <v>6300</v>
      </c>
      <c r="J165" s="2" t="str">
        <f>IF(Table1[[#This Row],[Direct
Funded
Charter School
Number]]="N/A",Table1[[#This Row],[District
Code]],"C"&amp;Table1[[#This Row],[Direct
Funded
Charter School
Number]])</f>
        <v>63008</v>
      </c>
      <c r="K165" t="s">
        <v>395</v>
      </c>
      <c r="L165" s="9">
        <v>10000</v>
      </c>
      <c r="M165" s="20">
        <v>2500</v>
      </c>
    </row>
    <row r="166" spans="1:13" x14ac:dyDescent="0.35">
      <c r="A166" t="s">
        <v>362</v>
      </c>
      <c r="B166" t="s">
        <v>2938</v>
      </c>
      <c r="C166" s="2">
        <v>1</v>
      </c>
      <c r="D166" t="s">
        <v>396</v>
      </c>
      <c r="E166" s="2" t="str">
        <f t="shared" si="16"/>
        <v>12</v>
      </c>
      <c r="F166" s="2" t="str">
        <f t="shared" si="17"/>
        <v>76802</v>
      </c>
      <c r="G166" s="2" t="str">
        <f t="shared" si="18"/>
        <v>0000000</v>
      </c>
      <c r="H166" s="2" t="s">
        <v>8</v>
      </c>
      <c r="I166" s="2" t="str">
        <f t="shared" si="19"/>
        <v>7680</v>
      </c>
      <c r="J166" s="2" t="str">
        <f>IF(Table1[[#This Row],[Direct
Funded
Charter School
Number]]="N/A",Table1[[#This Row],[District
Code]],"C"&amp;Table1[[#This Row],[Direct
Funded
Charter School
Number]])</f>
        <v>76802</v>
      </c>
      <c r="K166" t="s">
        <v>397</v>
      </c>
      <c r="L166" s="9">
        <v>23425</v>
      </c>
      <c r="M166" s="20">
        <v>5856</v>
      </c>
    </row>
    <row r="167" spans="1:13" x14ac:dyDescent="0.35">
      <c r="A167" t="s">
        <v>362</v>
      </c>
      <c r="B167" t="s">
        <v>2938</v>
      </c>
      <c r="C167" s="2">
        <v>1</v>
      </c>
      <c r="D167" t="s">
        <v>398</v>
      </c>
      <c r="E167" s="2" t="str">
        <f t="shared" si="16"/>
        <v>12</v>
      </c>
      <c r="F167" s="2" t="str">
        <f t="shared" si="17"/>
        <v>63024</v>
      </c>
      <c r="G167" s="2" t="str">
        <f t="shared" si="18"/>
        <v>0000000</v>
      </c>
      <c r="H167" s="2" t="s">
        <v>8</v>
      </c>
      <c r="I167" s="2" t="str">
        <f t="shared" si="19"/>
        <v>6302</v>
      </c>
      <c r="J167" s="2" t="str">
        <f>IF(Table1[[#This Row],[Direct
Funded
Charter School
Number]]="N/A",Table1[[#This Row],[District
Code]],"C"&amp;Table1[[#This Row],[Direct
Funded
Charter School
Number]])</f>
        <v>63024</v>
      </c>
      <c r="K167" t="s">
        <v>399</v>
      </c>
      <c r="L167" s="9">
        <v>10000</v>
      </c>
      <c r="M167" s="20">
        <v>7500</v>
      </c>
    </row>
    <row r="168" spans="1:13" x14ac:dyDescent="0.35">
      <c r="A168" t="s">
        <v>362</v>
      </c>
      <c r="B168" t="s">
        <v>2938</v>
      </c>
      <c r="C168" s="2">
        <v>1</v>
      </c>
      <c r="D168" t="s">
        <v>400</v>
      </c>
      <c r="E168" s="2" t="str">
        <f t="shared" si="16"/>
        <v>12</v>
      </c>
      <c r="F168" s="2" t="str">
        <f t="shared" si="17"/>
        <v>63032</v>
      </c>
      <c r="G168" s="2" t="str">
        <f t="shared" si="18"/>
        <v>0000000</v>
      </c>
      <c r="H168" s="2" t="s">
        <v>8</v>
      </c>
      <c r="I168" s="2" t="str">
        <f t="shared" si="19"/>
        <v>6303</v>
      </c>
      <c r="J168" s="2" t="str">
        <f>IF(Table1[[#This Row],[Direct
Funded
Charter School
Number]]="N/A",Table1[[#This Row],[District
Code]],"C"&amp;Table1[[#This Row],[Direct
Funded
Charter School
Number]])</f>
        <v>63032</v>
      </c>
      <c r="K168" t="s">
        <v>401</v>
      </c>
      <c r="L168" s="9">
        <v>16589</v>
      </c>
      <c r="M168" s="20">
        <v>4147</v>
      </c>
    </row>
    <row r="169" spans="1:13" x14ac:dyDescent="0.35">
      <c r="A169" t="s">
        <v>362</v>
      </c>
      <c r="B169" t="s">
        <v>2938</v>
      </c>
      <c r="C169" s="2">
        <v>1</v>
      </c>
      <c r="D169" t="s">
        <v>402</v>
      </c>
      <c r="E169" s="2" t="str">
        <f t="shared" si="16"/>
        <v>12</v>
      </c>
      <c r="F169" s="2" t="str">
        <f t="shared" si="17"/>
        <v>63040</v>
      </c>
      <c r="G169" s="2" t="str">
        <f t="shared" si="18"/>
        <v>0000000</v>
      </c>
      <c r="H169" s="2" t="s">
        <v>8</v>
      </c>
      <c r="I169" s="2" t="str">
        <f t="shared" si="19"/>
        <v>6304</v>
      </c>
      <c r="J169" s="2" t="str">
        <f>IF(Table1[[#This Row],[Direct
Funded
Charter School
Number]]="N/A",Table1[[#This Row],[District
Code]],"C"&amp;Table1[[#This Row],[Direct
Funded
Charter School
Number]])</f>
        <v>63040</v>
      </c>
      <c r="K169" t="s">
        <v>403</v>
      </c>
      <c r="L169" s="9">
        <v>18227</v>
      </c>
      <c r="M169" s="20">
        <v>4557</v>
      </c>
    </row>
    <row r="170" spans="1:13" x14ac:dyDescent="0.35">
      <c r="A170" t="s">
        <v>362</v>
      </c>
      <c r="B170" t="s">
        <v>2938</v>
      </c>
      <c r="C170" s="2">
        <v>1</v>
      </c>
      <c r="D170" t="s">
        <v>404</v>
      </c>
      <c r="E170" s="2" t="str">
        <f t="shared" si="16"/>
        <v>12</v>
      </c>
      <c r="F170" s="2" t="str">
        <f t="shared" si="17"/>
        <v>63057</v>
      </c>
      <c r="G170" s="2" t="str">
        <f t="shared" si="18"/>
        <v>0000000</v>
      </c>
      <c r="H170" s="2" t="s">
        <v>8</v>
      </c>
      <c r="I170" s="2" t="str">
        <f t="shared" si="19"/>
        <v>6305</v>
      </c>
      <c r="J170" s="2" t="str">
        <f>IF(Table1[[#This Row],[Direct
Funded
Charter School
Number]]="N/A",Table1[[#This Row],[District
Code]],"C"&amp;Table1[[#This Row],[Direct
Funded
Charter School
Number]])</f>
        <v>63057</v>
      </c>
      <c r="K170" t="s">
        <v>405</v>
      </c>
      <c r="L170" s="9">
        <v>10000</v>
      </c>
      <c r="M170" s="20">
        <v>2500</v>
      </c>
    </row>
    <row r="171" spans="1:13" x14ac:dyDescent="0.35">
      <c r="A171" t="s">
        <v>362</v>
      </c>
      <c r="B171" t="s">
        <v>2938</v>
      </c>
      <c r="C171" s="2">
        <v>1</v>
      </c>
      <c r="D171" t="s">
        <v>406</v>
      </c>
      <c r="E171" s="2" t="str">
        <f t="shared" si="16"/>
        <v>12</v>
      </c>
      <c r="F171" s="2" t="str">
        <f t="shared" si="17"/>
        <v>75374</v>
      </c>
      <c r="G171" s="2" t="str">
        <f t="shared" si="18"/>
        <v>0000000</v>
      </c>
      <c r="H171" s="2" t="s">
        <v>8</v>
      </c>
      <c r="I171" s="2" t="str">
        <f t="shared" si="19"/>
        <v>7537</v>
      </c>
      <c r="J171" s="2" t="str">
        <f>IF(Table1[[#This Row],[Direct
Funded
Charter School
Number]]="N/A",Table1[[#This Row],[District
Code]],"C"&amp;Table1[[#This Row],[Direct
Funded
Charter School
Number]])</f>
        <v>75374</v>
      </c>
      <c r="K171" t="s">
        <v>407</v>
      </c>
      <c r="L171" s="9">
        <v>10000</v>
      </c>
      <c r="M171" s="20">
        <v>2500</v>
      </c>
    </row>
    <row r="172" spans="1:13" x14ac:dyDescent="0.35">
      <c r="A172" t="s">
        <v>362</v>
      </c>
      <c r="B172" t="s">
        <v>2938</v>
      </c>
      <c r="C172" s="2">
        <v>1</v>
      </c>
      <c r="D172" t="s">
        <v>408</v>
      </c>
      <c r="E172" s="2" t="str">
        <f t="shared" si="16"/>
        <v>12</v>
      </c>
      <c r="F172" s="2" t="str">
        <f t="shared" si="17"/>
        <v>75515</v>
      </c>
      <c r="G172" s="2" t="str">
        <f t="shared" si="18"/>
        <v>0000000</v>
      </c>
      <c r="H172" s="2" t="s">
        <v>8</v>
      </c>
      <c r="I172" s="2" t="str">
        <f t="shared" si="19"/>
        <v>7551</v>
      </c>
      <c r="J172" s="2" t="str">
        <f>IF(Table1[[#This Row],[Direct
Funded
Charter School
Number]]="N/A",Table1[[#This Row],[District
Code]],"C"&amp;Table1[[#This Row],[Direct
Funded
Charter School
Number]])</f>
        <v>75515</v>
      </c>
      <c r="K172" t="s">
        <v>409</v>
      </c>
      <c r="L172" s="9">
        <v>85653</v>
      </c>
      <c r="M172" s="20">
        <v>21413</v>
      </c>
    </row>
    <row r="173" spans="1:13" x14ac:dyDescent="0.35">
      <c r="A173" t="s">
        <v>362</v>
      </c>
      <c r="B173" t="s">
        <v>2938</v>
      </c>
      <c r="C173" s="2">
        <v>1</v>
      </c>
      <c r="D173" t="s">
        <v>410</v>
      </c>
      <c r="E173" s="2" t="str">
        <f t="shared" si="16"/>
        <v>12</v>
      </c>
      <c r="F173" s="2" t="str">
        <f t="shared" si="17"/>
        <v>62679</v>
      </c>
      <c r="G173" s="2" t="str">
        <f t="shared" si="18"/>
        <v>6120562</v>
      </c>
      <c r="H173" s="2" t="s">
        <v>411</v>
      </c>
      <c r="I173" s="2" t="str">
        <f t="shared" si="19"/>
        <v>C466</v>
      </c>
      <c r="J173" s="2" t="str">
        <f>IF(Table1[[#This Row],[Direct
Funded
Charter School
Number]]="N/A",Table1[[#This Row],[District
Code]],"C"&amp;Table1[[#This Row],[Direct
Funded
Charter School
Number]])</f>
        <v>C0466</v>
      </c>
      <c r="K173" t="s">
        <v>412</v>
      </c>
      <c r="L173" s="9">
        <v>10000</v>
      </c>
      <c r="M173" s="20">
        <v>2500</v>
      </c>
    </row>
    <row r="174" spans="1:13" x14ac:dyDescent="0.35">
      <c r="A174" t="s">
        <v>362</v>
      </c>
      <c r="B174" t="s">
        <v>2938</v>
      </c>
      <c r="C174" s="2">
        <v>1</v>
      </c>
      <c r="D174" t="s">
        <v>413</v>
      </c>
      <c r="E174" s="2" t="str">
        <f t="shared" si="16"/>
        <v>12</v>
      </c>
      <c r="F174" s="2" t="str">
        <f t="shared" si="17"/>
        <v>62679</v>
      </c>
      <c r="G174" s="2" t="str">
        <f t="shared" si="18"/>
        <v>0109975</v>
      </c>
      <c r="H174" s="2" t="s">
        <v>414</v>
      </c>
      <c r="I174" s="2" t="str">
        <f t="shared" si="19"/>
        <v>C744</v>
      </c>
      <c r="J174" s="2" t="str">
        <f>IF(Table1[[#This Row],[Direct
Funded
Charter School
Number]]="N/A",Table1[[#This Row],[District
Code]],"C"&amp;Table1[[#This Row],[Direct
Funded
Charter School
Number]])</f>
        <v>C0744</v>
      </c>
      <c r="K174" t="s">
        <v>415</v>
      </c>
      <c r="L174" s="9">
        <v>10000</v>
      </c>
      <c r="M174" s="20">
        <v>2500</v>
      </c>
    </row>
    <row r="175" spans="1:13" x14ac:dyDescent="0.35">
      <c r="A175" t="s">
        <v>362</v>
      </c>
      <c r="B175" t="s">
        <v>2938</v>
      </c>
      <c r="C175" s="2">
        <v>1</v>
      </c>
      <c r="D175" t="s">
        <v>416</v>
      </c>
      <c r="E175" s="2" t="str">
        <f t="shared" si="16"/>
        <v>12</v>
      </c>
      <c r="F175" s="2" t="str">
        <f t="shared" si="17"/>
        <v>10124</v>
      </c>
      <c r="G175" s="2" t="str">
        <f t="shared" si="18"/>
        <v>0134163</v>
      </c>
      <c r="H175" s="2" t="s">
        <v>417</v>
      </c>
      <c r="I175" s="2" t="str">
        <f t="shared" si="19"/>
        <v>C930</v>
      </c>
      <c r="J175" s="2" t="str">
        <f>IF(Table1[[#This Row],[Direct
Funded
Charter School
Number]]="N/A",Table1[[#This Row],[District
Code]],"C"&amp;Table1[[#This Row],[Direct
Funded
Charter School
Number]])</f>
        <v>C0930</v>
      </c>
      <c r="K175" t="s">
        <v>418</v>
      </c>
      <c r="L175" s="9">
        <v>10000</v>
      </c>
      <c r="M175" s="20">
        <v>2500</v>
      </c>
    </row>
    <row r="176" spans="1:13" x14ac:dyDescent="0.35">
      <c r="A176" t="s">
        <v>362</v>
      </c>
      <c r="B176" t="s">
        <v>2938</v>
      </c>
      <c r="C176" s="2">
        <v>1</v>
      </c>
      <c r="D176" t="s">
        <v>419</v>
      </c>
      <c r="E176" s="2" t="str">
        <f t="shared" si="16"/>
        <v>12</v>
      </c>
      <c r="F176" s="2" t="str">
        <f t="shared" si="17"/>
        <v>76802</v>
      </c>
      <c r="G176" s="2" t="str">
        <f t="shared" si="18"/>
        <v>0124164</v>
      </c>
      <c r="H176" s="2" t="s">
        <v>420</v>
      </c>
      <c r="I176" s="2" t="str">
        <f t="shared" si="19"/>
        <v>S304</v>
      </c>
      <c r="J176" s="2" t="str">
        <f>IF(Table1[[#This Row],[Direct
Funded
Charter School
Number]]="N/A",Table1[[#This Row],[District
Code]],"C"&amp;Table1[[#This Row],[Direct
Funded
Charter School
Number]])</f>
        <v>C1304</v>
      </c>
      <c r="K176" t="s">
        <v>421</v>
      </c>
      <c r="L176" s="9">
        <v>10000</v>
      </c>
      <c r="M176" s="20">
        <v>2500</v>
      </c>
    </row>
    <row r="177" spans="1:13" x14ac:dyDescent="0.35">
      <c r="A177" t="s">
        <v>362</v>
      </c>
      <c r="B177" t="s">
        <v>2938</v>
      </c>
      <c r="C177" s="2">
        <v>1</v>
      </c>
      <c r="D177" t="s">
        <v>422</v>
      </c>
      <c r="E177" s="2" t="str">
        <f t="shared" si="16"/>
        <v>12</v>
      </c>
      <c r="F177" s="2" t="str">
        <f t="shared" si="17"/>
        <v>62687</v>
      </c>
      <c r="G177" s="2" t="str">
        <f t="shared" si="18"/>
        <v>0124263</v>
      </c>
      <c r="H177" s="2" t="s">
        <v>423</v>
      </c>
      <c r="I177" s="2" t="str">
        <f t="shared" si="19"/>
        <v>S320</v>
      </c>
      <c r="J177" s="2" t="str">
        <f>IF(Table1[[#This Row],[Direct
Funded
Charter School
Number]]="N/A",Table1[[#This Row],[District
Code]],"C"&amp;Table1[[#This Row],[Direct
Funded
Charter School
Number]])</f>
        <v>C1320</v>
      </c>
      <c r="K177" t="s">
        <v>424</v>
      </c>
      <c r="L177" s="9">
        <v>10000</v>
      </c>
      <c r="M177" s="20">
        <v>2500</v>
      </c>
    </row>
    <row r="178" spans="1:13" x14ac:dyDescent="0.35">
      <c r="A178" t="s">
        <v>362</v>
      </c>
      <c r="B178" t="s">
        <v>2938</v>
      </c>
      <c r="C178" s="2">
        <v>1</v>
      </c>
      <c r="D178" t="s">
        <v>2925</v>
      </c>
      <c r="E178" s="2" t="str">
        <f t="shared" si="16"/>
        <v>12</v>
      </c>
      <c r="F178" s="2" t="str">
        <f t="shared" si="17"/>
        <v>62679</v>
      </c>
      <c r="G178" s="2" t="str">
        <f t="shared" si="18"/>
        <v>0137653</v>
      </c>
      <c r="H178" s="2" t="s">
        <v>425</v>
      </c>
      <c r="I178" s="2" t="str">
        <f t="shared" si="19"/>
        <v>S496</v>
      </c>
      <c r="J178" s="2" t="str">
        <f>IF(Table1[[#This Row],[Direct
Funded
Charter School
Number]]="N/A",Table1[[#This Row],[District
Code]],"C"&amp;Table1[[#This Row],[Direct
Funded
Charter School
Number]])</f>
        <v>C1496</v>
      </c>
      <c r="K178" t="s">
        <v>426</v>
      </c>
      <c r="L178" s="9">
        <v>10000</v>
      </c>
      <c r="M178" s="20">
        <v>2500</v>
      </c>
    </row>
    <row r="179" spans="1:13" x14ac:dyDescent="0.35">
      <c r="A179" t="s">
        <v>362</v>
      </c>
      <c r="B179" t="s">
        <v>2938</v>
      </c>
      <c r="C179" s="2">
        <v>1</v>
      </c>
      <c r="D179" t="s">
        <v>427</v>
      </c>
      <c r="E179" s="2" t="str">
        <f t="shared" si="16"/>
        <v>12</v>
      </c>
      <c r="F179" s="2" t="str">
        <f t="shared" si="17"/>
        <v>75515</v>
      </c>
      <c r="G179" s="2" t="str">
        <f t="shared" si="18"/>
        <v>1230150</v>
      </c>
      <c r="H179" s="2" t="s">
        <v>428</v>
      </c>
      <c r="I179" s="2" t="str">
        <f t="shared" si="19"/>
        <v>S884</v>
      </c>
      <c r="J179" s="2" t="str">
        <f>IF(Table1[[#This Row],[Direct
Funded
Charter School
Number]]="N/A",Table1[[#This Row],[District
Code]],"C"&amp;Table1[[#This Row],[Direct
Funded
Charter School
Number]])</f>
        <v>C1884</v>
      </c>
      <c r="K179" t="s">
        <v>429</v>
      </c>
      <c r="L179" s="9">
        <v>10000</v>
      </c>
      <c r="M179" s="20">
        <v>7500</v>
      </c>
    </row>
    <row r="180" spans="1:13" x14ac:dyDescent="0.35">
      <c r="A180" t="s">
        <v>430</v>
      </c>
      <c r="B180" t="s">
        <v>2939</v>
      </c>
      <c r="C180" s="2">
        <v>1</v>
      </c>
      <c r="D180" t="s">
        <v>431</v>
      </c>
      <c r="E180" s="2" t="str">
        <f t="shared" si="16"/>
        <v>13</v>
      </c>
      <c r="F180" s="2" t="str">
        <f t="shared" si="17"/>
        <v>10132</v>
      </c>
      <c r="G180" s="2" t="str">
        <f t="shared" si="18"/>
        <v>0000000</v>
      </c>
      <c r="H180" s="2" t="s">
        <v>8</v>
      </c>
      <c r="I180" s="2" t="str">
        <f t="shared" si="19"/>
        <v>1013</v>
      </c>
      <c r="J180" s="2" t="str">
        <f>IF(Table1[[#This Row],[Direct
Funded
Charter School
Number]]="N/A",Table1[[#This Row],[District
Code]],"C"&amp;Table1[[#This Row],[Direct
Funded
Charter School
Number]])</f>
        <v>10132</v>
      </c>
      <c r="K180" t="s">
        <v>432</v>
      </c>
      <c r="L180" s="9">
        <v>24228</v>
      </c>
      <c r="M180" s="20">
        <v>6057</v>
      </c>
    </row>
    <row r="181" spans="1:13" x14ac:dyDescent="0.35">
      <c r="A181" t="s">
        <v>430</v>
      </c>
      <c r="B181" t="s">
        <v>2939</v>
      </c>
      <c r="C181" s="2">
        <v>1</v>
      </c>
      <c r="D181" t="s">
        <v>433</v>
      </c>
      <c r="E181" s="2" t="str">
        <f t="shared" si="16"/>
        <v>13</v>
      </c>
      <c r="F181" s="2" t="str">
        <f t="shared" si="17"/>
        <v>63073</v>
      </c>
      <c r="G181" s="2" t="str">
        <f t="shared" si="18"/>
        <v>0000000</v>
      </c>
      <c r="H181" s="2" t="s">
        <v>8</v>
      </c>
      <c r="I181" s="2" t="str">
        <f t="shared" si="19"/>
        <v>6307</v>
      </c>
      <c r="J181" s="2" t="str">
        <f>IF(Table1[[#This Row],[Direct
Funded
Charter School
Number]]="N/A",Table1[[#This Row],[District
Code]],"C"&amp;Table1[[#This Row],[Direct
Funded
Charter School
Number]])</f>
        <v>63073</v>
      </c>
      <c r="K181" t="s">
        <v>434</v>
      </c>
      <c r="L181" s="9">
        <v>94050</v>
      </c>
      <c r="M181" s="20">
        <v>23513</v>
      </c>
    </row>
    <row r="182" spans="1:13" x14ac:dyDescent="0.35">
      <c r="A182" t="s">
        <v>430</v>
      </c>
      <c r="B182" t="s">
        <v>2939</v>
      </c>
      <c r="C182" s="2">
        <v>1</v>
      </c>
      <c r="D182" t="s">
        <v>435</v>
      </c>
      <c r="E182" s="2" t="str">
        <f t="shared" si="16"/>
        <v>13</v>
      </c>
      <c r="F182" s="2" t="str">
        <f t="shared" si="17"/>
        <v>63081</v>
      </c>
      <c r="G182" s="2" t="str">
        <f t="shared" si="18"/>
        <v>0000000</v>
      </c>
      <c r="H182" s="2" t="s">
        <v>8</v>
      </c>
      <c r="I182" s="2" t="str">
        <f t="shared" si="19"/>
        <v>6308</v>
      </c>
      <c r="J182" s="2" t="str">
        <f>IF(Table1[[#This Row],[Direct
Funded
Charter School
Number]]="N/A",Table1[[#This Row],[District
Code]],"C"&amp;Table1[[#This Row],[Direct
Funded
Charter School
Number]])</f>
        <v>63081</v>
      </c>
      <c r="K182" t="s">
        <v>436</v>
      </c>
      <c r="L182" s="9">
        <v>34340</v>
      </c>
      <c r="M182" s="20">
        <v>8585</v>
      </c>
    </row>
    <row r="183" spans="1:13" x14ac:dyDescent="0.35">
      <c r="A183" t="s">
        <v>430</v>
      </c>
      <c r="B183" t="s">
        <v>2939</v>
      </c>
      <c r="C183" s="2">
        <v>1</v>
      </c>
      <c r="D183" t="s">
        <v>437</v>
      </c>
      <c r="E183" s="2" t="str">
        <f t="shared" si="16"/>
        <v>13</v>
      </c>
      <c r="F183" s="2" t="str">
        <f t="shared" si="17"/>
        <v>63099</v>
      </c>
      <c r="G183" s="2" t="str">
        <f t="shared" si="18"/>
        <v>0000000</v>
      </c>
      <c r="H183" s="2" t="s">
        <v>8</v>
      </c>
      <c r="I183" s="2" t="str">
        <f t="shared" si="19"/>
        <v>6309</v>
      </c>
      <c r="J183" s="2" t="str">
        <f>IF(Table1[[#This Row],[Direct
Funded
Charter School
Number]]="N/A",Table1[[#This Row],[District
Code]],"C"&amp;Table1[[#This Row],[Direct
Funded
Charter School
Number]])</f>
        <v>63099</v>
      </c>
      <c r="K183" t="s">
        <v>438</v>
      </c>
      <c r="L183" s="9">
        <v>302654</v>
      </c>
      <c r="M183" s="20">
        <v>75664</v>
      </c>
    </row>
    <row r="184" spans="1:13" x14ac:dyDescent="0.35">
      <c r="A184" t="s">
        <v>430</v>
      </c>
      <c r="B184" t="s">
        <v>2939</v>
      </c>
      <c r="C184" s="2">
        <v>1</v>
      </c>
      <c r="D184" t="s">
        <v>439</v>
      </c>
      <c r="E184" s="2" t="str">
        <f t="shared" si="16"/>
        <v>13</v>
      </c>
      <c r="F184" s="2" t="str">
        <f t="shared" si="17"/>
        <v>63123</v>
      </c>
      <c r="G184" s="2" t="str">
        <f t="shared" si="18"/>
        <v>0000000</v>
      </c>
      <c r="H184" s="2" t="s">
        <v>8</v>
      </c>
      <c r="I184" s="2" t="str">
        <f t="shared" si="19"/>
        <v>6312</v>
      </c>
      <c r="J184" s="2" t="str">
        <f>IF(Table1[[#This Row],[Direct
Funded
Charter School
Number]]="N/A",Table1[[#This Row],[District
Code]],"C"&amp;Table1[[#This Row],[Direct
Funded
Charter School
Number]])</f>
        <v>63123</v>
      </c>
      <c r="K184" t="s">
        <v>440</v>
      </c>
      <c r="L184" s="9">
        <v>175065</v>
      </c>
      <c r="M184" s="20">
        <v>43766</v>
      </c>
    </row>
    <row r="185" spans="1:13" x14ac:dyDescent="0.35">
      <c r="A185" t="s">
        <v>430</v>
      </c>
      <c r="B185" t="s">
        <v>2939</v>
      </c>
      <c r="C185" s="2">
        <v>1</v>
      </c>
      <c r="D185" t="s">
        <v>441</v>
      </c>
      <c r="E185" s="2" t="str">
        <f t="shared" si="16"/>
        <v>13</v>
      </c>
      <c r="F185" s="2" t="str">
        <f t="shared" si="17"/>
        <v>63131</v>
      </c>
      <c r="G185" s="2" t="str">
        <f t="shared" si="18"/>
        <v>0000000</v>
      </c>
      <c r="H185" s="2" t="s">
        <v>8</v>
      </c>
      <c r="I185" s="2" t="str">
        <f t="shared" si="19"/>
        <v>6313</v>
      </c>
      <c r="J185" s="2" t="str">
        <f>IF(Table1[[#This Row],[Direct
Funded
Charter School
Number]]="N/A",Table1[[#This Row],[District
Code]],"C"&amp;Table1[[#This Row],[Direct
Funded
Charter School
Number]])</f>
        <v>63131</v>
      </c>
      <c r="K185" t="s">
        <v>442</v>
      </c>
      <c r="L185" s="9">
        <v>16949</v>
      </c>
      <c r="M185" s="20">
        <v>4237</v>
      </c>
    </row>
    <row r="186" spans="1:13" s="11" customFormat="1" x14ac:dyDescent="0.35">
      <c r="A186" t="s">
        <v>430</v>
      </c>
      <c r="B186" t="s">
        <v>2939</v>
      </c>
      <c r="C186" s="2">
        <v>1</v>
      </c>
      <c r="D186" t="s">
        <v>2993</v>
      </c>
      <c r="E186" s="2" t="str">
        <f t="shared" si="16"/>
        <v>13</v>
      </c>
      <c r="F186" s="2" t="str">
        <f t="shared" si="17"/>
        <v>63149</v>
      </c>
      <c r="G186" s="2" t="str">
        <f t="shared" si="18"/>
        <v>0000000</v>
      </c>
      <c r="H186" s="2" t="s">
        <v>8</v>
      </c>
      <c r="I186" s="2" t="str">
        <f t="shared" si="19"/>
        <v>6314</v>
      </c>
      <c r="J186" s="2" t="str">
        <f>IF(Table1[[#This Row],[Direct
Funded
Charter School
Number]]="N/A",Table1[[#This Row],[District
Code]],"C"&amp;Table1[[#This Row],[Direct
Funded
Charter School
Number]])</f>
        <v>63149</v>
      </c>
      <c r="K186" t="s">
        <v>2992</v>
      </c>
      <c r="L186" s="9">
        <v>48182</v>
      </c>
      <c r="M186" s="20">
        <v>12046</v>
      </c>
    </row>
    <row r="187" spans="1:13" x14ac:dyDescent="0.35">
      <c r="A187" t="s">
        <v>430</v>
      </c>
      <c r="B187" t="s">
        <v>2939</v>
      </c>
      <c r="C187" s="2">
        <v>1</v>
      </c>
      <c r="D187" t="s">
        <v>443</v>
      </c>
      <c r="E187" s="2" t="str">
        <f t="shared" si="16"/>
        <v>13</v>
      </c>
      <c r="F187" s="2" t="str">
        <f t="shared" si="17"/>
        <v>63164</v>
      </c>
      <c r="G187" s="2" t="str">
        <f t="shared" si="18"/>
        <v>0000000</v>
      </c>
      <c r="H187" s="2" t="s">
        <v>8</v>
      </c>
      <c r="I187" s="2" t="str">
        <f t="shared" si="19"/>
        <v>6316</v>
      </c>
      <c r="J187" s="2" t="str">
        <f>IF(Table1[[#This Row],[Direct
Funded
Charter School
Number]]="N/A",Table1[[#This Row],[District
Code]],"C"&amp;Table1[[#This Row],[Direct
Funded
Charter School
Number]])</f>
        <v>63164</v>
      </c>
      <c r="K187" t="s">
        <v>444</v>
      </c>
      <c r="L187" s="9">
        <v>32579</v>
      </c>
      <c r="M187" s="20">
        <v>8145</v>
      </c>
    </row>
    <row r="188" spans="1:13" x14ac:dyDescent="0.35">
      <c r="A188" t="s">
        <v>430</v>
      </c>
      <c r="B188" t="s">
        <v>2939</v>
      </c>
      <c r="C188" s="2">
        <v>1</v>
      </c>
      <c r="D188" t="s">
        <v>445</v>
      </c>
      <c r="E188" s="2" t="str">
        <f t="shared" si="16"/>
        <v>13</v>
      </c>
      <c r="F188" s="2" t="str">
        <f t="shared" si="17"/>
        <v>63222</v>
      </c>
      <c r="G188" s="2" t="str">
        <f t="shared" si="18"/>
        <v>0000000</v>
      </c>
      <c r="H188" s="2" t="s">
        <v>8</v>
      </c>
      <c r="I188" s="2" t="str">
        <f t="shared" si="19"/>
        <v>6322</v>
      </c>
      <c r="J188" s="2" t="str">
        <f>IF(Table1[[#This Row],[Direct
Funded
Charter School
Number]]="N/A",Table1[[#This Row],[District
Code]],"C"&amp;Table1[[#This Row],[Direct
Funded
Charter School
Number]])</f>
        <v>63222</v>
      </c>
      <c r="K188" t="s">
        <v>446</v>
      </c>
      <c r="L188" s="9">
        <v>10000</v>
      </c>
      <c r="M188" s="20">
        <v>2500</v>
      </c>
    </row>
    <row r="189" spans="1:13" x14ac:dyDescent="0.35">
      <c r="A189" t="s">
        <v>430</v>
      </c>
      <c r="B189" t="s">
        <v>2939</v>
      </c>
      <c r="C189" s="2">
        <v>1</v>
      </c>
      <c r="D189" t="s">
        <v>447</v>
      </c>
      <c r="E189" s="2" t="str">
        <f t="shared" si="16"/>
        <v>13</v>
      </c>
      <c r="F189" s="2" t="str">
        <f t="shared" si="17"/>
        <v>63230</v>
      </c>
      <c r="G189" s="2" t="str">
        <f t="shared" si="18"/>
        <v>0000000</v>
      </c>
      <c r="H189" s="2" t="s">
        <v>8</v>
      </c>
      <c r="I189" s="2" t="str">
        <f t="shared" si="19"/>
        <v>6323</v>
      </c>
      <c r="J189" s="2" t="str">
        <f>IF(Table1[[#This Row],[Direct
Funded
Charter School
Number]]="N/A",Table1[[#This Row],[District
Code]],"C"&amp;Table1[[#This Row],[Direct
Funded
Charter School
Number]])</f>
        <v>63230</v>
      </c>
      <c r="K189" t="s">
        <v>448</v>
      </c>
      <c r="L189" s="9">
        <v>14781</v>
      </c>
      <c r="M189" s="20">
        <v>3695</v>
      </c>
    </row>
    <row r="190" spans="1:13" x14ac:dyDescent="0.35">
      <c r="A190" t="s">
        <v>430</v>
      </c>
      <c r="B190" t="s">
        <v>2939</v>
      </c>
      <c r="C190" s="2">
        <v>1</v>
      </c>
      <c r="D190" t="s">
        <v>449</v>
      </c>
      <c r="E190" s="2" t="str">
        <f t="shared" si="16"/>
        <v>13</v>
      </c>
      <c r="F190" s="2" t="str">
        <f t="shared" si="17"/>
        <v>63123</v>
      </c>
      <c r="G190" s="2" t="str">
        <f t="shared" si="18"/>
        <v>0118455</v>
      </c>
      <c r="H190" s="2" t="s">
        <v>450</v>
      </c>
      <c r="I190" s="2" t="str">
        <f t="shared" si="19"/>
        <v>S030</v>
      </c>
      <c r="J190" s="2" t="str">
        <f>IF(Table1[[#This Row],[Direct
Funded
Charter School
Number]]="N/A",Table1[[#This Row],[District
Code]],"C"&amp;Table1[[#This Row],[Direct
Funded
Charter School
Number]])</f>
        <v>C1030</v>
      </c>
      <c r="K190" t="s">
        <v>451</v>
      </c>
      <c r="L190" s="9">
        <v>10000</v>
      </c>
      <c r="M190" s="20">
        <v>2500</v>
      </c>
    </row>
    <row r="191" spans="1:13" x14ac:dyDescent="0.35">
      <c r="A191" t="s">
        <v>452</v>
      </c>
      <c r="B191" t="s">
        <v>2940</v>
      </c>
      <c r="C191" s="2">
        <v>2</v>
      </c>
      <c r="D191" t="s">
        <v>453</v>
      </c>
      <c r="E191" s="2" t="str">
        <f t="shared" si="16"/>
        <v>14</v>
      </c>
      <c r="F191" s="2" t="str">
        <f t="shared" si="17"/>
        <v>63248</v>
      </c>
      <c r="G191" s="2" t="str">
        <f t="shared" si="18"/>
        <v>0000000</v>
      </c>
      <c r="H191" s="2" t="s">
        <v>8</v>
      </c>
      <c r="I191" s="2" t="str">
        <f t="shared" si="19"/>
        <v>6324</v>
      </c>
      <c r="J191" s="2" t="str">
        <f>IF(Table1[[#This Row],[Direct
Funded
Charter School
Number]]="N/A",Table1[[#This Row],[District
Code]],"C"&amp;Table1[[#This Row],[Direct
Funded
Charter School
Number]])</f>
        <v>63248</v>
      </c>
      <c r="K191" t="s">
        <v>454</v>
      </c>
      <c r="L191" s="9">
        <v>10000</v>
      </c>
      <c r="M191" s="20">
        <v>2500</v>
      </c>
    </row>
    <row r="192" spans="1:13" x14ac:dyDescent="0.35">
      <c r="A192" t="s">
        <v>452</v>
      </c>
      <c r="B192" t="s">
        <v>2940</v>
      </c>
      <c r="C192" s="2">
        <v>2</v>
      </c>
      <c r="D192" t="s">
        <v>455</v>
      </c>
      <c r="E192" s="2" t="str">
        <f t="shared" si="16"/>
        <v>14</v>
      </c>
      <c r="F192" s="2" t="str">
        <f t="shared" si="17"/>
        <v>63271</v>
      </c>
      <c r="G192" s="2" t="str">
        <f t="shared" si="18"/>
        <v>0000000</v>
      </c>
      <c r="H192" s="2" t="s">
        <v>8</v>
      </c>
      <c r="I192" s="2" t="str">
        <f t="shared" si="19"/>
        <v>6327</v>
      </c>
      <c r="J192" s="2" t="str">
        <f>IF(Table1[[#This Row],[Direct
Funded
Charter School
Number]]="N/A",Table1[[#This Row],[District
Code]],"C"&amp;Table1[[#This Row],[Direct
Funded
Charter School
Number]])</f>
        <v>63271</v>
      </c>
      <c r="K192" t="s">
        <v>456</v>
      </c>
      <c r="L192" s="9">
        <v>10000</v>
      </c>
      <c r="M192" s="20">
        <v>2500</v>
      </c>
    </row>
    <row r="193" spans="1:13" x14ac:dyDescent="0.35">
      <c r="A193" t="s">
        <v>452</v>
      </c>
      <c r="B193" t="s">
        <v>2940</v>
      </c>
      <c r="C193" s="2">
        <v>2</v>
      </c>
      <c r="D193" t="s">
        <v>457</v>
      </c>
      <c r="E193" s="2" t="str">
        <f t="shared" si="16"/>
        <v>14</v>
      </c>
      <c r="F193" s="2" t="str">
        <f t="shared" si="17"/>
        <v>10140</v>
      </c>
      <c r="G193" s="2" t="str">
        <f t="shared" si="18"/>
        <v>0117994</v>
      </c>
      <c r="H193" s="2" t="s">
        <v>458</v>
      </c>
      <c r="I193" s="2" t="str">
        <f t="shared" si="19"/>
        <v>S012</v>
      </c>
      <c r="J193" s="2" t="str">
        <f>IF(Table1[[#This Row],[Direct
Funded
Charter School
Number]]="N/A",Table1[[#This Row],[District
Code]],"C"&amp;Table1[[#This Row],[Direct
Funded
Charter School
Number]])</f>
        <v>C1012</v>
      </c>
      <c r="K193" t="s">
        <v>459</v>
      </c>
      <c r="L193" s="9">
        <v>10000</v>
      </c>
      <c r="M193" s="20">
        <v>2500</v>
      </c>
    </row>
    <row r="194" spans="1:13" x14ac:dyDescent="0.35">
      <c r="A194" t="s">
        <v>452</v>
      </c>
      <c r="B194" t="s">
        <v>2940</v>
      </c>
      <c r="C194" s="2">
        <v>2</v>
      </c>
      <c r="D194" t="s">
        <v>460</v>
      </c>
      <c r="E194" s="2" t="str">
        <f t="shared" si="16"/>
        <v>14</v>
      </c>
      <c r="F194" s="2" t="str">
        <f t="shared" si="17"/>
        <v>10140</v>
      </c>
      <c r="G194" s="2" t="str">
        <f t="shared" si="18"/>
        <v>0128454</v>
      </c>
      <c r="H194" s="2" t="s">
        <v>461</v>
      </c>
      <c r="I194" s="2" t="str">
        <f t="shared" si="19"/>
        <v>S593</v>
      </c>
      <c r="J194" s="2" t="str">
        <f>IF(Table1[[#This Row],[Direct
Funded
Charter School
Number]]="N/A",Table1[[#This Row],[District
Code]],"C"&amp;Table1[[#This Row],[Direct
Funded
Charter School
Number]])</f>
        <v>C1593</v>
      </c>
      <c r="K194" t="s">
        <v>462</v>
      </c>
      <c r="L194" s="9">
        <v>10000</v>
      </c>
      <c r="M194" s="20">
        <v>2500</v>
      </c>
    </row>
    <row r="195" spans="1:13" x14ac:dyDescent="0.35">
      <c r="A195" t="s">
        <v>452</v>
      </c>
      <c r="B195" t="s">
        <v>2940</v>
      </c>
      <c r="C195" s="2">
        <v>2</v>
      </c>
      <c r="D195" t="s">
        <v>463</v>
      </c>
      <c r="E195" s="2" t="str">
        <f t="shared" si="16"/>
        <v>14</v>
      </c>
      <c r="F195" s="2" t="str">
        <f t="shared" si="17"/>
        <v>10140</v>
      </c>
      <c r="G195" s="2" t="str">
        <f t="shared" si="18"/>
        <v>0128447</v>
      </c>
      <c r="H195" s="2" t="s">
        <v>464</v>
      </c>
      <c r="I195" s="2" t="str">
        <f t="shared" si="19"/>
        <v>S594</v>
      </c>
      <c r="J195" s="2" t="str">
        <f>IF(Table1[[#This Row],[Direct
Funded
Charter School
Number]]="N/A",Table1[[#This Row],[District
Code]],"C"&amp;Table1[[#This Row],[Direct
Funded
Charter School
Number]])</f>
        <v>C1594</v>
      </c>
      <c r="K195" t="s">
        <v>465</v>
      </c>
      <c r="L195" s="9">
        <v>10000</v>
      </c>
      <c r="M195" s="20">
        <v>2500</v>
      </c>
    </row>
    <row r="196" spans="1:13" x14ac:dyDescent="0.35">
      <c r="A196" t="s">
        <v>466</v>
      </c>
      <c r="B196" t="s">
        <v>2941</v>
      </c>
      <c r="C196" s="2">
        <v>2</v>
      </c>
      <c r="D196" t="s">
        <v>467</v>
      </c>
      <c r="E196" s="2" t="str">
        <f t="shared" si="16"/>
        <v>15</v>
      </c>
      <c r="F196" s="2" t="str">
        <f t="shared" si="17"/>
        <v>63339</v>
      </c>
      <c r="G196" s="2" t="str">
        <f t="shared" si="18"/>
        <v>0000000</v>
      </c>
      <c r="H196" s="2" t="s">
        <v>8</v>
      </c>
      <c r="I196" s="2" t="str">
        <f t="shared" si="19"/>
        <v>6333</v>
      </c>
      <c r="J196" s="2" t="str">
        <f>IF(Table1[[#This Row],[Direct
Funded
Charter School
Number]]="N/A",Table1[[#This Row],[District
Code]],"C"&amp;Table1[[#This Row],[Direct
Funded
Charter School
Number]])</f>
        <v>63339</v>
      </c>
      <c r="K196" t="s">
        <v>468</v>
      </c>
      <c r="L196" s="9">
        <v>54228</v>
      </c>
      <c r="M196" s="20">
        <v>13557</v>
      </c>
    </row>
    <row r="197" spans="1:13" x14ac:dyDescent="0.35">
      <c r="A197" t="s">
        <v>466</v>
      </c>
      <c r="B197" t="s">
        <v>2941</v>
      </c>
      <c r="C197" s="2">
        <v>2</v>
      </c>
      <c r="D197" t="s">
        <v>469</v>
      </c>
      <c r="E197" s="2" t="str">
        <f t="shared" si="16"/>
        <v>15</v>
      </c>
      <c r="F197" s="2" t="str">
        <f t="shared" si="17"/>
        <v>63347</v>
      </c>
      <c r="G197" s="2" t="str">
        <f t="shared" si="18"/>
        <v>0000000</v>
      </c>
      <c r="H197" s="2" t="s">
        <v>8</v>
      </c>
      <c r="I197" s="2" t="str">
        <f t="shared" si="19"/>
        <v>6334</v>
      </c>
      <c r="J197" s="2" t="str">
        <f>IF(Table1[[#This Row],[Direct
Funded
Charter School
Number]]="N/A",Table1[[#This Row],[District
Code]],"C"&amp;Table1[[#This Row],[Direct
Funded
Charter School
Number]])</f>
        <v>63347</v>
      </c>
      <c r="K197" t="s">
        <v>470</v>
      </c>
      <c r="L197" s="9">
        <v>10000</v>
      </c>
      <c r="M197" s="20">
        <v>2500</v>
      </c>
    </row>
    <row r="198" spans="1:13" x14ac:dyDescent="0.35">
      <c r="A198" t="s">
        <v>466</v>
      </c>
      <c r="B198" t="s">
        <v>2941</v>
      </c>
      <c r="C198" s="2">
        <v>2</v>
      </c>
      <c r="D198" t="s">
        <v>471</v>
      </c>
      <c r="E198" s="2" t="str">
        <f t="shared" ref="E198:E245" si="20">MID($D198,1,2)</f>
        <v>15</v>
      </c>
      <c r="F198" s="2" t="str">
        <f t="shared" ref="F198:F245" si="21">MID($D198,3,5)</f>
        <v>63388</v>
      </c>
      <c r="G198" s="2" t="str">
        <f t="shared" ref="G198:G245" si="22">MID($D198,8,7)</f>
        <v>0000000</v>
      </c>
      <c r="H198" s="2" t="s">
        <v>8</v>
      </c>
      <c r="I198" s="2" t="str">
        <f t="shared" ref="I198:I245" si="23">IF(H198="N/A",MID(F198,1,4),IF(MID(H198,1,1)="0","C"&amp;MID(H198,2,3),IF(MID(H198,1,1)="1","S"&amp;MID(H198,2,3),"?")))</f>
        <v>6338</v>
      </c>
      <c r="J198" s="2" t="str">
        <f>IF(Table1[[#This Row],[Direct
Funded
Charter School
Number]]="N/A",Table1[[#This Row],[District
Code]],"C"&amp;Table1[[#This Row],[Direct
Funded
Charter School
Number]])</f>
        <v>63388</v>
      </c>
      <c r="K198" t="s">
        <v>472</v>
      </c>
      <c r="L198" s="9">
        <v>9667</v>
      </c>
      <c r="M198" s="20">
        <v>2417</v>
      </c>
    </row>
    <row r="199" spans="1:13" x14ac:dyDescent="0.35">
      <c r="A199" t="s">
        <v>466</v>
      </c>
      <c r="B199" t="s">
        <v>2941</v>
      </c>
      <c r="C199" s="2">
        <v>2</v>
      </c>
      <c r="D199" t="s">
        <v>473</v>
      </c>
      <c r="E199" s="2" t="str">
        <f t="shared" si="20"/>
        <v>15</v>
      </c>
      <c r="F199" s="2" t="str">
        <f t="shared" si="21"/>
        <v>63404</v>
      </c>
      <c r="G199" s="2" t="str">
        <f t="shared" si="22"/>
        <v>0000000</v>
      </c>
      <c r="H199" s="2" t="s">
        <v>8</v>
      </c>
      <c r="I199" s="2" t="str">
        <f t="shared" si="23"/>
        <v>6340</v>
      </c>
      <c r="J199" s="2" t="str">
        <f>IF(Table1[[#This Row],[Direct
Funded
Charter School
Number]]="N/A",Table1[[#This Row],[District
Code]],"C"&amp;Table1[[#This Row],[Direct
Funded
Charter School
Number]])</f>
        <v>63404</v>
      </c>
      <c r="K199" t="s">
        <v>474</v>
      </c>
      <c r="L199" s="9">
        <v>279274</v>
      </c>
      <c r="M199" s="20">
        <v>69819</v>
      </c>
    </row>
    <row r="200" spans="1:13" x14ac:dyDescent="0.35">
      <c r="A200" t="s">
        <v>466</v>
      </c>
      <c r="B200" t="s">
        <v>2941</v>
      </c>
      <c r="C200" s="2">
        <v>2</v>
      </c>
      <c r="D200" t="s">
        <v>475</v>
      </c>
      <c r="E200" s="2" t="str">
        <f t="shared" si="20"/>
        <v>15</v>
      </c>
      <c r="F200" s="2" t="str">
        <f t="shared" si="21"/>
        <v>63412</v>
      </c>
      <c r="G200" s="2" t="str">
        <f t="shared" si="22"/>
        <v>0000000</v>
      </c>
      <c r="H200" s="2" t="s">
        <v>8</v>
      </c>
      <c r="I200" s="2" t="str">
        <f t="shared" si="23"/>
        <v>6341</v>
      </c>
      <c r="J200" s="2" t="str">
        <f>IF(Table1[[#This Row],[Direct
Funded
Charter School
Number]]="N/A",Table1[[#This Row],[District
Code]],"C"&amp;Table1[[#This Row],[Direct
Funded
Charter School
Number]])</f>
        <v>63412</v>
      </c>
      <c r="K200" t="s">
        <v>476</v>
      </c>
      <c r="L200" s="9">
        <v>132766</v>
      </c>
      <c r="M200" s="20">
        <v>33192</v>
      </c>
    </row>
    <row r="201" spans="1:13" x14ac:dyDescent="0.35">
      <c r="A201" t="s">
        <v>466</v>
      </c>
      <c r="B201" t="s">
        <v>2941</v>
      </c>
      <c r="C201" s="2">
        <v>2</v>
      </c>
      <c r="D201" t="s">
        <v>477</v>
      </c>
      <c r="E201" s="2" t="str">
        <f t="shared" si="20"/>
        <v>15</v>
      </c>
      <c r="F201" s="2" t="str">
        <f t="shared" si="21"/>
        <v>63420</v>
      </c>
      <c r="G201" s="2" t="str">
        <f t="shared" si="22"/>
        <v>0000000</v>
      </c>
      <c r="H201" s="2" t="s">
        <v>8</v>
      </c>
      <c r="I201" s="2" t="str">
        <f t="shared" si="23"/>
        <v>6342</v>
      </c>
      <c r="J201" s="2" t="str">
        <f>IF(Table1[[#This Row],[Direct
Funded
Charter School
Number]]="N/A",Table1[[#This Row],[District
Code]],"C"&amp;Table1[[#This Row],[Direct
Funded
Charter School
Number]])</f>
        <v>63420</v>
      </c>
      <c r="K201" t="s">
        <v>478</v>
      </c>
      <c r="L201" s="9">
        <v>10000</v>
      </c>
      <c r="M201" s="20">
        <v>2500</v>
      </c>
    </row>
    <row r="202" spans="1:13" x14ac:dyDescent="0.35">
      <c r="A202" t="s">
        <v>466</v>
      </c>
      <c r="B202" t="s">
        <v>2941</v>
      </c>
      <c r="C202" s="2">
        <v>2</v>
      </c>
      <c r="D202" t="s">
        <v>479</v>
      </c>
      <c r="E202" s="2" t="str">
        <f t="shared" si="20"/>
        <v>15</v>
      </c>
      <c r="F202" s="2" t="str">
        <f t="shared" si="21"/>
        <v>63438</v>
      </c>
      <c r="G202" s="2" t="str">
        <f t="shared" si="22"/>
        <v>0000000</v>
      </c>
      <c r="H202" s="2" t="s">
        <v>8</v>
      </c>
      <c r="I202" s="2" t="str">
        <f t="shared" si="23"/>
        <v>6343</v>
      </c>
      <c r="J202" s="2" t="str">
        <f>IF(Table1[[#This Row],[Direct
Funded
Charter School
Number]]="N/A",Table1[[#This Row],[District
Code]],"C"&amp;Table1[[#This Row],[Direct
Funded
Charter School
Number]])</f>
        <v>63438</v>
      </c>
      <c r="K202" t="s">
        <v>480</v>
      </c>
      <c r="L202" s="9">
        <v>22399</v>
      </c>
      <c r="M202" s="20">
        <v>5600</v>
      </c>
    </row>
    <row r="203" spans="1:13" x14ac:dyDescent="0.35">
      <c r="A203" t="s">
        <v>466</v>
      </c>
      <c r="B203" t="s">
        <v>2941</v>
      </c>
      <c r="C203" s="2">
        <v>2</v>
      </c>
      <c r="D203" t="s">
        <v>481</v>
      </c>
      <c r="E203" s="2" t="str">
        <f t="shared" si="20"/>
        <v>15</v>
      </c>
      <c r="F203" s="2" t="str">
        <f t="shared" si="21"/>
        <v>63479</v>
      </c>
      <c r="G203" s="2" t="str">
        <f t="shared" si="22"/>
        <v>0000000</v>
      </c>
      <c r="H203" s="2" t="s">
        <v>8</v>
      </c>
      <c r="I203" s="2" t="str">
        <f t="shared" si="23"/>
        <v>6347</v>
      </c>
      <c r="J203" s="2" t="str">
        <f>IF(Table1[[#This Row],[Direct
Funded
Charter School
Number]]="N/A",Table1[[#This Row],[District
Code]],"C"&amp;Table1[[#This Row],[Direct
Funded
Charter School
Number]])</f>
        <v>63479</v>
      </c>
      <c r="K203" t="s">
        <v>482</v>
      </c>
      <c r="L203" s="9">
        <v>22929</v>
      </c>
      <c r="M203" s="20">
        <v>5732</v>
      </c>
    </row>
    <row r="204" spans="1:13" x14ac:dyDescent="0.35">
      <c r="A204" t="s">
        <v>466</v>
      </c>
      <c r="B204" t="s">
        <v>2941</v>
      </c>
      <c r="C204" s="2">
        <v>2</v>
      </c>
      <c r="D204" t="s">
        <v>483</v>
      </c>
      <c r="E204" s="2" t="str">
        <f t="shared" si="20"/>
        <v>15</v>
      </c>
      <c r="F204" s="2" t="str">
        <f t="shared" si="21"/>
        <v>63487</v>
      </c>
      <c r="G204" s="2" t="str">
        <f t="shared" si="22"/>
        <v>0000000</v>
      </c>
      <c r="H204" s="2" t="s">
        <v>8</v>
      </c>
      <c r="I204" s="2" t="str">
        <f t="shared" si="23"/>
        <v>6348</v>
      </c>
      <c r="J204" s="2" t="str">
        <f>IF(Table1[[#This Row],[Direct
Funded
Charter School
Number]]="N/A",Table1[[#This Row],[District
Code]],"C"&amp;Table1[[#This Row],[Direct
Funded
Charter School
Number]])</f>
        <v>63487</v>
      </c>
      <c r="K204" t="s">
        <v>484</v>
      </c>
      <c r="L204" s="9">
        <v>10000</v>
      </c>
      <c r="M204" s="20">
        <v>2500</v>
      </c>
    </row>
    <row r="205" spans="1:13" x14ac:dyDescent="0.35">
      <c r="A205" t="s">
        <v>466</v>
      </c>
      <c r="B205" t="s">
        <v>2941</v>
      </c>
      <c r="C205" s="2">
        <v>2</v>
      </c>
      <c r="D205" t="s">
        <v>485</v>
      </c>
      <c r="E205" s="2" t="str">
        <f t="shared" si="20"/>
        <v>15</v>
      </c>
      <c r="F205" s="2" t="str">
        <f t="shared" si="21"/>
        <v>63503</v>
      </c>
      <c r="G205" s="2" t="str">
        <f t="shared" si="22"/>
        <v>0000000</v>
      </c>
      <c r="H205" s="2" t="s">
        <v>8</v>
      </c>
      <c r="I205" s="2" t="str">
        <f t="shared" si="23"/>
        <v>6350</v>
      </c>
      <c r="J205" s="2" t="str">
        <f>IF(Table1[[#This Row],[Direct
Funded
Charter School
Number]]="N/A",Table1[[#This Row],[District
Code]],"C"&amp;Table1[[#This Row],[Direct
Funded
Charter School
Number]])</f>
        <v>63503</v>
      </c>
      <c r="K205" t="s">
        <v>486</v>
      </c>
      <c r="L205" s="9">
        <v>228813</v>
      </c>
      <c r="M205" s="20">
        <v>57203</v>
      </c>
    </row>
    <row r="206" spans="1:13" x14ac:dyDescent="0.35">
      <c r="A206" t="s">
        <v>466</v>
      </c>
      <c r="B206" t="s">
        <v>2941</v>
      </c>
      <c r="C206" s="2">
        <v>2</v>
      </c>
      <c r="D206" t="s">
        <v>487</v>
      </c>
      <c r="E206" s="2" t="str">
        <f t="shared" si="20"/>
        <v>15</v>
      </c>
      <c r="F206" s="2" t="str">
        <f t="shared" si="21"/>
        <v>63529</v>
      </c>
      <c r="G206" s="2" t="str">
        <f t="shared" si="22"/>
        <v>0000000</v>
      </c>
      <c r="H206" s="2" t="s">
        <v>8</v>
      </c>
      <c r="I206" s="2" t="str">
        <f t="shared" si="23"/>
        <v>6352</v>
      </c>
      <c r="J206" s="2" t="str">
        <f>IF(Table1[[#This Row],[Direct
Funded
Charter School
Number]]="N/A",Table1[[#This Row],[District
Code]],"C"&amp;Table1[[#This Row],[Direct
Funded
Charter School
Number]])</f>
        <v>63529</v>
      </c>
      <c r="K206" t="s">
        <v>488</v>
      </c>
      <c r="L206" s="9">
        <v>870972</v>
      </c>
      <c r="M206" s="20">
        <v>217743</v>
      </c>
    </row>
    <row r="207" spans="1:13" s="11" customFormat="1" x14ac:dyDescent="0.35">
      <c r="A207" t="s">
        <v>466</v>
      </c>
      <c r="B207" t="s">
        <v>2941</v>
      </c>
      <c r="C207" s="2">
        <v>2</v>
      </c>
      <c r="D207" t="s">
        <v>2997</v>
      </c>
      <c r="E207" s="2" t="str">
        <f t="shared" si="20"/>
        <v>15</v>
      </c>
      <c r="F207" s="2" t="str">
        <f t="shared" si="21"/>
        <v>63545</v>
      </c>
      <c r="G207" s="2" t="str">
        <f t="shared" si="22"/>
        <v>0000000</v>
      </c>
      <c r="H207" s="2" t="s">
        <v>8</v>
      </c>
      <c r="I207" s="2" t="str">
        <f t="shared" ref="I207" si="24">IF(H207="N/A",MID(F207,1,4),IF(MID(H207,1,1)="0","C"&amp;MID(H207,2,3),IF(MID(H207,1,1)="1","S"&amp;MID(H207,2,3),"?")))</f>
        <v>6354</v>
      </c>
      <c r="J207" s="2" t="str">
        <f>IF(Table1[[#This Row],[Direct
Funded
Charter School
Number]]="N/A",Table1[[#This Row],[District
Code]],"C"&amp;Table1[[#This Row],[Direct
Funded
Charter School
Number]])</f>
        <v>63545</v>
      </c>
      <c r="K207" t="s">
        <v>2996</v>
      </c>
      <c r="L207" s="9">
        <v>31410</v>
      </c>
      <c r="M207" s="20">
        <v>7853</v>
      </c>
    </row>
    <row r="208" spans="1:13" x14ac:dyDescent="0.35">
      <c r="A208" t="s">
        <v>466</v>
      </c>
      <c r="B208" t="s">
        <v>2941</v>
      </c>
      <c r="C208" s="2">
        <v>2</v>
      </c>
      <c r="D208" t="s">
        <v>489</v>
      </c>
      <c r="E208" s="2" t="str">
        <f t="shared" si="20"/>
        <v>15</v>
      </c>
      <c r="F208" s="2" t="str">
        <f t="shared" si="21"/>
        <v>63552</v>
      </c>
      <c r="G208" s="2" t="str">
        <f t="shared" si="22"/>
        <v>0000000</v>
      </c>
      <c r="H208" s="2" t="s">
        <v>8</v>
      </c>
      <c r="I208" s="2" t="str">
        <f t="shared" si="23"/>
        <v>6355</v>
      </c>
      <c r="J208" s="2" t="str">
        <f>IF(Table1[[#This Row],[Direct
Funded
Charter School
Number]]="N/A",Table1[[#This Row],[District
Code]],"C"&amp;Table1[[#This Row],[Direct
Funded
Charter School
Number]])</f>
        <v>63552</v>
      </c>
      <c r="K208" t="s">
        <v>490</v>
      </c>
      <c r="L208" s="9">
        <v>19940</v>
      </c>
      <c r="M208" s="20">
        <v>4985</v>
      </c>
    </row>
    <row r="209" spans="1:13" x14ac:dyDescent="0.35">
      <c r="A209" t="s">
        <v>466</v>
      </c>
      <c r="B209" t="s">
        <v>2941</v>
      </c>
      <c r="C209" s="2">
        <v>2</v>
      </c>
      <c r="D209" t="s">
        <v>491</v>
      </c>
      <c r="E209" s="2" t="str">
        <f t="shared" si="20"/>
        <v>15</v>
      </c>
      <c r="F209" s="2" t="str">
        <f t="shared" si="21"/>
        <v>63560</v>
      </c>
      <c r="G209" s="2" t="str">
        <f t="shared" si="22"/>
        <v>0000000</v>
      </c>
      <c r="H209" s="2" t="s">
        <v>8</v>
      </c>
      <c r="I209" s="2" t="str">
        <f t="shared" si="23"/>
        <v>6356</v>
      </c>
      <c r="J209" s="2" t="str">
        <f>IF(Table1[[#This Row],[Direct
Funded
Charter School
Number]]="N/A",Table1[[#This Row],[District
Code]],"C"&amp;Table1[[#This Row],[Direct
Funded
Charter School
Number]])</f>
        <v>63560</v>
      </c>
      <c r="K209" t="s">
        <v>492</v>
      </c>
      <c r="L209" s="9">
        <v>105093</v>
      </c>
      <c r="M209" s="20">
        <v>26273</v>
      </c>
    </row>
    <row r="210" spans="1:13" x14ac:dyDescent="0.35">
      <c r="A210" t="s">
        <v>466</v>
      </c>
      <c r="B210" t="s">
        <v>2941</v>
      </c>
      <c r="C210" s="2">
        <v>2</v>
      </c>
      <c r="D210" t="s">
        <v>493</v>
      </c>
      <c r="E210" s="2" t="str">
        <f t="shared" si="20"/>
        <v>15</v>
      </c>
      <c r="F210" s="2" t="str">
        <f t="shared" si="21"/>
        <v>63578</v>
      </c>
      <c r="G210" s="2" t="str">
        <f t="shared" si="22"/>
        <v>0000000</v>
      </c>
      <c r="H210" s="2" t="s">
        <v>8</v>
      </c>
      <c r="I210" s="2" t="str">
        <f t="shared" si="23"/>
        <v>6357</v>
      </c>
      <c r="J210" s="2" t="str">
        <f>IF(Table1[[#This Row],[Direct
Funded
Charter School
Number]]="N/A",Table1[[#This Row],[District
Code]],"C"&amp;Table1[[#This Row],[Direct
Funded
Charter School
Number]])</f>
        <v>63578</v>
      </c>
      <c r="K210" t="s">
        <v>494</v>
      </c>
      <c r="L210" s="9">
        <v>79839</v>
      </c>
      <c r="M210" s="20">
        <v>19960</v>
      </c>
    </row>
    <row r="211" spans="1:13" x14ac:dyDescent="0.35">
      <c r="A211" t="s">
        <v>466</v>
      </c>
      <c r="B211" t="s">
        <v>2941</v>
      </c>
      <c r="C211" s="2">
        <v>2</v>
      </c>
      <c r="D211" t="s">
        <v>495</v>
      </c>
      <c r="E211" s="2" t="str">
        <f t="shared" si="20"/>
        <v>15</v>
      </c>
      <c r="F211" s="2" t="str">
        <f t="shared" si="21"/>
        <v>63586</v>
      </c>
      <c r="G211" s="2" t="str">
        <f t="shared" si="22"/>
        <v>0000000</v>
      </c>
      <c r="H211" s="2" t="s">
        <v>8</v>
      </c>
      <c r="I211" s="2" t="str">
        <f t="shared" si="23"/>
        <v>6358</v>
      </c>
      <c r="J211" s="2" t="str">
        <f>IF(Table1[[#This Row],[Direct
Funded
Charter School
Number]]="N/A",Table1[[#This Row],[District
Code]],"C"&amp;Table1[[#This Row],[Direct
Funded
Charter School
Number]])</f>
        <v>63586</v>
      </c>
      <c r="K211" t="s">
        <v>496</v>
      </c>
      <c r="L211" s="9">
        <v>10000</v>
      </c>
      <c r="M211" s="20">
        <v>2500</v>
      </c>
    </row>
    <row r="212" spans="1:13" x14ac:dyDescent="0.35">
      <c r="A212" t="s">
        <v>466</v>
      </c>
      <c r="B212" t="s">
        <v>2941</v>
      </c>
      <c r="C212" s="2">
        <v>2</v>
      </c>
      <c r="D212" t="s">
        <v>497</v>
      </c>
      <c r="E212" s="2" t="str">
        <f t="shared" si="20"/>
        <v>15</v>
      </c>
      <c r="F212" s="2" t="str">
        <f t="shared" si="21"/>
        <v>63594</v>
      </c>
      <c r="G212" s="2" t="str">
        <f t="shared" si="22"/>
        <v>0000000</v>
      </c>
      <c r="H212" s="2" t="s">
        <v>8</v>
      </c>
      <c r="I212" s="2" t="str">
        <f t="shared" si="23"/>
        <v>6359</v>
      </c>
      <c r="J212" s="2" t="str">
        <f>IF(Table1[[#This Row],[Direct
Funded
Charter School
Number]]="N/A",Table1[[#This Row],[District
Code]],"C"&amp;Table1[[#This Row],[Direct
Funded
Charter School
Number]])</f>
        <v>63594</v>
      </c>
      <c r="K212" t="s">
        <v>498</v>
      </c>
      <c r="L212" s="9">
        <v>13563</v>
      </c>
      <c r="M212" s="20">
        <v>3391</v>
      </c>
    </row>
    <row r="213" spans="1:13" x14ac:dyDescent="0.35">
      <c r="A213" t="s">
        <v>466</v>
      </c>
      <c r="B213" t="s">
        <v>2941</v>
      </c>
      <c r="C213" s="2">
        <v>2</v>
      </c>
      <c r="D213" t="s">
        <v>499</v>
      </c>
      <c r="E213" s="2" t="str">
        <f t="shared" si="20"/>
        <v>15</v>
      </c>
      <c r="F213" s="2" t="str">
        <f t="shared" si="21"/>
        <v>63669</v>
      </c>
      <c r="G213" s="2" t="str">
        <f t="shared" si="22"/>
        <v>0000000</v>
      </c>
      <c r="H213" s="2" t="s">
        <v>8</v>
      </c>
      <c r="I213" s="2" t="str">
        <f t="shared" si="23"/>
        <v>6366</v>
      </c>
      <c r="J213" s="2" t="str">
        <f>IF(Table1[[#This Row],[Direct
Funded
Charter School
Number]]="N/A",Table1[[#This Row],[District
Code]],"C"&amp;Table1[[#This Row],[Direct
Funded
Charter School
Number]])</f>
        <v>63669</v>
      </c>
      <c r="K213" t="s">
        <v>500</v>
      </c>
      <c r="L213" s="9">
        <v>10000</v>
      </c>
      <c r="M213" s="20">
        <v>2500</v>
      </c>
    </row>
    <row r="214" spans="1:13" s="11" customFormat="1" x14ac:dyDescent="0.35">
      <c r="A214" t="s">
        <v>466</v>
      </c>
      <c r="B214" t="s">
        <v>2941</v>
      </c>
      <c r="C214" s="2">
        <v>2</v>
      </c>
      <c r="D214" t="s">
        <v>2999</v>
      </c>
      <c r="E214" s="2" t="str">
        <f t="shared" si="20"/>
        <v>15</v>
      </c>
      <c r="F214" s="2" t="str">
        <f t="shared" si="21"/>
        <v>63677</v>
      </c>
      <c r="G214" s="2" t="str">
        <f t="shared" si="22"/>
        <v>0000000</v>
      </c>
      <c r="H214" s="2" t="s">
        <v>8</v>
      </c>
      <c r="I214" s="2" t="str">
        <f t="shared" ref="I214" si="25">IF(H214="N/A",MID(F214,1,4),IF(MID(H214,1,1)="0","C"&amp;MID(H214,2,3),IF(MID(H214,1,1)="1","S"&amp;MID(H214,2,3),"?")))</f>
        <v>6367</v>
      </c>
      <c r="J214" s="2" t="str">
        <f>IF(Table1[[#This Row],[Direct
Funded
Charter School
Number]]="N/A",Table1[[#This Row],[District
Code]],"C"&amp;Table1[[#This Row],[Direct
Funded
Charter School
Number]])</f>
        <v>63677</v>
      </c>
      <c r="K214" t="s">
        <v>2998</v>
      </c>
      <c r="L214" s="9">
        <v>104262</v>
      </c>
      <c r="M214" s="20">
        <v>26066</v>
      </c>
    </row>
    <row r="215" spans="1:13" x14ac:dyDescent="0.35">
      <c r="A215" t="s">
        <v>466</v>
      </c>
      <c r="B215" t="s">
        <v>2941</v>
      </c>
      <c r="C215" s="2">
        <v>2</v>
      </c>
      <c r="D215" t="s">
        <v>501</v>
      </c>
      <c r="E215" s="2" t="str">
        <f t="shared" si="20"/>
        <v>15</v>
      </c>
      <c r="F215" s="2" t="str">
        <f t="shared" si="21"/>
        <v>63685</v>
      </c>
      <c r="G215" s="2" t="str">
        <f t="shared" si="22"/>
        <v>0000000</v>
      </c>
      <c r="H215" s="2" t="s">
        <v>8</v>
      </c>
      <c r="I215" s="2" t="str">
        <f t="shared" si="23"/>
        <v>6368</v>
      </c>
      <c r="J215" s="2" t="str">
        <f>IF(Table1[[#This Row],[Direct
Funded
Charter School
Number]]="N/A",Table1[[#This Row],[District
Code]],"C"&amp;Table1[[#This Row],[Direct
Funded
Charter School
Number]])</f>
        <v>63685</v>
      </c>
      <c r="K215" t="s">
        <v>502</v>
      </c>
      <c r="L215" s="9">
        <v>26325</v>
      </c>
      <c r="M215" s="20">
        <v>6581</v>
      </c>
    </row>
    <row r="216" spans="1:13" x14ac:dyDescent="0.35">
      <c r="A216" t="s">
        <v>466</v>
      </c>
      <c r="B216" t="s">
        <v>2941</v>
      </c>
      <c r="C216" s="2">
        <v>2</v>
      </c>
      <c r="D216" t="s">
        <v>503</v>
      </c>
      <c r="E216" s="2" t="str">
        <f t="shared" si="20"/>
        <v>15</v>
      </c>
      <c r="F216" s="2" t="str">
        <f t="shared" si="21"/>
        <v>63719</v>
      </c>
      <c r="G216" s="2" t="str">
        <f t="shared" si="22"/>
        <v>0000000</v>
      </c>
      <c r="H216" s="2" t="s">
        <v>8</v>
      </c>
      <c r="I216" s="2" t="str">
        <f t="shared" si="23"/>
        <v>6371</v>
      </c>
      <c r="J216" s="2" t="str">
        <f>IF(Table1[[#This Row],[Direct
Funded
Charter School
Number]]="N/A",Table1[[#This Row],[District
Code]],"C"&amp;Table1[[#This Row],[Direct
Funded
Charter School
Number]])</f>
        <v>63719</v>
      </c>
      <c r="K216" t="s">
        <v>504</v>
      </c>
      <c r="L216" s="9">
        <v>10000</v>
      </c>
      <c r="M216" s="20">
        <v>2500</v>
      </c>
    </row>
    <row r="217" spans="1:13" x14ac:dyDescent="0.35">
      <c r="A217" t="s">
        <v>466</v>
      </c>
      <c r="B217" t="s">
        <v>2941</v>
      </c>
      <c r="C217" s="2">
        <v>2</v>
      </c>
      <c r="D217" t="s">
        <v>505</v>
      </c>
      <c r="E217" s="2" t="str">
        <f t="shared" si="20"/>
        <v>15</v>
      </c>
      <c r="F217" s="2" t="str">
        <f t="shared" si="21"/>
        <v>63750</v>
      </c>
      <c r="G217" s="2" t="str">
        <f t="shared" si="22"/>
        <v>0000000</v>
      </c>
      <c r="H217" s="2" t="s">
        <v>8</v>
      </c>
      <c r="I217" s="2" t="str">
        <f t="shared" si="23"/>
        <v>6375</v>
      </c>
      <c r="J217" s="2" t="str">
        <f>IF(Table1[[#This Row],[Direct
Funded
Charter School
Number]]="N/A",Table1[[#This Row],[District
Code]],"C"&amp;Table1[[#This Row],[Direct
Funded
Charter School
Number]])</f>
        <v>63750</v>
      </c>
      <c r="K217" t="s">
        <v>506</v>
      </c>
      <c r="L217" s="9">
        <v>30070</v>
      </c>
      <c r="M217" s="20">
        <v>7518</v>
      </c>
    </row>
    <row r="218" spans="1:13" x14ac:dyDescent="0.35">
      <c r="A218" t="s">
        <v>466</v>
      </c>
      <c r="B218" t="s">
        <v>2941</v>
      </c>
      <c r="C218" s="2">
        <v>2</v>
      </c>
      <c r="D218" t="s">
        <v>507</v>
      </c>
      <c r="E218" s="2" t="str">
        <f t="shared" si="20"/>
        <v>15</v>
      </c>
      <c r="F218" s="2" t="str">
        <f t="shared" si="21"/>
        <v>63768</v>
      </c>
      <c r="G218" s="2" t="str">
        <f t="shared" si="22"/>
        <v>0000000</v>
      </c>
      <c r="H218" s="2" t="s">
        <v>8</v>
      </c>
      <c r="I218" s="2" t="str">
        <f t="shared" si="23"/>
        <v>6376</v>
      </c>
      <c r="J218" s="2" t="str">
        <f>IF(Table1[[#This Row],[Direct
Funded
Charter School
Number]]="N/A",Table1[[#This Row],[District
Code]],"C"&amp;Table1[[#This Row],[Direct
Funded
Charter School
Number]])</f>
        <v>63768</v>
      </c>
      <c r="K218" t="s">
        <v>508</v>
      </c>
      <c r="L218" s="9">
        <v>10000</v>
      </c>
      <c r="M218" s="20">
        <v>2500</v>
      </c>
    </row>
    <row r="219" spans="1:13" x14ac:dyDescent="0.35">
      <c r="A219" t="s">
        <v>466</v>
      </c>
      <c r="B219" t="s">
        <v>2941</v>
      </c>
      <c r="C219" s="2">
        <v>2</v>
      </c>
      <c r="D219" t="s">
        <v>509</v>
      </c>
      <c r="E219" s="2" t="str">
        <f t="shared" si="20"/>
        <v>15</v>
      </c>
      <c r="F219" s="2" t="str">
        <f t="shared" si="21"/>
        <v>63776</v>
      </c>
      <c r="G219" s="2" t="str">
        <f t="shared" si="22"/>
        <v>0000000</v>
      </c>
      <c r="H219" s="2" t="s">
        <v>8</v>
      </c>
      <c r="I219" s="2" t="str">
        <f t="shared" si="23"/>
        <v>6377</v>
      </c>
      <c r="J219" s="2" t="str">
        <f>IF(Table1[[#This Row],[Direct
Funded
Charter School
Number]]="N/A",Table1[[#This Row],[District
Code]],"C"&amp;Table1[[#This Row],[Direct
Funded
Charter School
Number]])</f>
        <v>63776</v>
      </c>
      <c r="K219" t="s">
        <v>510</v>
      </c>
      <c r="L219" s="9">
        <v>76265</v>
      </c>
      <c r="M219" s="20">
        <v>19066</v>
      </c>
    </row>
    <row r="220" spans="1:13" x14ac:dyDescent="0.35">
      <c r="A220" t="s">
        <v>466</v>
      </c>
      <c r="B220" t="s">
        <v>2941</v>
      </c>
      <c r="C220" s="2">
        <v>2</v>
      </c>
      <c r="D220" t="s">
        <v>511</v>
      </c>
      <c r="E220" s="2" t="str">
        <f t="shared" si="20"/>
        <v>15</v>
      </c>
      <c r="F220" s="2" t="str">
        <f t="shared" si="21"/>
        <v>63784</v>
      </c>
      <c r="G220" s="2" t="str">
        <f t="shared" si="22"/>
        <v>0000000</v>
      </c>
      <c r="H220" s="2" t="s">
        <v>8</v>
      </c>
      <c r="I220" s="2" t="str">
        <f t="shared" si="23"/>
        <v>6378</v>
      </c>
      <c r="J220" s="2" t="str">
        <f>IF(Table1[[#This Row],[Direct
Funded
Charter School
Number]]="N/A",Table1[[#This Row],[District
Code]],"C"&amp;Table1[[#This Row],[Direct
Funded
Charter School
Number]])</f>
        <v>63784</v>
      </c>
      <c r="K220" t="s">
        <v>512</v>
      </c>
      <c r="L220" s="9">
        <v>10894</v>
      </c>
      <c r="M220" s="20">
        <v>3624</v>
      </c>
    </row>
    <row r="221" spans="1:13" x14ac:dyDescent="0.35">
      <c r="A221" t="s">
        <v>466</v>
      </c>
      <c r="B221" t="s">
        <v>2941</v>
      </c>
      <c r="C221" s="2">
        <v>2</v>
      </c>
      <c r="D221" t="s">
        <v>513</v>
      </c>
      <c r="E221" s="2" t="str">
        <f t="shared" si="20"/>
        <v>15</v>
      </c>
      <c r="F221" s="2" t="str">
        <f t="shared" si="21"/>
        <v>63792</v>
      </c>
      <c r="G221" s="2" t="str">
        <f t="shared" si="22"/>
        <v>0000000</v>
      </c>
      <c r="H221" s="2" t="s">
        <v>8</v>
      </c>
      <c r="I221" s="2" t="str">
        <f t="shared" si="23"/>
        <v>6379</v>
      </c>
      <c r="J221" s="2" t="str">
        <f>IF(Table1[[#This Row],[Direct
Funded
Charter School
Number]]="N/A",Table1[[#This Row],[District
Code]],"C"&amp;Table1[[#This Row],[Direct
Funded
Charter School
Number]])</f>
        <v>63792</v>
      </c>
      <c r="K221" t="s">
        <v>514</v>
      </c>
      <c r="L221" s="9">
        <v>71714</v>
      </c>
      <c r="M221" s="20">
        <v>17929</v>
      </c>
    </row>
    <row r="222" spans="1:13" x14ac:dyDescent="0.35">
      <c r="A222" t="s">
        <v>466</v>
      </c>
      <c r="B222" t="s">
        <v>2941</v>
      </c>
      <c r="C222" s="2">
        <v>2</v>
      </c>
      <c r="D222" t="s">
        <v>515</v>
      </c>
      <c r="E222" s="2" t="str">
        <f t="shared" si="20"/>
        <v>15</v>
      </c>
      <c r="F222" s="2" t="str">
        <f t="shared" si="21"/>
        <v>63800</v>
      </c>
      <c r="G222" s="2" t="str">
        <f t="shared" si="22"/>
        <v>0000000</v>
      </c>
      <c r="H222" s="2" t="s">
        <v>8</v>
      </c>
      <c r="I222" s="2" t="str">
        <f t="shared" si="23"/>
        <v>6380</v>
      </c>
      <c r="J222" s="2" t="str">
        <f>IF(Table1[[#This Row],[Direct
Funded
Charter School
Number]]="N/A",Table1[[#This Row],[District
Code]],"C"&amp;Table1[[#This Row],[Direct
Funded
Charter School
Number]])</f>
        <v>63800</v>
      </c>
      <c r="K222" t="s">
        <v>516</v>
      </c>
      <c r="L222" s="9">
        <v>57662</v>
      </c>
      <c r="M222" s="20">
        <v>14416</v>
      </c>
    </row>
    <row r="223" spans="1:13" x14ac:dyDescent="0.35">
      <c r="A223" t="s">
        <v>466</v>
      </c>
      <c r="B223" t="s">
        <v>2941</v>
      </c>
      <c r="C223" s="2">
        <v>2</v>
      </c>
      <c r="D223" t="s">
        <v>517</v>
      </c>
      <c r="E223" s="2" t="str">
        <f t="shared" si="20"/>
        <v>15</v>
      </c>
      <c r="F223" s="2" t="str">
        <f t="shared" si="21"/>
        <v>63818</v>
      </c>
      <c r="G223" s="2" t="str">
        <f t="shared" si="22"/>
        <v>0000000</v>
      </c>
      <c r="H223" s="2" t="s">
        <v>8</v>
      </c>
      <c r="I223" s="2" t="str">
        <f t="shared" si="23"/>
        <v>6381</v>
      </c>
      <c r="J223" s="2" t="str">
        <f>IF(Table1[[#This Row],[Direct
Funded
Charter School
Number]]="N/A",Table1[[#This Row],[District
Code]],"C"&amp;Table1[[#This Row],[Direct
Funded
Charter School
Number]])</f>
        <v>63818</v>
      </c>
      <c r="K223" t="s">
        <v>518</v>
      </c>
      <c r="L223" s="9">
        <v>19450</v>
      </c>
      <c r="M223" s="20">
        <v>4863</v>
      </c>
    </row>
    <row r="224" spans="1:13" x14ac:dyDescent="0.35">
      <c r="A224" t="s">
        <v>466</v>
      </c>
      <c r="B224" t="s">
        <v>2941</v>
      </c>
      <c r="C224" s="2">
        <v>2</v>
      </c>
      <c r="D224" t="s">
        <v>519</v>
      </c>
      <c r="E224" s="2" t="str">
        <f t="shared" si="20"/>
        <v>15</v>
      </c>
      <c r="F224" s="2" t="str">
        <f t="shared" si="21"/>
        <v>63834</v>
      </c>
      <c r="G224" s="2" t="str">
        <f t="shared" si="22"/>
        <v>0000000</v>
      </c>
      <c r="H224" s="2" t="s">
        <v>8</v>
      </c>
      <c r="I224" s="2" t="str">
        <f t="shared" si="23"/>
        <v>6383</v>
      </c>
      <c r="J224" s="2" t="str">
        <f>IF(Table1[[#This Row],[Direct
Funded
Charter School
Number]]="N/A",Table1[[#This Row],[District
Code]],"C"&amp;Table1[[#This Row],[Direct
Funded
Charter School
Number]])</f>
        <v>63834</v>
      </c>
      <c r="K224" t="s">
        <v>520</v>
      </c>
      <c r="L224" s="9">
        <v>30654</v>
      </c>
      <c r="M224" s="20">
        <v>7664</v>
      </c>
    </row>
    <row r="225" spans="1:13" x14ac:dyDescent="0.35">
      <c r="A225" t="s">
        <v>466</v>
      </c>
      <c r="B225" t="s">
        <v>2941</v>
      </c>
      <c r="C225" s="2">
        <v>2</v>
      </c>
      <c r="D225" t="s">
        <v>521</v>
      </c>
      <c r="E225" s="2" t="str">
        <f t="shared" si="20"/>
        <v>15</v>
      </c>
      <c r="F225" s="2" t="str">
        <f t="shared" si="21"/>
        <v>63842</v>
      </c>
      <c r="G225" s="2" t="str">
        <f t="shared" si="22"/>
        <v>0000000</v>
      </c>
      <c r="H225" s="2" t="s">
        <v>8</v>
      </c>
      <c r="I225" s="2" t="str">
        <f t="shared" si="23"/>
        <v>6384</v>
      </c>
      <c r="J225" s="2" t="str">
        <f>IF(Table1[[#This Row],[Direct
Funded
Charter School
Number]]="N/A",Table1[[#This Row],[District
Code]],"C"&amp;Table1[[#This Row],[Direct
Funded
Charter School
Number]])</f>
        <v>63842</v>
      </c>
      <c r="K225" t="s">
        <v>522</v>
      </c>
      <c r="L225" s="9">
        <v>145626</v>
      </c>
      <c r="M225" s="20">
        <v>36407</v>
      </c>
    </row>
    <row r="226" spans="1:13" x14ac:dyDescent="0.35">
      <c r="A226" t="s">
        <v>466</v>
      </c>
      <c r="B226" t="s">
        <v>2941</v>
      </c>
      <c r="C226" s="2">
        <v>2</v>
      </c>
      <c r="D226" t="s">
        <v>523</v>
      </c>
      <c r="E226" s="2" t="str">
        <f t="shared" si="20"/>
        <v>15</v>
      </c>
      <c r="F226" s="2" t="str">
        <f t="shared" si="21"/>
        <v>63826</v>
      </c>
      <c r="G226" s="2" t="str">
        <f t="shared" si="22"/>
        <v>0000000</v>
      </c>
      <c r="H226" s="2" t="s">
        <v>8</v>
      </c>
      <c r="I226" s="2" t="str">
        <f t="shared" si="23"/>
        <v>6382</v>
      </c>
      <c r="J226" s="2" t="str">
        <f>IF(Table1[[#This Row],[Direct
Funded
Charter School
Number]]="N/A",Table1[[#This Row],[District
Code]],"C"&amp;Table1[[#This Row],[Direct
Funded
Charter School
Number]])</f>
        <v>63826</v>
      </c>
      <c r="K226" t="s">
        <v>524</v>
      </c>
      <c r="L226" s="9">
        <v>64777</v>
      </c>
      <c r="M226" s="20">
        <v>16194</v>
      </c>
    </row>
    <row r="227" spans="1:13" x14ac:dyDescent="0.35">
      <c r="A227" t="s">
        <v>466</v>
      </c>
      <c r="B227" t="s">
        <v>2941</v>
      </c>
      <c r="C227" s="2">
        <v>2</v>
      </c>
      <c r="D227" t="s">
        <v>525</v>
      </c>
      <c r="E227" s="2" t="str">
        <f t="shared" si="20"/>
        <v>15</v>
      </c>
      <c r="F227" s="2" t="str">
        <f t="shared" si="21"/>
        <v>73544</v>
      </c>
      <c r="G227" s="2" t="str">
        <f t="shared" si="22"/>
        <v>0000000</v>
      </c>
      <c r="H227" s="2" t="s">
        <v>8</v>
      </c>
      <c r="I227" s="2" t="str">
        <f t="shared" si="23"/>
        <v>7354</v>
      </c>
      <c r="J227" s="2" t="str">
        <f>IF(Table1[[#This Row],[Direct
Funded
Charter School
Number]]="N/A",Table1[[#This Row],[District
Code]],"C"&amp;Table1[[#This Row],[Direct
Funded
Charter School
Number]])</f>
        <v>73544</v>
      </c>
      <c r="K227" t="s">
        <v>526</v>
      </c>
      <c r="L227" s="9">
        <v>12404</v>
      </c>
      <c r="M227" s="20">
        <v>3101</v>
      </c>
    </row>
    <row r="228" spans="1:13" x14ac:dyDescent="0.35">
      <c r="A228" t="s">
        <v>466</v>
      </c>
      <c r="B228" t="s">
        <v>2941</v>
      </c>
      <c r="C228" s="2">
        <v>2</v>
      </c>
      <c r="D228" t="s">
        <v>527</v>
      </c>
      <c r="E228" s="2" t="str">
        <f t="shared" si="20"/>
        <v>15</v>
      </c>
      <c r="F228" s="2" t="str">
        <f t="shared" si="21"/>
        <v>73742</v>
      </c>
      <c r="G228" s="2" t="str">
        <f t="shared" si="22"/>
        <v>0000000</v>
      </c>
      <c r="H228" s="2" t="s">
        <v>8</v>
      </c>
      <c r="I228" s="2" t="str">
        <f t="shared" si="23"/>
        <v>7374</v>
      </c>
      <c r="J228" s="2" t="str">
        <f>IF(Table1[[#This Row],[Direct
Funded
Charter School
Number]]="N/A",Table1[[#This Row],[District
Code]],"C"&amp;Table1[[#This Row],[Direct
Funded
Charter School
Number]])</f>
        <v>73742</v>
      </c>
      <c r="K228" t="s">
        <v>528</v>
      </c>
      <c r="L228" s="9">
        <v>93385</v>
      </c>
      <c r="M228" s="20">
        <v>23346</v>
      </c>
    </row>
    <row r="229" spans="1:13" x14ac:dyDescent="0.35">
      <c r="A229" t="s">
        <v>466</v>
      </c>
      <c r="B229" t="s">
        <v>2941</v>
      </c>
      <c r="C229" s="2">
        <v>2</v>
      </c>
      <c r="D229" t="s">
        <v>529</v>
      </c>
      <c r="E229" s="2" t="str">
        <f t="shared" si="20"/>
        <v>15</v>
      </c>
      <c r="F229" s="2" t="str">
        <f t="shared" si="21"/>
        <v>73908</v>
      </c>
      <c r="G229" s="2" t="str">
        <f t="shared" si="22"/>
        <v>0000000</v>
      </c>
      <c r="H229" s="2" t="s">
        <v>8</v>
      </c>
      <c r="I229" s="2" t="str">
        <f t="shared" si="23"/>
        <v>7390</v>
      </c>
      <c r="J229" s="2" t="str">
        <f>IF(Table1[[#This Row],[Direct
Funded
Charter School
Number]]="N/A",Table1[[#This Row],[District
Code]],"C"&amp;Table1[[#This Row],[Direct
Funded
Charter School
Number]])</f>
        <v>73908</v>
      </c>
      <c r="K229" t="s">
        <v>530</v>
      </c>
      <c r="L229" s="9">
        <v>106875</v>
      </c>
      <c r="M229" s="20">
        <v>26719</v>
      </c>
    </row>
    <row r="230" spans="1:13" x14ac:dyDescent="0.35">
      <c r="A230" t="s">
        <v>466</v>
      </c>
      <c r="B230" t="s">
        <v>2941</v>
      </c>
      <c r="C230" s="2">
        <v>2</v>
      </c>
      <c r="D230" t="s">
        <v>531</v>
      </c>
      <c r="E230" s="2" t="str">
        <f t="shared" si="20"/>
        <v>15</v>
      </c>
      <c r="F230" s="2" t="str">
        <f t="shared" si="21"/>
        <v>75168</v>
      </c>
      <c r="G230" s="2" t="str">
        <f t="shared" si="22"/>
        <v>0000000</v>
      </c>
      <c r="H230" s="2" t="s">
        <v>8</v>
      </c>
      <c r="I230" s="2" t="str">
        <f t="shared" si="23"/>
        <v>7516</v>
      </c>
      <c r="J230" s="2" t="str">
        <f>IF(Table1[[#This Row],[Direct
Funded
Charter School
Number]]="N/A",Table1[[#This Row],[District
Code]],"C"&amp;Table1[[#This Row],[Direct
Funded
Charter School
Number]])</f>
        <v>75168</v>
      </c>
      <c r="K230" t="s">
        <v>532</v>
      </c>
      <c r="L230" s="9">
        <v>21206</v>
      </c>
      <c r="M230" s="20">
        <v>5302</v>
      </c>
    </row>
    <row r="231" spans="1:13" x14ac:dyDescent="0.35">
      <c r="A231" t="s">
        <v>466</v>
      </c>
      <c r="B231" t="s">
        <v>2941</v>
      </c>
      <c r="C231" s="2">
        <v>2</v>
      </c>
      <c r="D231" t="s">
        <v>533</v>
      </c>
      <c r="E231" s="2" t="str">
        <f t="shared" si="20"/>
        <v>15</v>
      </c>
      <c r="F231" s="2" t="str">
        <f t="shared" si="21"/>
        <v>10157</v>
      </c>
      <c r="G231" s="2" t="str">
        <f t="shared" si="22"/>
        <v>0119669</v>
      </c>
      <c r="H231" s="2" t="s">
        <v>534</v>
      </c>
      <c r="I231" s="2" t="str">
        <f t="shared" si="23"/>
        <v>S078</v>
      </c>
      <c r="J231" s="2" t="str">
        <f>IF(Table1[[#This Row],[Direct
Funded
Charter School
Number]]="N/A",Table1[[#This Row],[District
Code]],"C"&amp;Table1[[#This Row],[Direct
Funded
Charter School
Number]])</f>
        <v>C1078</v>
      </c>
      <c r="K231" t="s">
        <v>535</v>
      </c>
      <c r="L231" s="9">
        <v>19255</v>
      </c>
      <c r="M231" s="20">
        <v>4814</v>
      </c>
    </row>
    <row r="232" spans="1:13" x14ac:dyDescent="0.35">
      <c r="A232" t="s">
        <v>466</v>
      </c>
      <c r="B232" t="s">
        <v>2941</v>
      </c>
      <c r="C232" s="2">
        <v>2</v>
      </c>
      <c r="D232" t="s">
        <v>536</v>
      </c>
      <c r="E232" s="2" t="str">
        <f t="shared" si="20"/>
        <v>15</v>
      </c>
      <c r="F232" s="2" t="str">
        <f t="shared" si="21"/>
        <v>10157</v>
      </c>
      <c r="G232" s="2" t="str">
        <f t="shared" si="22"/>
        <v>0124040</v>
      </c>
      <c r="H232" s="2" t="s">
        <v>537</v>
      </c>
      <c r="I232" s="2" t="str">
        <f t="shared" si="23"/>
        <v>S292</v>
      </c>
      <c r="J232" s="2" t="str">
        <f>IF(Table1[[#This Row],[Direct
Funded
Charter School
Number]]="N/A",Table1[[#This Row],[District
Code]],"C"&amp;Table1[[#This Row],[Direct
Funded
Charter School
Number]])</f>
        <v>C1292</v>
      </c>
      <c r="K232" t="s">
        <v>538</v>
      </c>
      <c r="L232" s="9">
        <v>18861</v>
      </c>
      <c r="M232" s="20">
        <v>4715</v>
      </c>
    </row>
    <row r="233" spans="1:13" x14ac:dyDescent="0.35">
      <c r="A233" t="s">
        <v>466</v>
      </c>
      <c r="B233" t="s">
        <v>2941</v>
      </c>
      <c r="C233" s="2">
        <v>2</v>
      </c>
      <c r="D233" t="s">
        <v>539</v>
      </c>
      <c r="E233" s="2" t="str">
        <f t="shared" si="20"/>
        <v>15</v>
      </c>
      <c r="F233" s="2" t="str">
        <f t="shared" si="21"/>
        <v>63578</v>
      </c>
      <c r="G233" s="2" t="str">
        <f t="shared" si="22"/>
        <v>0135186</v>
      </c>
      <c r="H233" s="2" t="s">
        <v>540</v>
      </c>
      <c r="I233" s="2" t="str">
        <f t="shared" si="23"/>
        <v>S847</v>
      </c>
      <c r="J233" s="2" t="str">
        <f>IF(Table1[[#This Row],[Direct
Funded
Charter School
Number]]="N/A",Table1[[#This Row],[District
Code]],"C"&amp;Table1[[#This Row],[Direct
Funded
Charter School
Number]])</f>
        <v>C1847</v>
      </c>
      <c r="K233" t="s">
        <v>541</v>
      </c>
      <c r="L233" s="9">
        <v>10000</v>
      </c>
      <c r="M233" s="20">
        <v>2500</v>
      </c>
    </row>
    <row r="234" spans="1:13" x14ac:dyDescent="0.35">
      <c r="A234" t="s">
        <v>466</v>
      </c>
      <c r="B234" t="s">
        <v>2941</v>
      </c>
      <c r="C234" s="2">
        <v>2</v>
      </c>
      <c r="D234" t="s">
        <v>542</v>
      </c>
      <c r="E234" s="2" t="str">
        <f t="shared" si="20"/>
        <v>15</v>
      </c>
      <c r="F234" s="2" t="str">
        <f t="shared" si="21"/>
        <v>10157</v>
      </c>
      <c r="G234" s="2" t="str">
        <f t="shared" si="22"/>
        <v>0135467</v>
      </c>
      <c r="H234" s="2" t="s">
        <v>543</v>
      </c>
      <c r="I234" s="2" t="str">
        <f t="shared" si="23"/>
        <v>S851</v>
      </c>
      <c r="J234" s="2" t="str">
        <f>IF(Table1[[#This Row],[Direct
Funded
Charter School
Number]]="N/A",Table1[[#This Row],[District
Code]],"C"&amp;Table1[[#This Row],[Direct
Funded
Charter School
Number]])</f>
        <v>C1851</v>
      </c>
      <c r="K234" t="s">
        <v>544</v>
      </c>
      <c r="L234" s="9">
        <v>10000</v>
      </c>
      <c r="M234" s="20">
        <v>2500</v>
      </c>
    </row>
    <row r="235" spans="1:13" x14ac:dyDescent="0.35">
      <c r="A235" t="s">
        <v>545</v>
      </c>
      <c r="B235" t="s">
        <v>2942</v>
      </c>
      <c r="C235" s="2">
        <v>1</v>
      </c>
      <c r="D235" t="s">
        <v>546</v>
      </c>
      <c r="E235" s="2" t="str">
        <f t="shared" si="20"/>
        <v>16</v>
      </c>
      <c r="F235" s="2" t="str">
        <f t="shared" si="21"/>
        <v>63875</v>
      </c>
      <c r="G235" s="2" t="str">
        <f t="shared" si="22"/>
        <v>0000000</v>
      </c>
      <c r="H235" s="2" t="s">
        <v>8</v>
      </c>
      <c r="I235" s="2" t="str">
        <f t="shared" si="23"/>
        <v>6387</v>
      </c>
      <c r="J235" s="2" t="str">
        <f>IF(Table1[[#This Row],[Direct
Funded
Charter School
Number]]="N/A",Table1[[#This Row],[District
Code]],"C"&amp;Table1[[#This Row],[Direct
Funded
Charter School
Number]])</f>
        <v>63875</v>
      </c>
      <c r="K235" t="s">
        <v>547</v>
      </c>
      <c r="L235" s="9">
        <v>24921</v>
      </c>
      <c r="M235" s="20">
        <v>6230</v>
      </c>
    </row>
    <row r="236" spans="1:13" x14ac:dyDescent="0.35">
      <c r="A236" t="s">
        <v>545</v>
      </c>
      <c r="B236" t="s">
        <v>2942</v>
      </c>
      <c r="C236" s="2">
        <v>1</v>
      </c>
      <c r="D236" t="s">
        <v>548</v>
      </c>
      <c r="E236" s="2" t="str">
        <f t="shared" si="20"/>
        <v>16</v>
      </c>
      <c r="F236" s="2" t="str">
        <f t="shared" si="21"/>
        <v>63883</v>
      </c>
      <c r="G236" s="2" t="str">
        <f t="shared" si="22"/>
        <v>0000000</v>
      </c>
      <c r="H236" s="2" t="s">
        <v>8</v>
      </c>
      <c r="I236" s="2" t="str">
        <f t="shared" si="23"/>
        <v>6388</v>
      </c>
      <c r="J236" s="2" t="str">
        <f>IF(Table1[[#This Row],[Direct
Funded
Charter School
Number]]="N/A",Table1[[#This Row],[District
Code]],"C"&amp;Table1[[#This Row],[Direct
Funded
Charter School
Number]])</f>
        <v>63883</v>
      </c>
      <c r="K236" t="s">
        <v>549</v>
      </c>
      <c r="L236" s="9">
        <v>30729</v>
      </c>
      <c r="M236" s="20">
        <v>7682</v>
      </c>
    </row>
    <row r="237" spans="1:13" x14ac:dyDescent="0.35">
      <c r="A237" t="s">
        <v>545</v>
      </c>
      <c r="B237" t="s">
        <v>2942</v>
      </c>
      <c r="C237" s="2">
        <v>1</v>
      </c>
      <c r="D237" t="s">
        <v>550</v>
      </c>
      <c r="E237" s="2" t="str">
        <f t="shared" si="20"/>
        <v>16</v>
      </c>
      <c r="F237" s="2" t="str">
        <f t="shared" si="21"/>
        <v>63891</v>
      </c>
      <c r="G237" s="2" t="str">
        <f t="shared" si="22"/>
        <v>0000000</v>
      </c>
      <c r="H237" s="2" t="s">
        <v>8</v>
      </c>
      <c r="I237" s="2" t="str">
        <f t="shared" si="23"/>
        <v>6389</v>
      </c>
      <c r="J237" s="2" t="str">
        <f>IF(Table1[[#This Row],[Direct
Funded
Charter School
Number]]="N/A",Table1[[#This Row],[District
Code]],"C"&amp;Table1[[#This Row],[Direct
Funded
Charter School
Number]])</f>
        <v>63891</v>
      </c>
      <c r="K237" t="s">
        <v>551</v>
      </c>
      <c r="L237" s="9">
        <v>106875</v>
      </c>
      <c r="M237" s="20">
        <v>26719</v>
      </c>
    </row>
    <row r="238" spans="1:13" x14ac:dyDescent="0.35">
      <c r="A238" t="s">
        <v>545</v>
      </c>
      <c r="B238" t="s">
        <v>2942</v>
      </c>
      <c r="C238" s="2">
        <v>1</v>
      </c>
      <c r="D238" t="s">
        <v>552</v>
      </c>
      <c r="E238" s="2" t="str">
        <f t="shared" si="20"/>
        <v>16</v>
      </c>
      <c r="F238" s="2" t="str">
        <f t="shared" si="21"/>
        <v>63917</v>
      </c>
      <c r="G238" s="2" t="str">
        <f t="shared" si="22"/>
        <v>0000000</v>
      </c>
      <c r="H238" s="2" t="s">
        <v>8</v>
      </c>
      <c r="I238" s="2" t="str">
        <f t="shared" si="23"/>
        <v>6391</v>
      </c>
      <c r="J238" s="2" t="str">
        <f>IF(Table1[[#This Row],[Direct
Funded
Charter School
Number]]="N/A",Table1[[#This Row],[District
Code]],"C"&amp;Table1[[#This Row],[Direct
Funded
Charter School
Number]])</f>
        <v>63917</v>
      </c>
      <c r="K238" t="s">
        <v>553</v>
      </c>
      <c r="L238" s="9">
        <v>166764</v>
      </c>
      <c r="M238" s="20">
        <v>41691</v>
      </c>
    </row>
    <row r="239" spans="1:13" x14ac:dyDescent="0.35">
      <c r="A239" t="s">
        <v>545</v>
      </c>
      <c r="B239" t="s">
        <v>2942</v>
      </c>
      <c r="C239" s="2">
        <v>1</v>
      </c>
      <c r="D239" t="s">
        <v>554</v>
      </c>
      <c r="E239" s="2" t="str">
        <f t="shared" si="20"/>
        <v>16</v>
      </c>
      <c r="F239" s="2" t="str">
        <f t="shared" si="21"/>
        <v>63925</v>
      </c>
      <c r="G239" s="2" t="str">
        <f t="shared" si="22"/>
        <v>0000000</v>
      </c>
      <c r="H239" s="2" t="s">
        <v>8</v>
      </c>
      <c r="I239" s="2" t="str">
        <f t="shared" si="23"/>
        <v>6392</v>
      </c>
      <c r="J239" s="2" t="str">
        <f>IF(Table1[[#This Row],[Direct
Funded
Charter School
Number]]="N/A",Table1[[#This Row],[District
Code]],"C"&amp;Table1[[#This Row],[Direct
Funded
Charter School
Number]])</f>
        <v>63925</v>
      </c>
      <c r="K239" t="s">
        <v>555</v>
      </c>
      <c r="L239" s="9">
        <v>72546</v>
      </c>
      <c r="M239" s="20">
        <v>18137</v>
      </c>
    </row>
    <row r="240" spans="1:13" x14ac:dyDescent="0.35">
      <c r="A240" t="s">
        <v>545</v>
      </c>
      <c r="B240" t="s">
        <v>2942</v>
      </c>
      <c r="C240" s="2">
        <v>1</v>
      </c>
      <c r="D240" t="s">
        <v>556</v>
      </c>
      <c r="E240" s="2" t="str">
        <f t="shared" si="20"/>
        <v>16</v>
      </c>
      <c r="F240" s="2" t="str">
        <f t="shared" si="21"/>
        <v>63933</v>
      </c>
      <c r="G240" s="2" t="str">
        <f t="shared" si="22"/>
        <v>0000000</v>
      </c>
      <c r="H240" s="2" t="s">
        <v>8</v>
      </c>
      <c r="I240" s="2" t="str">
        <f t="shared" si="23"/>
        <v>6393</v>
      </c>
      <c r="J240" s="2" t="str">
        <f>IF(Table1[[#This Row],[Direct
Funded
Charter School
Number]]="N/A",Table1[[#This Row],[District
Code]],"C"&amp;Table1[[#This Row],[Direct
Funded
Charter School
Number]])</f>
        <v>63933</v>
      </c>
      <c r="K240" t="s">
        <v>557</v>
      </c>
      <c r="L240" s="9">
        <v>10000</v>
      </c>
      <c r="M240" s="20">
        <v>2500</v>
      </c>
    </row>
    <row r="241" spans="1:13" x14ac:dyDescent="0.35">
      <c r="A241" t="s">
        <v>545</v>
      </c>
      <c r="B241" t="s">
        <v>2942</v>
      </c>
      <c r="C241" s="2">
        <v>1</v>
      </c>
      <c r="D241" t="s">
        <v>558</v>
      </c>
      <c r="E241" s="2" t="str">
        <f t="shared" si="20"/>
        <v>16</v>
      </c>
      <c r="F241" s="2" t="str">
        <f t="shared" si="21"/>
        <v>63958</v>
      </c>
      <c r="G241" s="2" t="str">
        <f t="shared" si="22"/>
        <v>0000000</v>
      </c>
      <c r="H241" s="2" t="s">
        <v>8</v>
      </c>
      <c r="I241" s="2" t="str">
        <f t="shared" si="23"/>
        <v>6395</v>
      </c>
      <c r="J241" s="2" t="str">
        <f>IF(Table1[[#This Row],[Direct
Funded
Charter School
Number]]="N/A",Table1[[#This Row],[District
Code]],"C"&amp;Table1[[#This Row],[Direct
Funded
Charter School
Number]])</f>
        <v>63958</v>
      </c>
      <c r="K241" t="s">
        <v>559</v>
      </c>
      <c r="L241" s="9">
        <v>10000</v>
      </c>
      <c r="M241" s="20">
        <v>2500</v>
      </c>
    </row>
    <row r="242" spans="1:13" x14ac:dyDescent="0.35">
      <c r="A242" t="s">
        <v>545</v>
      </c>
      <c r="B242" t="s">
        <v>2942</v>
      </c>
      <c r="C242" s="2">
        <v>1</v>
      </c>
      <c r="D242" t="s">
        <v>560</v>
      </c>
      <c r="E242" s="2" t="str">
        <f t="shared" si="20"/>
        <v>16</v>
      </c>
      <c r="F242" s="2" t="str">
        <f t="shared" si="21"/>
        <v>63966</v>
      </c>
      <c r="G242" s="2" t="str">
        <f t="shared" si="22"/>
        <v>0000000</v>
      </c>
      <c r="H242" s="2" t="s">
        <v>8</v>
      </c>
      <c r="I242" s="2" t="str">
        <f t="shared" si="23"/>
        <v>6396</v>
      </c>
      <c r="J242" s="2" t="str">
        <f>IF(Table1[[#This Row],[Direct
Funded
Charter School
Number]]="N/A",Table1[[#This Row],[District
Code]],"C"&amp;Table1[[#This Row],[Direct
Funded
Charter School
Number]])</f>
        <v>63966</v>
      </c>
      <c r="K242" t="s">
        <v>561</v>
      </c>
      <c r="L242" s="9">
        <v>16897</v>
      </c>
      <c r="M242" s="20">
        <v>4224</v>
      </c>
    </row>
    <row r="243" spans="1:13" x14ac:dyDescent="0.35">
      <c r="A243" t="s">
        <v>545</v>
      </c>
      <c r="B243" t="s">
        <v>2942</v>
      </c>
      <c r="C243" s="2">
        <v>1</v>
      </c>
      <c r="D243" t="s">
        <v>562</v>
      </c>
      <c r="E243" s="2" t="str">
        <f t="shared" si="20"/>
        <v>16</v>
      </c>
      <c r="F243" s="2" t="str">
        <f t="shared" si="21"/>
        <v>63974</v>
      </c>
      <c r="G243" s="2" t="str">
        <f t="shared" si="22"/>
        <v>0000000</v>
      </c>
      <c r="H243" s="2" t="s">
        <v>8</v>
      </c>
      <c r="I243" s="2" t="str">
        <f t="shared" si="23"/>
        <v>6397</v>
      </c>
      <c r="J243" s="2" t="str">
        <f>IF(Table1[[#This Row],[Direct
Funded
Charter School
Number]]="N/A",Table1[[#This Row],[District
Code]],"C"&amp;Table1[[#This Row],[Direct
Funded
Charter School
Number]])</f>
        <v>63974</v>
      </c>
      <c r="K243" t="s">
        <v>563</v>
      </c>
      <c r="L243" s="9">
        <v>56382</v>
      </c>
      <c r="M243" s="20">
        <v>14096</v>
      </c>
    </row>
    <row r="244" spans="1:13" x14ac:dyDescent="0.35">
      <c r="A244" t="s">
        <v>545</v>
      </c>
      <c r="B244" t="s">
        <v>2942</v>
      </c>
      <c r="C244" s="2">
        <v>1</v>
      </c>
      <c r="D244" t="s">
        <v>564</v>
      </c>
      <c r="E244" s="2" t="str">
        <f t="shared" si="20"/>
        <v>16</v>
      </c>
      <c r="F244" s="2" t="str">
        <f t="shared" si="21"/>
        <v>63982</v>
      </c>
      <c r="G244" s="2" t="str">
        <f t="shared" si="22"/>
        <v>0000000</v>
      </c>
      <c r="H244" s="2" t="s">
        <v>8</v>
      </c>
      <c r="I244" s="2" t="str">
        <f t="shared" si="23"/>
        <v>6398</v>
      </c>
      <c r="J244" s="2" t="str">
        <f>IF(Table1[[#This Row],[Direct
Funded
Charter School
Number]]="N/A",Table1[[#This Row],[District
Code]],"C"&amp;Table1[[#This Row],[Direct
Funded
Charter School
Number]])</f>
        <v>63982</v>
      </c>
      <c r="K244" t="s">
        <v>565</v>
      </c>
      <c r="L244" s="9">
        <v>38409</v>
      </c>
      <c r="M244" s="20">
        <v>9602</v>
      </c>
    </row>
    <row r="245" spans="1:13" x14ac:dyDescent="0.35">
      <c r="A245" t="s">
        <v>545</v>
      </c>
      <c r="B245" t="s">
        <v>2942</v>
      </c>
      <c r="C245" s="2">
        <v>1</v>
      </c>
      <c r="D245" t="s">
        <v>566</v>
      </c>
      <c r="E245" s="2" t="str">
        <f t="shared" si="20"/>
        <v>16</v>
      </c>
      <c r="F245" s="2" t="str">
        <f t="shared" si="21"/>
        <v>73932</v>
      </c>
      <c r="G245" s="2" t="str">
        <f t="shared" si="22"/>
        <v>0000000</v>
      </c>
      <c r="H245" s="2" t="s">
        <v>8</v>
      </c>
      <c r="I245" s="2" t="str">
        <f t="shared" si="23"/>
        <v>7393</v>
      </c>
      <c r="J245" s="2" t="str">
        <f>IF(Table1[[#This Row],[Direct
Funded
Charter School
Number]]="N/A",Table1[[#This Row],[District
Code]],"C"&amp;Table1[[#This Row],[Direct
Funded
Charter School
Number]])</f>
        <v>73932</v>
      </c>
      <c r="K245" t="s">
        <v>567</v>
      </c>
      <c r="L245" s="9">
        <v>93405</v>
      </c>
      <c r="M245" s="20">
        <v>23351</v>
      </c>
    </row>
    <row r="246" spans="1:13" x14ac:dyDescent="0.35">
      <c r="A246" t="s">
        <v>568</v>
      </c>
      <c r="B246" t="s">
        <v>2943</v>
      </c>
      <c r="C246" s="2">
        <v>5</v>
      </c>
      <c r="D246" t="s">
        <v>569</v>
      </c>
      <c r="E246" s="2" t="str">
        <f t="shared" ref="E246:E286" si="26">MID($D246,1,2)</f>
        <v>17</v>
      </c>
      <c r="F246" s="2" t="str">
        <f t="shared" ref="F246:F286" si="27">MID($D246,3,5)</f>
        <v>10173</v>
      </c>
      <c r="G246" s="2" t="str">
        <f t="shared" ref="G246:G286" si="28">MID($D246,8,7)</f>
        <v>0000000</v>
      </c>
      <c r="H246" s="2" t="s">
        <v>8</v>
      </c>
      <c r="I246" s="2" t="str">
        <f t="shared" ref="I246:I286" si="29">IF(H246="N/A",MID(F246,1,4),IF(MID(H246,1,1)="0","C"&amp;MID(H246,2,3),IF(MID(H246,1,1)="1","S"&amp;MID(H246,2,3),"?")))</f>
        <v>1017</v>
      </c>
      <c r="J246" s="2" t="str">
        <f>IF(Table1[[#This Row],[Direct
Funded
Charter School
Number]]="N/A",Table1[[#This Row],[District
Code]],"C"&amp;Table1[[#This Row],[Direct
Funded
Charter School
Number]])</f>
        <v>10173</v>
      </c>
      <c r="K246" t="s">
        <v>570</v>
      </c>
      <c r="L246" s="9">
        <v>10000</v>
      </c>
      <c r="M246" s="20">
        <v>2500</v>
      </c>
    </row>
    <row r="247" spans="1:13" x14ac:dyDescent="0.35">
      <c r="A247" t="s">
        <v>568</v>
      </c>
      <c r="B247" t="s">
        <v>2943</v>
      </c>
      <c r="C247" s="2">
        <v>5</v>
      </c>
      <c r="D247" t="s">
        <v>571</v>
      </c>
      <c r="E247" s="2" t="str">
        <f t="shared" si="26"/>
        <v>17</v>
      </c>
      <c r="F247" s="2" t="str">
        <f t="shared" si="27"/>
        <v>64014</v>
      </c>
      <c r="G247" s="2" t="str">
        <f t="shared" si="28"/>
        <v>0000000</v>
      </c>
      <c r="H247" s="2" t="s">
        <v>8</v>
      </c>
      <c r="I247" s="2" t="str">
        <f t="shared" si="29"/>
        <v>6401</v>
      </c>
      <c r="J247" s="2" t="str">
        <f>IF(Table1[[#This Row],[Direct
Funded
Charter School
Number]]="N/A",Table1[[#This Row],[District
Code]],"C"&amp;Table1[[#This Row],[Direct
Funded
Charter School
Number]])</f>
        <v>64014</v>
      </c>
      <c r="K247" t="s">
        <v>572</v>
      </c>
      <c r="L247" s="9">
        <v>34848</v>
      </c>
      <c r="M247" s="20">
        <v>8712</v>
      </c>
    </row>
    <row r="248" spans="1:13" x14ac:dyDescent="0.35">
      <c r="A248" t="s">
        <v>568</v>
      </c>
      <c r="B248" t="s">
        <v>2943</v>
      </c>
      <c r="C248" s="2">
        <v>5</v>
      </c>
      <c r="D248" t="s">
        <v>573</v>
      </c>
      <c r="E248" s="2" t="str">
        <f t="shared" si="26"/>
        <v>17</v>
      </c>
      <c r="F248" s="2" t="str">
        <f t="shared" si="27"/>
        <v>64022</v>
      </c>
      <c r="G248" s="2" t="str">
        <f t="shared" si="28"/>
        <v>0000000</v>
      </c>
      <c r="H248" s="2" t="s">
        <v>8</v>
      </c>
      <c r="I248" s="2" t="str">
        <f t="shared" si="29"/>
        <v>6402</v>
      </c>
      <c r="J248" s="2" t="str">
        <f>IF(Table1[[#This Row],[Direct
Funded
Charter School
Number]]="N/A",Table1[[#This Row],[District
Code]],"C"&amp;Table1[[#This Row],[Direct
Funded
Charter School
Number]])</f>
        <v>64022</v>
      </c>
      <c r="K248" t="s">
        <v>574</v>
      </c>
      <c r="L248" s="9">
        <v>103970</v>
      </c>
      <c r="M248" s="20">
        <v>25993</v>
      </c>
    </row>
    <row r="249" spans="1:13" x14ac:dyDescent="0.35">
      <c r="A249" t="s">
        <v>568</v>
      </c>
      <c r="B249" t="s">
        <v>2943</v>
      </c>
      <c r="C249" s="2">
        <v>5</v>
      </c>
      <c r="D249" t="s">
        <v>575</v>
      </c>
      <c r="E249" s="2" t="str">
        <f t="shared" si="26"/>
        <v>17</v>
      </c>
      <c r="F249" s="2" t="str">
        <f t="shared" si="27"/>
        <v>64030</v>
      </c>
      <c r="G249" s="2" t="str">
        <f t="shared" si="28"/>
        <v>0000000</v>
      </c>
      <c r="H249" s="2" t="s">
        <v>8</v>
      </c>
      <c r="I249" s="2" t="str">
        <f t="shared" si="29"/>
        <v>6403</v>
      </c>
      <c r="J249" s="2" t="str">
        <f>IF(Table1[[#This Row],[Direct
Funded
Charter School
Number]]="N/A",Table1[[#This Row],[District
Code]],"C"&amp;Table1[[#This Row],[Direct
Funded
Charter School
Number]])</f>
        <v>64030</v>
      </c>
      <c r="K249" t="s">
        <v>576</v>
      </c>
      <c r="L249" s="9">
        <v>34106</v>
      </c>
      <c r="M249" s="20">
        <v>8527</v>
      </c>
    </row>
    <row r="250" spans="1:13" x14ac:dyDescent="0.35">
      <c r="A250" t="s">
        <v>568</v>
      </c>
      <c r="B250" t="s">
        <v>2943</v>
      </c>
      <c r="C250" s="2">
        <v>5</v>
      </c>
      <c r="D250" t="s">
        <v>3001</v>
      </c>
      <c r="E250" s="2" t="str">
        <f t="shared" si="26"/>
        <v>17</v>
      </c>
      <c r="F250" s="2" t="str">
        <f t="shared" si="27"/>
        <v>64055</v>
      </c>
      <c r="G250" s="2" t="str">
        <f t="shared" si="28"/>
        <v>0000000</v>
      </c>
      <c r="H250" s="2" t="s">
        <v>8</v>
      </c>
      <c r="I250" s="2" t="str">
        <f t="shared" si="29"/>
        <v>6405</v>
      </c>
      <c r="J250" s="2" t="str">
        <f>IF(Table1[[#This Row],[Direct
Funded
Charter School
Number]]="N/A",Table1[[#This Row],[District
Code]],"C"&amp;Table1[[#This Row],[Direct
Funded
Charter School
Number]])</f>
        <v>64055</v>
      </c>
      <c r="K250" t="s">
        <v>3000</v>
      </c>
      <c r="L250" s="9">
        <v>16532</v>
      </c>
      <c r="M250" s="20">
        <v>4133</v>
      </c>
    </row>
    <row r="251" spans="1:13" x14ac:dyDescent="0.35">
      <c r="A251" t="s">
        <v>568</v>
      </c>
      <c r="B251" t="s">
        <v>2943</v>
      </c>
      <c r="C251" s="2">
        <v>5</v>
      </c>
      <c r="D251" t="s">
        <v>577</v>
      </c>
      <c r="E251" s="2" t="str">
        <f t="shared" si="26"/>
        <v>17</v>
      </c>
      <c r="F251" s="2" t="str">
        <f t="shared" si="27"/>
        <v>64055</v>
      </c>
      <c r="G251" s="2" t="str">
        <f t="shared" si="28"/>
        <v>0108340</v>
      </c>
      <c r="H251" s="2" t="s">
        <v>578</v>
      </c>
      <c r="I251" s="2" t="str">
        <f t="shared" si="29"/>
        <v>C681</v>
      </c>
      <c r="J251" s="2" t="str">
        <f>IF(Table1[[#This Row],[Direct
Funded
Charter School
Number]]="N/A",Table1[[#This Row],[District
Code]],"C"&amp;Table1[[#This Row],[Direct
Funded
Charter School
Number]])</f>
        <v>C0681</v>
      </c>
      <c r="K251" t="s">
        <v>579</v>
      </c>
      <c r="L251" s="9">
        <v>10000</v>
      </c>
      <c r="M251" s="20">
        <v>2500</v>
      </c>
    </row>
    <row r="252" spans="1:13" x14ac:dyDescent="0.35">
      <c r="A252" t="s">
        <v>580</v>
      </c>
      <c r="B252" t="s">
        <v>2944</v>
      </c>
      <c r="C252" s="2">
        <v>1</v>
      </c>
      <c r="D252" t="s">
        <v>581</v>
      </c>
      <c r="E252" s="2" t="str">
        <f t="shared" si="26"/>
        <v>18</v>
      </c>
      <c r="F252" s="2" t="str">
        <f t="shared" si="27"/>
        <v>64105</v>
      </c>
      <c r="G252" s="2" t="str">
        <f t="shared" si="28"/>
        <v>0000000</v>
      </c>
      <c r="H252" s="2" t="s">
        <v>8</v>
      </c>
      <c r="I252" s="2" t="str">
        <f t="shared" si="29"/>
        <v>6410</v>
      </c>
      <c r="J252" s="2" t="str">
        <f>IF(Table1[[#This Row],[Direct
Funded
Charter School
Number]]="N/A",Table1[[#This Row],[District
Code]],"C"&amp;Table1[[#This Row],[Direct
Funded
Charter School
Number]])</f>
        <v>64105</v>
      </c>
      <c r="K252" t="s">
        <v>582</v>
      </c>
      <c r="L252" s="9">
        <v>10000</v>
      </c>
      <c r="M252" s="20">
        <v>2500</v>
      </c>
    </row>
    <row r="253" spans="1:13" x14ac:dyDescent="0.35">
      <c r="A253" t="s">
        <v>580</v>
      </c>
      <c r="B253" t="s">
        <v>2944</v>
      </c>
      <c r="C253" s="2">
        <v>1</v>
      </c>
      <c r="D253" t="s">
        <v>583</v>
      </c>
      <c r="E253" s="2" t="str">
        <f t="shared" si="26"/>
        <v>18</v>
      </c>
      <c r="F253" s="2" t="str">
        <f t="shared" si="27"/>
        <v>64139</v>
      </c>
      <c r="G253" s="2" t="str">
        <f t="shared" si="28"/>
        <v>0000000</v>
      </c>
      <c r="H253" s="2" t="s">
        <v>8</v>
      </c>
      <c r="I253" s="2" t="str">
        <f t="shared" si="29"/>
        <v>6413</v>
      </c>
      <c r="J253" s="2" t="str">
        <f>IF(Table1[[#This Row],[Direct
Funded
Charter School
Number]]="N/A",Table1[[#This Row],[District
Code]],"C"&amp;Table1[[#This Row],[Direct
Funded
Charter School
Number]])</f>
        <v>64139</v>
      </c>
      <c r="K253" t="s">
        <v>584</v>
      </c>
      <c r="L253" s="9">
        <v>10000</v>
      </c>
      <c r="M253" s="20">
        <v>2500</v>
      </c>
    </row>
    <row r="254" spans="1:13" x14ac:dyDescent="0.35">
      <c r="A254" t="s">
        <v>580</v>
      </c>
      <c r="B254" t="s">
        <v>2944</v>
      </c>
      <c r="C254" s="2">
        <v>1</v>
      </c>
      <c r="D254" t="s">
        <v>585</v>
      </c>
      <c r="E254" s="2" t="str">
        <f t="shared" si="26"/>
        <v>18</v>
      </c>
      <c r="F254" s="2" t="str">
        <f t="shared" si="27"/>
        <v>64196</v>
      </c>
      <c r="G254" s="2" t="str">
        <f t="shared" si="28"/>
        <v>0000000</v>
      </c>
      <c r="H254" s="2" t="s">
        <v>8</v>
      </c>
      <c r="I254" s="2" t="str">
        <f t="shared" si="29"/>
        <v>6419</v>
      </c>
      <c r="J254" s="2" t="str">
        <f>IF(Table1[[#This Row],[Direct
Funded
Charter School
Number]]="N/A",Table1[[#This Row],[District
Code]],"C"&amp;Table1[[#This Row],[Direct
Funded
Charter School
Number]])</f>
        <v>64196</v>
      </c>
      <c r="K254" t="s">
        <v>586</v>
      </c>
      <c r="L254" s="9">
        <v>24122</v>
      </c>
      <c r="M254" s="20">
        <v>6031</v>
      </c>
    </row>
    <row r="255" spans="1:13" x14ac:dyDescent="0.35">
      <c r="A255" t="s">
        <v>580</v>
      </c>
      <c r="B255" t="s">
        <v>2944</v>
      </c>
      <c r="C255" s="2">
        <v>1</v>
      </c>
      <c r="D255" t="s">
        <v>587</v>
      </c>
      <c r="E255" s="2" t="str">
        <f t="shared" si="26"/>
        <v>18</v>
      </c>
      <c r="F255" s="2" t="str">
        <f t="shared" si="27"/>
        <v>64204</v>
      </c>
      <c r="G255" s="2" t="str">
        <f t="shared" si="28"/>
        <v>0000000</v>
      </c>
      <c r="H255" s="2" t="s">
        <v>8</v>
      </c>
      <c r="I255" s="2" t="str">
        <f t="shared" si="29"/>
        <v>6420</v>
      </c>
      <c r="J255" s="2" t="str">
        <f>IF(Table1[[#This Row],[Direct
Funded
Charter School
Number]]="N/A",Table1[[#This Row],[District
Code]],"C"&amp;Table1[[#This Row],[Direct
Funded
Charter School
Number]])</f>
        <v>64204</v>
      </c>
      <c r="K255" t="s">
        <v>588</v>
      </c>
      <c r="L255" s="9">
        <v>10000</v>
      </c>
      <c r="M255" s="20">
        <v>2500</v>
      </c>
    </row>
    <row r="256" spans="1:13" x14ac:dyDescent="0.35">
      <c r="A256" t="s">
        <v>589</v>
      </c>
      <c r="B256" t="s">
        <v>2945</v>
      </c>
      <c r="C256" s="2">
        <v>1</v>
      </c>
      <c r="D256" t="s">
        <v>590</v>
      </c>
      <c r="E256" s="2" t="str">
        <f t="shared" si="26"/>
        <v>19</v>
      </c>
      <c r="F256" s="2" t="str">
        <f t="shared" si="27"/>
        <v>10199</v>
      </c>
      <c r="G256" s="2" t="str">
        <f t="shared" si="28"/>
        <v>0000000</v>
      </c>
      <c r="H256" s="2" t="s">
        <v>8</v>
      </c>
      <c r="I256" s="2" t="str">
        <f t="shared" si="29"/>
        <v>1019</v>
      </c>
      <c r="J256" s="2" t="str">
        <f>IF(Table1[[#This Row],[Direct
Funded
Charter School
Number]]="N/A",Table1[[#This Row],[District
Code]],"C"&amp;Table1[[#This Row],[Direct
Funded
Charter School
Number]])</f>
        <v>10199</v>
      </c>
      <c r="K256" t="s">
        <v>591</v>
      </c>
      <c r="L256" s="9">
        <v>332244</v>
      </c>
      <c r="M256" s="20">
        <v>83061</v>
      </c>
    </row>
    <row r="257" spans="1:13" x14ac:dyDescent="0.35">
      <c r="A257" t="s">
        <v>589</v>
      </c>
      <c r="B257" t="s">
        <v>2945</v>
      </c>
      <c r="C257" s="2">
        <v>1</v>
      </c>
      <c r="D257" t="s">
        <v>592</v>
      </c>
      <c r="E257" s="2" t="str">
        <f t="shared" si="26"/>
        <v>19</v>
      </c>
      <c r="F257" s="2" t="str">
        <f t="shared" si="27"/>
        <v>64212</v>
      </c>
      <c r="G257" s="2" t="str">
        <f t="shared" si="28"/>
        <v>0000000</v>
      </c>
      <c r="H257" s="2" t="s">
        <v>8</v>
      </c>
      <c r="I257" s="2" t="str">
        <f t="shared" si="29"/>
        <v>6421</v>
      </c>
      <c r="J257" s="2" t="str">
        <f>IF(Table1[[#This Row],[Direct
Funded
Charter School
Number]]="N/A",Table1[[#This Row],[District
Code]],"C"&amp;Table1[[#This Row],[Direct
Funded
Charter School
Number]])</f>
        <v>64212</v>
      </c>
      <c r="K257" t="s">
        <v>593</v>
      </c>
      <c r="L257" s="9">
        <v>200545</v>
      </c>
      <c r="M257" s="20">
        <v>50136</v>
      </c>
    </row>
    <row r="258" spans="1:13" x14ac:dyDescent="0.35">
      <c r="A258" t="s">
        <v>589</v>
      </c>
      <c r="B258" t="s">
        <v>2945</v>
      </c>
      <c r="C258" s="2">
        <v>1</v>
      </c>
      <c r="D258" t="s">
        <v>594</v>
      </c>
      <c r="E258" s="2" t="str">
        <f t="shared" si="26"/>
        <v>19</v>
      </c>
      <c r="F258" s="2" t="str">
        <f t="shared" si="27"/>
        <v>64246</v>
      </c>
      <c r="G258" s="2" t="str">
        <f t="shared" si="28"/>
        <v>0000000</v>
      </c>
      <c r="H258" s="2" t="s">
        <v>8</v>
      </c>
      <c r="I258" s="2" t="str">
        <f t="shared" si="29"/>
        <v>6424</v>
      </c>
      <c r="J258" s="2" t="str">
        <f>IF(Table1[[#This Row],[Direct
Funded
Charter School
Number]]="N/A",Table1[[#This Row],[District
Code]],"C"&amp;Table1[[#This Row],[Direct
Funded
Charter School
Number]])</f>
        <v>64246</v>
      </c>
      <c r="K258" t="s">
        <v>595</v>
      </c>
      <c r="L258" s="9">
        <v>467822</v>
      </c>
      <c r="M258" s="20">
        <v>117376</v>
      </c>
    </row>
    <row r="259" spans="1:13" x14ac:dyDescent="0.35">
      <c r="A259" t="s">
        <v>589</v>
      </c>
      <c r="B259" t="s">
        <v>2945</v>
      </c>
      <c r="C259" s="2">
        <v>1</v>
      </c>
      <c r="D259" t="s">
        <v>596</v>
      </c>
      <c r="E259" s="2" t="str">
        <f t="shared" si="26"/>
        <v>19</v>
      </c>
      <c r="F259" s="2" t="str">
        <f t="shared" si="27"/>
        <v>64261</v>
      </c>
      <c r="G259" s="2" t="str">
        <f t="shared" si="28"/>
        <v>0000000</v>
      </c>
      <c r="H259" s="2" t="s">
        <v>8</v>
      </c>
      <c r="I259" s="2" t="str">
        <f t="shared" si="29"/>
        <v>6426</v>
      </c>
      <c r="J259" s="2" t="str">
        <f>IF(Table1[[#This Row],[Direct
Funded
Charter School
Number]]="N/A",Table1[[#This Row],[District
Code]],"C"&amp;Table1[[#This Row],[Direct
Funded
Charter School
Number]])</f>
        <v>64261</v>
      </c>
      <c r="K259" t="s">
        <v>597</v>
      </c>
      <c r="L259" s="9">
        <v>57518</v>
      </c>
      <c r="M259" s="20">
        <v>14380</v>
      </c>
    </row>
    <row r="260" spans="1:13" x14ac:dyDescent="0.35">
      <c r="A260" t="s">
        <v>589</v>
      </c>
      <c r="B260" t="s">
        <v>2945</v>
      </c>
      <c r="C260" s="2">
        <v>1</v>
      </c>
      <c r="D260" t="s">
        <v>598</v>
      </c>
      <c r="E260" s="2" t="str">
        <f t="shared" si="26"/>
        <v>19</v>
      </c>
      <c r="F260" s="2" t="str">
        <f t="shared" si="27"/>
        <v>64279</v>
      </c>
      <c r="G260" s="2" t="str">
        <f t="shared" si="28"/>
        <v>0000000</v>
      </c>
      <c r="H260" s="2" t="s">
        <v>8</v>
      </c>
      <c r="I260" s="2" t="str">
        <f t="shared" si="29"/>
        <v>6427</v>
      </c>
      <c r="J260" s="2" t="str">
        <f>IF(Table1[[#This Row],[Direct
Funded
Charter School
Number]]="N/A",Table1[[#This Row],[District
Code]],"C"&amp;Table1[[#This Row],[Direct
Funded
Charter School
Number]])</f>
        <v>64279</v>
      </c>
      <c r="K260" t="s">
        <v>599</v>
      </c>
      <c r="L260" s="9">
        <v>190277</v>
      </c>
      <c r="M260" s="20">
        <v>47569</v>
      </c>
    </row>
    <row r="261" spans="1:13" x14ac:dyDescent="0.35">
      <c r="A261" t="s">
        <v>589</v>
      </c>
      <c r="B261" t="s">
        <v>2945</v>
      </c>
      <c r="C261" s="2">
        <v>1</v>
      </c>
      <c r="D261" t="s">
        <v>600</v>
      </c>
      <c r="E261" s="2" t="str">
        <f t="shared" si="26"/>
        <v>19</v>
      </c>
      <c r="F261" s="2" t="str">
        <f t="shared" si="27"/>
        <v>64287</v>
      </c>
      <c r="G261" s="2" t="str">
        <f t="shared" si="28"/>
        <v>0000000</v>
      </c>
      <c r="H261" s="2" t="s">
        <v>8</v>
      </c>
      <c r="I261" s="2" t="str">
        <f t="shared" si="29"/>
        <v>6428</v>
      </c>
      <c r="J261" s="2" t="str">
        <f>IF(Table1[[#This Row],[Direct
Funded
Charter School
Number]]="N/A",Table1[[#This Row],[District
Code]],"C"&amp;Table1[[#This Row],[Direct
Funded
Charter School
Number]])</f>
        <v>64287</v>
      </c>
      <c r="K261" t="s">
        <v>601</v>
      </c>
      <c r="L261" s="9">
        <v>285248</v>
      </c>
      <c r="M261" s="20">
        <v>71312</v>
      </c>
    </row>
    <row r="262" spans="1:13" x14ac:dyDescent="0.35">
      <c r="A262" t="s">
        <v>589</v>
      </c>
      <c r="B262" t="s">
        <v>2945</v>
      </c>
      <c r="C262" s="2">
        <v>1</v>
      </c>
      <c r="D262" t="s">
        <v>602</v>
      </c>
      <c r="E262" s="2" t="str">
        <f t="shared" si="26"/>
        <v>19</v>
      </c>
      <c r="F262" s="2" t="str">
        <f t="shared" si="27"/>
        <v>64295</v>
      </c>
      <c r="G262" s="2" t="str">
        <f t="shared" si="28"/>
        <v>0000000</v>
      </c>
      <c r="H262" s="2" t="s">
        <v>8</v>
      </c>
      <c r="I262" s="2" t="str">
        <f t="shared" si="29"/>
        <v>6429</v>
      </c>
      <c r="J262" s="2" t="str">
        <f>IF(Table1[[#This Row],[Direct
Funded
Charter School
Number]]="N/A",Table1[[#This Row],[District
Code]],"C"&amp;Table1[[#This Row],[Direct
Funded
Charter School
Number]])</f>
        <v>64295</v>
      </c>
      <c r="K262" t="s">
        <v>603</v>
      </c>
      <c r="L262" s="9">
        <v>91681</v>
      </c>
      <c r="M262" s="20">
        <v>22920</v>
      </c>
    </row>
    <row r="263" spans="1:13" x14ac:dyDescent="0.35">
      <c r="A263" t="s">
        <v>589</v>
      </c>
      <c r="B263" t="s">
        <v>2945</v>
      </c>
      <c r="C263" s="2">
        <v>1</v>
      </c>
      <c r="D263" t="s">
        <v>604</v>
      </c>
      <c r="E263" s="2" t="str">
        <f t="shared" si="26"/>
        <v>19</v>
      </c>
      <c r="F263" s="2" t="str">
        <f t="shared" si="27"/>
        <v>64303</v>
      </c>
      <c r="G263" s="2" t="str">
        <f t="shared" si="28"/>
        <v>0000000</v>
      </c>
      <c r="H263" s="2" t="s">
        <v>8</v>
      </c>
      <c r="I263" s="2" t="str">
        <f t="shared" si="29"/>
        <v>6430</v>
      </c>
      <c r="J263" s="2" t="str">
        <f>IF(Table1[[#This Row],[Direct
Funded
Charter School
Number]]="N/A",Table1[[#This Row],[District
Code]],"C"&amp;Table1[[#This Row],[Direct
Funded
Charter School
Number]])</f>
        <v>64303</v>
      </c>
      <c r="K263" t="s">
        <v>605</v>
      </c>
      <c r="L263" s="9">
        <v>197577</v>
      </c>
      <c r="M263" s="20">
        <v>49394</v>
      </c>
    </row>
    <row r="264" spans="1:13" x14ac:dyDescent="0.35">
      <c r="A264" t="s">
        <v>589</v>
      </c>
      <c r="B264" t="s">
        <v>2945</v>
      </c>
      <c r="C264" s="2">
        <v>1</v>
      </c>
      <c r="D264" t="s">
        <v>606</v>
      </c>
      <c r="E264" s="2" t="str">
        <f t="shared" si="26"/>
        <v>19</v>
      </c>
      <c r="F264" s="2" t="str">
        <f t="shared" si="27"/>
        <v>64329</v>
      </c>
      <c r="G264" s="2" t="str">
        <f t="shared" si="28"/>
        <v>0000000</v>
      </c>
      <c r="H264" s="2" t="s">
        <v>8</v>
      </c>
      <c r="I264" s="2" t="str">
        <f t="shared" si="29"/>
        <v>6432</v>
      </c>
      <c r="J264" s="2" t="str">
        <f>IF(Table1[[#This Row],[Direct
Funded
Charter School
Number]]="N/A",Table1[[#This Row],[District
Code]],"C"&amp;Table1[[#This Row],[Direct
Funded
Charter School
Number]])</f>
        <v>64329</v>
      </c>
      <c r="K264" t="s">
        <v>607</v>
      </c>
      <c r="L264" s="9">
        <v>49706</v>
      </c>
      <c r="M264" s="20">
        <v>12427</v>
      </c>
    </row>
    <row r="265" spans="1:13" x14ac:dyDescent="0.35">
      <c r="A265" t="s">
        <v>589</v>
      </c>
      <c r="B265" t="s">
        <v>2945</v>
      </c>
      <c r="C265" s="2">
        <v>1</v>
      </c>
      <c r="D265" t="s">
        <v>608</v>
      </c>
      <c r="E265" s="2" t="str">
        <f t="shared" si="26"/>
        <v>19</v>
      </c>
      <c r="F265" s="2" t="str">
        <f t="shared" si="27"/>
        <v>64337</v>
      </c>
      <c r="G265" s="2" t="str">
        <f t="shared" si="28"/>
        <v>0000000</v>
      </c>
      <c r="H265" s="2" t="s">
        <v>8</v>
      </c>
      <c r="I265" s="2" t="str">
        <f t="shared" si="29"/>
        <v>6433</v>
      </c>
      <c r="J265" s="2" t="str">
        <f>IF(Table1[[#This Row],[Direct
Funded
Charter School
Number]]="N/A",Table1[[#This Row],[District
Code]],"C"&amp;Table1[[#This Row],[Direct
Funded
Charter School
Number]])</f>
        <v>64337</v>
      </c>
      <c r="K265" t="s">
        <v>609</v>
      </c>
      <c r="L265" s="9">
        <v>111031</v>
      </c>
      <c r="M265" s="20">
        <v>27758</v>
      </c>
    </row>
    <row r="266" spans="1:13" x14ac:dyDescent="0.35">
      <c r="A266" t="s">
        <v>589</v>
      </c>
      <c r="B266" t="s">
        <v>2945</v>
      </c>
      <c r="C266" s="2">
        <v>1</v>
      </c>
      <c r="D266" t="s">
        <v>610</v>
      </c>
      <c r="E266" s="2" t="str">
        <f t="shared" si="26"/>
        <v>19</v>
      </c>
      <c r="F266" s="2" t="str">
        <f t="shared" si="27"/>
        <v>64345</v>
      </c>
      <c r="G266" s="2" t="str">
        <f t="shared" si="28"/>
        <v>0000000</v>
      </c>
      <c r="H266" s="2" t="s">
        <v>8</v>
      </c>
      <c r="I266" s="2" t="str">
        <f t="shared" si="29"/>
        <v>6434</v>
      </c>
      <c r="J266" s="2" t="str">
        <f>IF(Table1[[#This Row],[Direct
Funded
Charter School
Number]]="N/A",Table1[[#This Row],[District
Code]],"C"&amp;Table1[[#This Row],[Direct
Funded
Charter School
Number]])</f>
        <v>64345</v>
      </c>
      <c r="K266" t="s">
        <v>611</v>
      </c>
      <c r="L266" s="9">
        <v>19781</v>
      </c>
      <c r="M266" s="20">
        <v>4945</v>
      </c>
    </row>
    <row r="267" spans="1:13" x14ac:dyDescent="0.35">
      <c r="A267" t="s">
        <v>589</v>
      </c>
      <c r="B267" t="s">
        <v>2945</v>
      </c>
      <c r="C267" s="2">
        <v>1</v>
      </c>
      <c r="D267" t="s">
        <v>612</v>
      </c>
      <c r="E267" s="2" t="str">
        <f t="shared" si="26"/>
        <v>19</v>
      </c>
      <c r="F267" s="2" t="str">
        <f t="shared" si="27"/>
        <v>64352</v>
      </c>
      <c r="G267" s="2" t="str">
        <f t="shared" si="28"/>
        <v>0000000</v>
      </c>
      <c r="H267" s="2" t="s">
        <v>8</v>
      </c>
      <c r="I267" s="2" t="str">
        <f t="shared" si="29"/>
        <v>6435</v>
      </c>
      <c r="J267" s="2" t="str">
        <f>IF(Table1[[#This Row],[Direct
Funded
Charter School
Number]]="N/A",Table1[[#This Row],[District
Code]],"C"&amp;Table1[[#This Row],[Direct
Funded
Charter School
Number]])</f>
        <v>64352</v>
      </c>
      <c r="K267" t="s">
        <v>613</v>
      </c>
      <c r="L267" s="9">
        <v>153850</v>
      </c>
      <c r="M267" s="20">
        <v>38463</v>
      </c>
    </row>
    <row r="268" spans="1:13" x14ac:dyDescent="0.35">
      <c r="A268" t="s">
        <v>589</v>
      </c>
      <c r="B268" t="s">
        <v>2945</v>
      </c>
      <c r="C268" s="2">
        <v>1</v>
      </c>
      <c r="D268" t="s">
        <v>614</v>
      </c>
      <c r="E268" s="2" t="str">
        <f t="shared" si="26"/>
        <v>19</v>
      </c>
      <c r="F268" s="2" t="str">
        <f t="shared" si="27"/>
        <v>64378</v>
      </c>
      <c r="G268" s="2" t="str">
        <f t="shared" si="28"/>
        <v>0000000</v>
      </c>
      <c r="H268" s="2" t="s">
        <v>8</v>
      </c>
      <c r="I268" s="2" t="str">
        <f t="shared" si="29"/>
        <v>6437</v>
      </c>
      <c r="J268" s="2" t="str">
        <f>IF(Table1[[#This Row],[Direct
Funded
Charter School
Number]]="N/A",Table1[[#This Row],[District
Code]],"C"&amp;Table1[[#This Row],[Direct
Funded
Charter School
Number]])</f>
        <v>64378</v>
      </c>
      <c r="K268" t="s">
        <v>615</v>
      </c>
      <c r="L268" s="9">
        <v>50029</v>
      </c>
      <c r="M268" s="20">
        <v>12507</v>
      </c>
    </row>
    <row r="269" spans="1:13" x14ac:dyDescent="0.35">
      <c r="A269" t="s">
        <v>589</v>
      </c>
      <c r="B269" t="s">
        <v>2945</v>
      </c>
      <c r="C269" s="2">
        <v>1</v>
      </c>
      <c r="D269" t="s">
        <v>616</v>
      </c>
      <c r="E269" s="2" t="str">
        <f t="shared" si="26"/>
        <v>19</v>
      </c>
      <c r="F269" s="2" t="str">
        <f t="shared" si="27"/>
        <v>64394</v>
      </c>
      <c r="G269" s="2" t="str">
        <f t="shared" si="28"/>
        <v>0000000</v>
      </c>
      <c r="H269" s="2" t="s">
        <v>8</v>
      </c>
      <c r="I269" s="2" t="str">
        <f t="shared" si="29"/>
        <v>6439</v>
      </c>
      <c r="J269" s="2" t="str">
        <f>IF(Table1[[#This Row],[Direct
Funded
Charter School
Number]]="N/A",Table1[[#This Row],[District
Code]],"C"&amp;Table1[[#This Row],[Direct
Funded
Charter School
Number]])</f>
        <v>64394</v>
      </c>
      <c r="K269" t="s">
        <v>617</v>
      </c>
      <c r="L269" s="9">
        <v>32080</v>
      </c>
      <c r="M269" s="20">
        <v>8020</v>
      </c>
    </row>
    <row r="270" spans="1:13" x14ac:dyDescent="0.35">
      <c r="A270" t="s">
        <v>589</v>
      </c>
      <c r="B270" t="s">
        <v>2945</v>
      </c>
      <c r="C270" s="2">
        <v>1</v>
      </c>
      <c r="D270" t="s">
        <v>618</v>
      </c>
      <c r="E270" s="2" t="str">
        <f t="shared" si="26"/>
        <v>19</v>
      </c>
      <c r="F270" s="2" t="str">
        <f t="shared" si="27"/>
        <v>64444</v>
      </c>
      <c r="G270" s="2" t="str">
        <f t="shared" si="28"/>
        <v>0000000</v>
      </c>
      <c r="H270" s="2" t="s">
        <v>8</v>
      </c>
      <c r="I270" s="2" t="str">
        <f t="shared" si="29"/>
        <v>6444</v>
      </c>
      <c r="J270" s="2" t="str">
        <f>IF(Table1[[#This Row],[Direct
Funded
Charter School
Number]]="N/A",Table1[[#This Row],[District
Code]],"C"&amp;Table1[[#This Row],[Direct
Funded
Charter School
Number]])</f>
        <v>64444</v>
      </c>
      <c r="K270" t="s">
        <v>619</v>
      </c>
      <c r="L270" s="9">
        <v>26265</v>
      </c>
      <c r="M270" s="20">
        <v>6566</v>
      </c>
    </row>
    <row r="271" spans="1:13" x14ac:dyDescent="0.35">
      <c r="A271" t="s">
        <v>589</v>
      </c>
      <c r="B271" t="s">
        <v>2945</v>
      </c>
      <c r="C271" s="2">
        <v>1</v>
      </c>
      <c r="D271" t="s">
        <v>620</v>
      </c>
      <c r="E271" s="2" t="str">
        <f t="shared" si="26"/>
        <v>19</v>
      </c>
      <c r="F271" s="2" t="str">
        <f t="shared" si="27"/>
        <v>64451</v>
      </c>
      <c r="G271" s="2" t="str">
        <f t="shared" si="28"/>
        <v>0000000</v>
      </c>
      <c r="H271" s="2" t="s">
        <v>8</v>
      </c>
      <c r="I271" s="2" t="str">
        <f t="shared" si="29"/>
        <v>6445</v>
      </c>
      <c r="J271" s="2" t="str">
        <f>IF(Table1[[#This Row],[Direct
Funded
Charter School
Number]]="N/A",Table1[[#This Row],[District
Code]],"C"&amp;Table1[[#This Row],[Direct
Funded
Charter School
Number]])</f>
        <v>64451</v>
      </c>
      <c r="K271" t="s">
        <v>621</v>
      </c>
      <c r="L271" s="9">
        <v>311459</v>
      </c>
      <c r="M271" s="20">
        <v>77865</v>
      </c>
    </row>
    <row r="272" spans="1:13" x14ac:dyDescent="0.35">
      <c r="A272" t="s">
        <v>589</v>
      </c>
      <c r="B272" t="s">
        <v>2945</v>
      </c>
      <c r="C272" s="2">
        <v>1</v>
      </c>
      <c r="D272" t="s">
        <v>622</v>
      </c>
      <c r="E272" s="2" t="str">
        <f t="shared" si="26"/>
        <v>19</v>
      </c>
      <c r="F272" s="2" t="str">
        <f t="shared" si="27"/>
        <v>64469</v>
      </c>
      <c r="G272" s="2" t="str">
        <f t="shared" si="28"/>
        <v>0000000</v>
      </c>
      <c r="H272" s="2" t="s">
        <v>8</v>
      </c>
      <c r="I272" s="2" t="str">
        <f t="shared" si="29"/>
        <v>6446</v>
      </c>
      <c r="J272" s="2" t="str">
        <f>IF(Table1[[#This Row],[Direct
Funded
Charter School
Number]]="N/A",Table1[[#This Row],[District
Code]],"C"&amp;Table1[[#This Row],[Direct
Funded
Charter School
Number]])</f>
        <v>64469</v>
      </c>
      <c r="K272" t="s">
        <v>623</v>
      </c>
      <c r="L272" s="9">
        <v>57735</v>
      </c>
      <c r="M272" s="20">
        <v>14434</v>
      </c>
    </row>
    <row r="273" spans="1:13" x14ac:dyDescent="0.35">
      <c r="A273" t="s">
        <v>589</v>
      </c>
      <c r="B273" t="s">
        <v>2945</v>
      </c>
      <c r="C273" s="2">
        <v>1</v>
      </c>
      <c r="D273" t="s">
        <v>624</v>
      </c>
      <c r="E273" s="2" t="str">
        <f t="shared" si="26"/>
        <v>19</v>
      </c>
      <c r="F273" s="2" t="str">
        <f t="shared" si="27"/>
        <v>64477</v>
      </c>
      <c r="G273" s="2" t="str">
        <f t="shared" si="28"/>
        <v>0000000</v>
      </c>
      <c r="H273" s="2" t="s">
        <v>8</v>
      </c>
      <c r="I273" s="2" t="str">
        <f t="shared" si="29"/>
        <v>6447</v>
      </c>
      <c r="J273" s="2" t="str">
        <f>IF(Table1[[#This Row],[Direct
Funded
Charter School
Number]]="N/A",Table1[[#This Row],[District
Code]],"C"&amp;Table1[[#This Row],[Direct
Funded
Charter School
Number]])</f>
        <v>64477</v>
      </c>
      <c r="K273" t="s">
        <v>625</v>
      </c>
      <c r="L273" s="9">
        <v>65168</v>
      </c>
      <c r="M273" s="20">
        <v>16292</v>
      </c>
    </row>
    <row r="274" spans="1:13" x14ac:dyDescent="0.35">
      <c r="A274" t="s">
        <v>589</v>
      </c>
      <c r="B274" t="s">
        <v>2945</v>
      </c>
      <c r="C274" s="2">
        <v>1</v>
      </c>
      <c r="D274" t="s">
        <v>626</v>
      </c>
      <c r="E274" s="2" t="str">
        <f t="shared" si="26"/>
        <v>19</v>
      </c>
      <c r="F274" s="2" t="str">
        <f t="shared" si="27"/>
        <v>64485</v>
      </c>
      <c r="G274" s="2" t="str">
        <f t="shared" si="28"/>
        <v>0000000</v>
      </c>
      <c r="H274" s="2" t="s">
        <v>8</v>
      </c>
      <c r="I274" s="2" t="str">
        <f t="shared" si="29"/>
        <v>6448</v>
      </c>
      <c r="J274" s="2" t="str">
        <f>IF(Table1[[#This Row],[Direct
Funded
Charter School
Number]]="N/A",Table1[[#This Row],[District
Code]],"C"&amp;Table1[[#This Row],[Direct
Funded
Charter School
Number]])</f>
        <v>64485</v>
      </c>
      <c r="K274" t="s">
        <v>627</v>
      </c>
      <c r="L274" s="9">
        <v>72607</v>
      </c>
      <c r="M274" s="20">
        <v>18152</v>
      </c>
    </row>
    <row r="275" spans="1:13" x14ac:dyDescent="0.35">
      <c r="A275" t="s">
        <v>589</v>
      </c>
      <c r="B275" t="s">
        <v>2945</v>
      </c>
      <c r="C275" s="2">
        <v>1</v>
      </c>
      <c r="D275" t="s">
        <v>628</v>
      </c>
      <c r="E275" s="2" t="str">
        <f t="shared" si="26"/>
        <v>19</v>
      </c>
      <c r="F275" s="2" t="str">
        <f t="shared" si="27"/>
        <v>64501</v>
      </c>
      <c r="G275" s="2" t="str">
        <f t="shared" si="28"/>
        <v>0000000</v>
      </c>
      <c r="H275" s="2" t="s">
        <v>8</v>
      </c>
      <c r="I275" s="2" t="str">
        <f t="shared" si="29"/>
        <v>6450</v>
      </c>
      <c r="J275" s="2" t="str">
        <f>IF(Table1[[#This Row],[Direct
Funded
Charter School
Number]]="N/A",Table1[[#This Row],[District
Code]],"C"&amp;Table1[[#This Row],[Direct
Funded
Charter School
Number]])</f>
        <v>64501</v>
      </c>
      <c r="K275" t="s">
        <v>629</v>
      </c>
      <c r="L275" s="9">
        <v>231427</v>
      </c>
      <c r="M275" s="20">
        <v>57857</v>
      </c>
    </row>
    <row r="276" spans="1:13" x14ac:dyDescent="0.35">
      <c r="A276" t="s">
        <v>589</v>
      </c>
      <c r="B276" t="s">
        <v>2945</v>
      </c>
      <c r="C276" s="2">
        <v>1</v>
      </c>
      <c r="D276" t="s">
        <v>630</v>
      </c>
      <c r="E276" s="2" t="str">
        <f t="shared" si="26"/>
        <v>19</v>
      </c>
      <c r="F276" s="2" t="str">
        <f t="shared" si="27"/>
        <v>64519</v>
      </c>
      <c r="G276" s="2" t="str">
        <f t="shared" si="28"/>
        <v>0000000</v>
      </c>
      <c r="H276" s="2" t="s">
        <v>8</v>
      </c>
      <c r="I276" s="2" t="str">
        <f t="shared" si="29"/>
        <v>6451</v>
      </c>
      <c r="J276" s="2" t="str">
        <f>IF(Table1[[#This Row],[Direct
Funded
Charter School
Number]]="N/A",Table1[[#This Row],[District
Code]],"C"&amp;Table1[[#This Row],[Direct
Funded
Charter School
Number]])</f>
        <v>64519</v>
      </c>
      <c r="K276" t="s">
        <v>631</v>
      </c>
      <c r="L276" s="9">
        <v>197002</v>
      </c>
      <c r="M276" s="20">
        <v>49251</v>
      </c>
    </row>
    <row r="277" spans="1:13" x14ac:dyDescent="0.35">
      <c r="A277" t="s">
        <v>589</v>
      </c>
      <c r="B277" t="s">
        <v>2945</v>
      </c>
      <c r="C277" s="2">
        <v>1</v>
      </c>
      <c r="D277" t="s">
        <v>632</v>
      </c>
      <c r="E277" s="2" t="str">
        <f t="shared" si="26"/>
        <v>19</v>
      </c>
      <c r="F277" s="2" t="str">
        <f t="shared" si="27"/>
        <v>64527</v>
      </c>
      <c r="G277" s="2" t="str">
        <f t="shared" si="28"/>
        <v>0000000</v>
      </c>
      <c r="H277" s="2" t="s">
        <v>8</v>
      </c>
      <c r="I277" s="2" t="str">
        <f t="shared" si="29"/>
        <v>6452</v>
      </c>
      <c r="J277" s="2" t="str">
        <f>IF(Table1[[#This Row],[Direct
Funded
Charter School
Number]]="N/A",Table1[[#This Row],[District
Code]],"C"&amp;Table1[[#This Row],[Direct
Funded
Charter School
Number]])</f>
        <v>64527</v>
      </c>
      <c r="K277" t="s">
        <v>633</v>
      </c>
      <c r="L277" s="9">
        <v>140524</v>
      </c>
      <c r="M277" s="20">
        <v>35131</v>
      </c>
    </row>
    <row r="278" spans="1:13" x14ac:dyDescent="0.35">
      <c r="A278" t="s">
        <v>589</v>
      </c>
      <c r="B278" t="s">
        <v>2945</v>
      </c>
      <c r="C278" s="2">
        <v>1</v>
      </c>
      <c r="D278" t="s">
        <v>634</v>
      </c>
      <c r="E278" s="2" t="str">
        <f t="shared" si="26"/>
        <v>19</v>
      </c>
      <c r="F278" s="2" t="str">
        <f t="shared" si="27"/>
        <v>64535</v>
      </c>
      <c r="G278" s="2" t="str">
        <f t="shared" si="28"/>
        <v>0000000</v>
      </c>
      <c r="H278" s="2" t="s">
        <v>8</v>
      </c>
      <c r="I278" s="2" t="str">
        <f t="shared" si="29"/>
        <v>6453</v>
      </c>
      <c r="J278" s="2" t="str">
        <f>IF(Table1[[#This Row],[Direct
Funded
Charter School
Number]]="N/A",Table1[[#This Row],[District
Code]],"C"&amp;Table1[[#This Row],[Direct
Funded
Charter School
Number]])</f>
        <v>64535</v>
      </c>
      <c r="K278" t="s">
        <v>635</v>
      </c>
      <c r="L278" s="9">
        <v>19244</v>
      </c>
      <c r="M278" s="20">
        <v>4811</v>
      </c>
    </row>
    <row r="279" spans="1:13" x14ac:dyDescent="0.35">
      <c r="A279" t="s">
        <v>589</v>
      </c>
      <c r="B279" t="s">
        <v>2945</v>
      </c>
      <c r="C279" s="2">
        <v>1</v>
      </c>
      <c r="D279" t="s">
        <v>636</v>
      </c>
      <c r="E279" s="2" t="str">
        <f t="shared" si="26"/>
        <v>19</v>
      </c>
      <c r="F279" s="2" t="str">
        <f t="shared" si="27"/>
        <v>64550</v>
      </c>
      <c r="G279" s="2" t="str">
        <f t="shared" si="28"/>
        <v>0000000</v>
      </c>
      <c r="H279" s="2" t="s">
        <v>8</v>
      </c>
      <c r="I279" s="2" t="str">
        <f t="shared" si="29"/>
        <v>6455</v>
      </c>
      <c r="J279" s="2" t="str">
        <f>IF(Table1[[#This Row],[Direct
Funded
Charter School
Number]]="N/A",Table1[[#This Row],[District
Code]],"C"&amp;Table1[[#This Row],[Direct
Funded
Charter School
Number]])</f>
        <v>64550</v>
      </c>
      <c r="K279" t="s">
        <v>637</v>
      </c>
      <c r="L279" s="9">
        <v>148969</v>
      </c>
      <c r="M279" s="20">
        <v>37242</v>
      </c>
    </row>
    <row r="280" spans="1:13" x14ac:dyDescent="0.35">
      <c r="A280" t="s">
        <v>589</v>
      </c>
      <c r="B280" t="s">
        <v>2945</v>
      </c>
      <c r="C280" s="2">
        <v>1</v>
      </c>
      <c r="D280" t="s">
        <v>638</v>
      </c>
      <c r="E280" s="2" t="str">
        <f t="shared" si="26"/>
        <v>19</v>
      </c>
      <c r="F280" s="2" t="str">
        <f t="shared" si="27"/>
        <v>64568</v>
      </c>
      <c r="G280" s="2" t="str">
        <f t="shared" si="28"/>
        <v>0000000</v>
      </c>
      <c r="H280" s="2" t="s">
        <v>8</v>
      </c>
      <c r="I280" s="2" t="str">
        <f t="shared" si="29"/>
        <v>6456</v>
      </c>
      <c r="J280" s="2" t="str">
        <f>IF(Table1[[#This Row],[Direct
Funded
Charter School
Number]]="N/A",Table1[[#This Row],[District
Code]],"C"&amp;Table1[[#This Row],[Direct
Funded
Charter School
Number]])</f>
        <v>64568</v>
      </c>
      <c r="K280" t="s">
        <v>639</v>
      </c>
      <c r="L280" s="9">
        <v>378343</v>
      </c>
      <c r="M280" s="20">
        <v>94586</v>
      </c>
    </row>
    <row r="281" spans="1:13" x14ac:dyDescent="0.35">
      <c r="A281" t="s">
        <v>589</v>
      </c>
      <c r="B281" t="s">
        <v>2945</v>
      </c>
      <c r="C281" s="2">
        <v>1</v>
      </c>
      <c r="D281" t="s">
        <v>640</v>
      </c>
      <c r="E281" s="2" t="str">
        <f t="shared" si="26"/>
        <v>19</v>
      </c>
      <c r="F281" s="2" t="str">
        <f t="shared" si="27"/>
        <v>64576</v>
      </c>
      <c r="G281" s="2" t="str">
        <f t="shared" si="28"/>
        <v>0000000</v>
      </c>
      <c r="H281" s="2" t="s">
        <v>8</v>
      </c>
      <c r="I281" s="2" t="str">
        <f t="shared" si="29"/>
        <v>6457</v>
      </c>
      <c r="J281" s="2" t="str">
        <f>IF(Table1[[#This Row],[Direct
Funded
Charter School
Number]]="N/A",Table1[[#This Row],[District
Code]],"C"&amp;Table1[[#This Row],[Direct
Funded
Charter School
Number]])</f>
        <v>64576</v>
      </c>
      <c r="K281" t="s">
        <v>641</v>
      </c>
      <c r="L281" s="9">
        <v>36465</v>
      </c>
      <c r="M281" s="20">
        <v>9116</v>
      </c>
    </row>
    <row r="282" spans="1:13" x14ac:dyDescent="0.35">
      <c r="A282" t="s">
        <v>589</v>
      </c>
      <c r="B282" t="s">
        <v>2945</v>
      </c>
      <c r="C282" s="2">
        <v>1</v>
      </c>
      <c r="D282" t="s">
        <v>642</v>
      </c>
      <c r="E282" s="2" t="str">
        <f t="shared" si="26"/>
        <v>19</v>
      </c>
      <c r="F282" s="2" t="str">
        <f t="shared" si="27"/>
        <v>64592</v>
      </c>
      <c r="G282" s="2" t="str">
        <f t="shared" si="28"/>
        <v>0000000</v>
      </c>
      <c r="H282" s="2" t="s">
        <v>8</v>
      </c>
      <c r="I282" s="2" t="str">
        <f t="shared" si="29"/>
        <v>6459</v>
      </c>
      <c r="J282" s="2" t="str">
        <f>IF(Table1[[#This Row],[Direct
Funded
Charter School
Number]]="N/A",Table1[[#This Row],[District
Code]],"C"&amp;Table1[[#This Row],[Direct
Funded
Charter School
Number]])</f>
        <v>64592</v>
      </c>
      <c r="K282" t="s">
        <v>643</v>
      </c>
      <c r="L282" s="9">
        <v>193127</v>
      </c>
      <c r="M282" s="20">
        <v>48282</v>
      </c>
    </row>
    <row r="283" spans="1:13" x14ac:dyDescent="0.35">
      <c r="A283" t="s">
        <v>589</v>
      </c>
      <c r="B283" t="s">
        <v>2945</v>
      </c>
      <c r="C283" s="2">
        <v>1</v>
      </c>
      <c r="D283" t="s">
        <v>644</v>
      </c>
      <c r="E283" s="2" t="str">
        <f t="shared" si="26"/>
        <v>19</v>
      </c>
      <c r="F283" s="2" t="str">
        <f t="shared" si="27"/>
        <v>64634</v>
      </c>
      <c r="G283" s="2" t="str">
        <f t="shared" si="28"/>
        <v>0000000</v>
      </c>
      <c r="H283" s="2" t="s">
        <v>8</v>
      </c>
      <c r="I283" s="2" t="str">
        <f t="shared" si="29"/>
        <v>6463</v>
      </c>
      <c r="J283" s="2" t="str">
        <f>IF(Table1[[#This Row],[Direct
Funded
Charter School
Number]]="N/A",Table1[[#This Row],[District
Code]],"C"&amp;Table1[[#This Row],[Direct
Funded
Charter School
Number]])</f>
        <v>64634</v>
      </c>
      <c r="K283" t="s">
        <v>645</v>
      </c>
      <c r="L283" s="9">
        <v>399377</v>
      </c>
      <c r="M283" s="20">
        <v>99844</v>
      </c>
    </row>
    <row r="284" spans="1:13" x14ac:dyDescent="0.35">
      <c r="A284" t="s">
        <v>589</v>
      </c>
      <c r="B284" t="s">
        <v>2945</v>
      </c>
      <c r="C284" s="2">
        <v>1</v>
      </c>
      <c r="D284" t="s">
        <v>646</v>
      </c>
      <c r="E284" s="2" t="str">
        <f t="shared" si="26"/>
        <v>19</v>
      </c>
      <c r="F284" s="2" t="str">
        <f t="shared" si="27"/>
        <v>64642</v>
      </c>
      <c r="G284" s="2" t="str">
        <f t="shared" si="28"/>
        <v>0000000</v>
      </c>
      <c r="H284" s="2" t="s">
        <v>8</v>
      </c>
      <c r="I284" s="2" t="str">
        <f t="shared" si="29"/>
        <v>6464</v>
      </c>
      <c r="J284" s="2" t="str">
        <f>IF(Table1[[#This Row],[Direct
Funded
Charter School
Number]]="N/A",Table1[[#This Row],[District
Code]],"C"&amp;Table1[[#This Row],[Direct
Funded
Charter School
Number]])</f>
        <v>64642</v>
      </c>
      <c r="K284" t="s">
        <v>647</v>
      </c>
      <c r="L284" s="9">
        <v>38298</v>
      </c>
      <c r="M284" s="20">
        <v>9575</v>
      </c>
    </row>
    <row r="285" spans="1:13" x14ac:dyDescent="0.35">
      <c r="A285" t="s">
        <v>589</v>
      </c>
      <c r="B285" t="s">
        <v>2945</v>
      </c>
      <c r="C285" s="2">
        <v>1</v>
      </c>
      <c r="D285" t="s">
        <v>648</v>
      </c>
      <c r="E285" s="2" t="str">
        <f t="shared" si="26"/>
        <v>19</v>
      </c>
      <c r="F285" s="2" t="str">
        <f t="shared" si="27"/>
        <v>64667</v>
      </c>
      <c r="G285" s="2" t="str">
        <f t="shared" si="28"/>
        <v>0000000</v>
      </c>
      <c r="H285" s="2" t="s">
        <v>8</v>
      </c>
      <c r="I285" s="2" t="str">
        <f t="shared" si="29"/>
        <v>6466</v>
      </c>
      <c r="J285" s="2" t="str">
        <f>IF(Table1[[#This Row],[Direct
Funded
Charter School
Number]]="N/A",Table1[[#This Row],[District
Code]],"C"&amp;Table1[[#This Row],[Direct
Funded
Charter School
Number]])</f>
        <v>64667</v>
      </c>
      <c r="K285" t="s">
        <v>649</v>
      </c>
      <c r="L285" s="9">
        <v>330522</v>
      </c>
      <c r="M285" s="20">
        <v>82631</v>
      </c>
    </row>
    <row r="286" spans="1:13" x14ac:dyDescent="0.35">
      <c r="A286" t="s">
        <v>589</v>
      </c>
      <c r="B286" t="s">
        <v>2945</v>
      </c>
      <c r="C286" s="2">
        <v>1</v>
      </c>
      <c r="D286" t="s">
        <v>650</v>
      </c>
      <c r="E286" s="2" t="str">
        <f t="shared" si="26"/>
        <v>19</v>
      </c>
      <c r="F286" s="2" t="str">
        <f t="shared" si="27"/>
        <v>64683</v>
      </c>
      <c r="G286" s="2" t="str">
        <f t="shared" si="28"/>
        <v>0000000</v>
      </c>
      <c r="H286" s="2" t="s">
        <v>8</v>
      </c>
      <c r="I286" s="2" t="str">
        <f t="shared" si="29"/>
        <v>6468</v>
      </c>
      <c r="J286" s="2" t="str">
        <f>IF(Table1[[#This Row],[Direct
Funded
Charter School
Number]]="N/A",Table1[[#This Row],[District
Code]],"C"&amp;Table1[[#This Row],[Direct
Funded
Charter School
Number]])</f>
        <v>64683</v>
      </c>
      <c r="K286" t="s">
        <v>651</v>
      </c>
      <c r="L286" s="9">
        <v>49371</v>
      </c>
      <c r="M286" s="20">
        <v>12343</v>
      </c>
    </row>
    <row r="287" spans="1:13" x14ac:dyDescent="0.35">
      <c r="A287" t="s">
        <v>589</v>
      </c>
      <c r="B287" t="s">
        <v>2945</v>
      </c>
      <c r="C287" s="2">
        <v>1</v>
      </c>
      <c r="D287" t="s">
        <v>652</v>
      </c>
      <c r="E287" s="2" t="str">
        <f t="shared" ref="E287:E332" si="30">MID($D287,1,2)</f>
        <v>19</v>
      </c>
      <c r="F287" s="2" t="str">
        <f t="shared" ref="F287:F332" si="31">MID($D287,3,5)</f>
        <v>64691</v>
      </c>
      <c r="G287" s="2" t="str">
        <f t="shared" ref="G287:G332" si="32">MID($D287,8,7)</f>
        <v>0000000</v>
      </c>
      <c r="H287" s="2" t="s">
        <v>8</v>
      </c>
      <c r="I287" s="2" t="str">
        <f t="shared" ref="I287:I332" si="33">IF(H287="N/A",MID(F287,1,4),IF(MID(H287,1,1)="0","C"&amp;MID(H287,2,3),IF(MID(H287,1,1)="1","S"&amp;MID(H287,2,3),"?")))</f>
        <v>6469</v>
      </c>
      <c r="J287" s="2" t="str">
        <f>IF(Table1[[#This Row],[Direct
Funded
Charter School
Number]]="N/A",Table1[[#This Row],[District
Code]],"C"&amp;Table1[[#This Row],[Direct
Funded
Charter School
Number]])</f>
        <v>64691</v>
      </c>
      <c r="K287" t="s">
        <v>653</v>
      </c>
      <c r="L287" s="9">
        <v>102688</v>
      </c>
      <c r="M287" s="20">
        <v>25672</v>
      </c>
    </row>
    <row r="288" spans="1:13" x14ac:dyDescent="0.35">
      <c r="A288" t="s">
        <v>589</v>
      </c>
      <c r="B288" t="s">
        <v>2945</v>
      </c>
      <c r="C288" s="2">
        <v>1</v>
      </c>
      <c r="D288" t="s">
        <v>654</v>
      </c>
      <c r="E288" s="2" t="str">
        <f t="shared" si="30"/>
        <v>19</v>
      </c>
      <c r="F288" s="2" t="str">
        <f t="shared" si="31"/>
        <v>64709</v>
      </c>
      <c r="G288" s="2" t="str">
        <f t="shared" si="32"/>
        <v>0000000</v>
      </c>
      <c r="H288" s="2" t="s">
        <v>8</v>
      </c>
      <c r="I288" s="2" t="str">
        <f t="shared" si="33"/>
        <v>6470</v>
      </c>
      <c r="J288" s="2" t="str">
        <f>IF(Table1[[#This Row],[Direct
Funded
Charter School
Number]]="N/A",Table1[[#This Row],[District
Code]],"C"&amp;Table1[[#This Row],[Direct
Funded
Charter School
Number]])</f>
        <v>64709</v>
      </c>
      <c r="K288" t="s">
        <v>655</v>
      </c>
      <c r="L288" s="9">
        <v>149240</v>
      </c>
      <c r="M288" s="20">
        <v>37310</v>
      </c>
    </row>
    <row r="289" spans="1:13" x14ac:dyDescent="0.35">
      <c r="A289" t="s">
        <v>589</v>
      </c>
      <c r="B289" t="s">
        <v>2945</v>
      </c>
      <c r="C289" s="2">
        <v>1</v>
      </c>
      <c r="D289" t="s">
        <v>656</v>
      </c>
      <c r="E289" s="2" t="str">
        <f t="shared" si="30"/>
        <v>19</v>
      </c>
      <c r="F289" s="2" t="str">
        <f t="shared" si="31"/>
        <v>64717</v>
      </c>
      <c r="G289" s="2" t="str">
        <f t="shared" si="32"/>
        <v>0000000</v>
      </c>
      <c r="H289" s="2" t="s">
        <v>8</v>
      </c>
      <c r="I289" s="2" t="str">
        <f t="shared" si="33"/>
        <v>6471</v>
      </c>
      <c r="J289" s="2" t="str">
        <f>IF(Table1[[#This Row],[Direct
Funded
Charter School
Number]]="N/A",Table1[[#This Row],[District
Code]],"C"&amp;Table1[[#This Row],[Direct
Funded
Charter School
Number]])</f>
        <v>64717</v>
      </c>
      <c r="K289" t="s">
        <v>657</v>
      </c>
      <c r="L289" s="9">
        <v>34914</v>
      </c>
      <c r="M289" s="20">
        <v>8729</v>
      </c>
    </row>
    <row r="290" spans="1:13" x14ac:dyDescent="0.35">
      <c r="A290" t="s">
        <v>589</v>
      </c>
      <c r="B290" t="s">
        <v>2945</v>
      </c>
      <c r="C290" s="2">
        <v>1</v>
      </c>
      <c r="D290" t="s">
        <v>658</v>
      </c>
      <c r="E290" s="2" t="str">
        <f t="shared" si="30"/>
        <v>19</v>
      </c>
      <c r="F290" s="2" t="str">
        <f t="shared" si="31"/>
        <v>64725</v>
      </c>
      <c r="G290" s="2" t="str">
        <f t="shared" si="32"/>
        <v>0000000</v>
      </c>
      <c r="H290" s="2" t="s">
        <v>8</v>
      </c>
      <c r="I290" s="2" t="str">
        <f t="shared" si="33"/>
        <v>6472</v>
      </c>
      <c r="J290" s="2" t="str">
        <f>IF(Table1[[#This Row],[Direct
Funded
Charter School
Number]]="N/A",Table1[[#This Row],[District
Code]],"C"&amp;Table1[[#This Row],[Direct
Funded
Charter School
Number]])</f>
        <v>64725</v>
      </c>
      <c r="K290" t="s">
        <v>659</v>
      </c>
      <c r="L290" s="9">
        <v>1742871</v>
      </c>
      <c r="M290" s="20">
        <v>435718</v>
      </c>
    </row>
    <row r="291" spans="1:13" x14ac:dyDescent="0.35">
      <c r="A291" t="s">
        <v>589</v>
      </c>
      <c r="B291" t="s">
        <v>2945</v>
      </c>
      <c r="C291" s="2">
        <v>1</v>
      </c>
      <c r="D291" t="s">
        <v>660</v>
      </c>
      <c r="E291" s="2" t="str">
        <f t="shared" si="30"/>
        <v>19</v>
      </c>
      <c r="F291" s="2" t="str">
        <f t="shared" si="31"/>
        <v>64733</v>
      </c>
      <c r="G291" s="2" t="str">
        <f t="shared" si="32"/>
        <v>0000000</v>
      </c>
      <c r="H291" s="2" t="s">
        <v>8</v>
      </c>
      <c r="I291" s="2" t="str">
        <f t="shared" si="33"/>
        <v>6473</v>
      </c>
      <c r="J291" s="2" t="str">
        <f>IF(Table1[[#This Row],[Direct
Funded
Charter School
Number]]="N/A",Table1[[#This Row],[District
Code]],"C"&amp;Table1[[#This Row],[Direct
Funded
Charter School
Number]])</f>
        <v>64733</v>
      </c>
      <c r="K291" t="s">
        <v>661</v>
      </c>
      <c r="L291" s="9">
        <v>21573705</v>
      </c>
      <c r="M291" s="20">
        <v>5393426</v>
      </c>
    </row>
    <row r="292" spans="1:13" x14ac:dyDescent="0.35">
      <c r="A292" t="s">
        <v>589</v>
      </c>
      <c r="B292" t="s">
        <v>2945</v>
      </c>
      <c r="C292" s="2">
        <v>1</v>
      </c>
      <c r="D292" t="s">
        <v>662</v>
      </c>
      <c r="E292" s="2" t="str">
        <f t="shared" si="30"/>
        <v>19</v>
      </c>
      <c r="F292" s="2" t="str">
        <f t="shared" si="31"/>
        <v>64766</v>
      </c>
      <c r="G292" s="2" t="str">
        <f t="shared" si="32"/>
        <v>0000000</v>
      </c>
      <c r="H292" s="2" t="s">
        <v>8</v>
      </c>
      <c r="I292" s="2" t="str">
        <f t="shared" si="33"/>
        <v>6476</v>
      </c>
      <c r="J292" s="2" t="str">
        <f>IF(Table1[[#This Row],[Direct
Funded
Charter School
Number]]="N/A",Table1[[#This Row],[District
Code]],"C"&amp;Table1[[#This Row],[Direct
Funded
Charter School
Number]])</f>
        <v>64766</v>
      </c>
      <c r="K292" t="s">
        <v>663</v>
      </c>
      <c r="L292" s="9">
        <v>22196</v>
      </c>
      <c r="M292" s="20">
        <v>5549</v>
      </c>
    </row>
    <row r="293" spans="1:13" x14ac:dyDescent="0.35">
      <c r="A293" t="s">
        <v>589</v>
      </c>
      <c r="B293" t="s">
        <v>2945</v>
      </c>
      <c r="C293" s="2">
        <v>1</v>
      </c>
      <c r="D293" t="s">
        <v>664</v>
      </c>
      <c r="E293" s="2" t="str">
        <f t="shared" si="30"/>
        <v>19</v>
      </c>
      <c r="F293" s="2" t="str">
        <f t="shared" si="31"/>
        <v>64774</v>
      </c>
      <c r="G293" s="2" t="str">
        <f t="shared" si="32"/>
        <v>0000000</v>
      </c>
      <c r="H293" s="2" t="s">
        <v>8</v>
      </c>
      <c r="I293" s="2" t="str">
        <f t="shared" si="33"/>
        <v>6477</v>
      </c>
      <c r="J293" s="2" t="str">
        <f>IF(Table1[[#This Row],[Direct
Funded
Charter School
Number]]="N/A",Table1[[#This Row],[District
Code]],"C"&amp;Table1[[#This Row],[Direct
Funded
Charter School
Number]])</f>
        <v>64774</v>
      </c>
      <c r="K293" t="s">
        <v>665</v>
      </c>
      <c r="L293" s="9">
        <v>337753</v>
      </c>
      <c r="M293" s="20">
        <v>84438</v>
      </c>
    </row>
    <row r="294" spans="1:13" x14ac:dyDescent="0.35">
      <c r="A294" t="s">
        <v>589</v>
      </c>
      <c r="B294" t="s">
        <v>2945</v>
      </c>
      <c r="C294" s="2">
        <v>1</v>
      </c>
      <c r="D294" t="s">
        <v>666</v>
      </c>
      <c r="E294" s="2" t="str">
        <f t="shared" si="30"/>
        <v>19</v>
      </c>
      <c r="F294" s="2" t="str">
        <f t="shared" si="31"/>
        <v>64808</v>
      </c>
      <c r="G294" s="2" t="str">
        <f t="shared" si="32"/>
        <v>0000000</v>
      </c>
      <c r="H294" s="2" t="s">
        <v>8</v>
      </c>
      <c r="I294" s="2" t="str">
        <f t="shared" si="33"/>
        <v>6480</v>
      </c>
      <c r="J294" s="2" t="str">
        <f>IF(Table1[[#This Row],[Direct
Funded
Charter School
Number]]="N/A",Table1[[#This Row],[District
Code]],"C"&amp;Table1[[#This Row],[Direct
Funded
Charter School
Number]])</f>
        <v>64808</v>
      </c>
      <c r="K294" t="s">
        <v>667</v>
      </c>
      <c r="L294" s="9">
        <v>639958</v>
      </c>
      <c r="M294" s="20">
        <v>159990</v>
      </c>
    </row>
    <row r="295" spans="1:13" x14ac:dyDescent="0.35">
      <c r="A295" t="s">
        <v>589</v>
      </c>
      <c r="B295" t="s">
        <v>2945</v>
      </c>
      <c r="C295" s="2">
        <v>1</v>
      </c>
      <c r="D295" t="s">
        <v>668</v>
      </c>
      <c r="E295" s="2" t="str">
        <f t="shared" si="30"/>
        <v>19</v>
      </c>
      <c r="F295" s="2" t="str">
        <f t="shared" si="31"/>
        <v>64816</v>
      </c>
      <c r="G295" s="2" t="str">
        <f t="shared" si="32"/>
        <v>0000000</v>
      </c>
      <c r="H295" s="2" t="s">
        <v>8</v>
      </c>
      <c r="I295" s="2" t="str">
        <f t="shared" si="33"/>
        <v>6481</v>
      </c>
      <c r="J295" s="2" t="str">
        <f>IF(Table1[[#This Row],[Direct
Funded
Charter School
Number]]="N/A",Table1[[#This Row],[District
Code]],"C"&amp;Table1[[#This Row],[Direct
Funded
Charter School
Number]])</f>
        <v>64816</v>
      </c>
      <c r="K295" t="s">
        <v>669</v>
      </c>
      <c r="L295" s="9">
        <v>213794</v>
      </c>
      <c r="M295" s="20">
        <v>53449</v>
      </c>
    </row>
    <row r="296" spans="1:13" x14ac:dyDescent="0.35">
      <c r="A296" t="s">
        <v>589</v>
      </c>
      <c r="B296" t="s">
        <v>2945</v>
      </c>
      <c r="C296" s="2">
        <v>1</v>
      </c>
      <c r="D296" t="s">
        <v>670</v>
      </c>
      <c r="E296" s="2" t="str">
        <f t="shared" si="30"/>
        <v>19</v>
      </c>
      <c r="F296" s="2" t="str">
        <f t="shared" si="31"/>
        <v>64832</v>
      </c>
      <c r="G296" s="2" t="str">
        <f t="shared" si="32"/>
        <v>0000000</v>
      </c>
      <c r="H296" s="2" t="s">
        <v>8</v>
      </c>
      <c r="I296" s="2" t="str">
        <f t="shared" si="33"/>
        <v>6483</v>
      </c>
      <c r="J296" s="2" t="str">
        <f>IF(Table1[[#This Row],[Direct
Funded
Charter School
Number]]="N/A",Table1[[#This Row],[District
Code]],"C"&amp;Table1[[#This Row],[Direct
Funded
Charter School
Number]])</f>
        <v>64832</v>
      </c>
      <c r="K296" t="s">
        <v>671</v>
      </c>
      <c r="L296" s="9">
        <v>56321</v>
      </c>
      <c r="M296" s="20">
        <v>14080</v>
      </c>
    </row>
    <row r="297" spans="1:13" x14ac:dyDescent="0.35">
      <c r="A297" t="s">
        <v>589</v>
      </c>
      <c r="B297" t="s">
        <v>2945</v>
      </c>
      <c r="C297" s="2">
        <v>1</v>
      </c>
      <c r="D297" t="s">
        <v>672</v>
      </c>
      <c r="E297" s="2" t="str">
        <f t="shared" si="30"/>
        <v>19</v>
      </c>
      <c r="F297" s="2" t="str">
        <f t="shared" si="31"/>
        <v>64873</v>
      </c>
      <c r="G297" s="2" t="str">
        <f t="shared" si="32"/>
        <v>0000000</v>
      </c>
      <c r="H297" s="2" t="s">
        <v>8</v>
      </c>
      <c r="I297" s="2" t="str">
        <f t="shared" si="33"/>
        <v>6487</v>
      </c>
      <c r="J297" s="2" t="str">
        <f>IF(Table1[[#This Row],[Direct
Funded
Charter School
Number]]="N/A",Table1[[#This Row],[District
Code]],"C"&amp;Table1[[#This Row],[Direct
Funded
Charter School
Number]])</f>
        <v>64873</v>
      </c>
      <c r="K297" t="s">
        <v>673</v>
      </c>
      <c r="L297" s="9">
        <v>319594</v>
      </c>
      <c r="M297" s="20">
        <v>79899</v>
      </c>
    </row>
    <row r="298" spans="1:13" x14ac:dyDescent="0.35">
      <c r="A298" t="s">
        <v>589</v>
      </c>
      <c r="B298" t="s">
        <v>2945</v>
      </c>
      <c r="C298" s="2">
        <v>1</v>
      </c>
      <c r="D298" t="s">
        <v>674</v>
      </c>
      <c r="E298" s="2" t="str">
        <f t="shared" si="30"/>
        <v>19</v>
      </c>
      <c r="F298" s="2" t="str">
        <f t="shared" si="31"/>
        <v>64881</v>
      </c>
      <c r="G298" s="2" t="str">
        <f t="shared" si="32"/>
        <v>0000000</v>
      </c>
      <c r="H298" s="2" t="s">
        <v>8</v>
      </c>
      <c r="I298" s="2" t="str">
        <f t="shared" si="33"/>
        <v>6488</v>
      </c>
      <c r="J298" s="2" t="str">
        <f>IF(Table1[[#This Row],[Direct
Funded
Charter School
Number]]="N/A",Table1[[#This Row],[District
Code]],"C"&amp;Table1[[#This Row],[Direct
Funded
Charter School
Number]])</f>
        <v>64881</v>
      </c>
      <c r="K298" t="s">
        <v>675</v>
      </c>
      <c r="L298" s="9">
        <v>353200</v>
      </c>
      <c r="M298" s="20">
        <v>88300</v>
      </c>
    </row>
    <row r="299" spans="1:13" x14ac:dyDescent="0.35">
      <c r="A299" t="s">
        <v>589</v>
      </c>
      <c r="B299" t="s">
        <v>2945</v>
      </c>
      <c r="C299" s="2">
        <v>1</v>
      </c>
      <c r="D299" t="s">
        <v>676</v>
      </c>
      <c r="E299" s="2" t="str">
        <f t="shared" si="30"/>
        <v>19</v>
      </c>
      <c r="F299" s="2" t="str">
        <f t="shared" si="31"/>
        <v>64907</v>
      </c>
      <c r="G299" s="2" t="str">
        <f t="shared" si="32"/>
        <v>0000000</v>
      </c>
      <c r="H299" s="2" t="s">
        <v>8</v>
      </c>
      <c r="I299" s="2" t="str">
        <f t="shared" si="33"/>
        <v>6490</v>
      </c>
      <c r="J299" s="2" t="str">
        <f>IF(Table1[[#This Row],[Direct
Funded
Charter School
Number]]="N/A",Table1[[#This Row],[District
Code]],"C"&amp;Table1[[#This Row],[Direct
Funded
Charter School
Number]])</f>
        <v>64907</v>
      </c>
      <c r="K299" t="s">
        <v>677</v>
      </c>
      <c r="L299" s="9">
        <v>627261</v>
      </c>
      <c r="M299" s="20">
        <v>156815</v>
      </c>
    </row>
    <row r="300" spans="1:13" x14ac:dyDescent="0.35">
      <c r="A300" t="s">
        <v>589</v>
      </c>
      <c r="B300" t="s">
        <v>2945</v>
      </c>
      <c r="C300" s="2">
        <v>1</v>
      </c>
      <c r="D300" t="s">
        <v>678</v>
      </c>
      <c r="E300" s="2" t="str">
        <f t="shared" si="30"/>
        <v>19</v>
      </c>
      <c r="F300" s="2" t="str">
        <f t="shared" si="31"/>
        <v>64931</v>
      </c>
      <c r="G300" s="2" t="str">
        <f t="shared" si="32"/>
        <v>0000000</v>
      </c>
      <c r="H300" s="2" t="s">
        <v>8</v>
      </c>
      <c r="I300" s="2" t="str">
        <f t="shared" si="33"/>
        <v>6493</v>
      </c>
      <c r="J300" s="2" t="str">
        <f>IF(Table1[[#This Row],[Direct
Funded
Charter School
Number]]="N/A",Table1[[#This Row],[District
Code]],"C"&amp;Table1[[#This Row],[Direct
Funded
Charter School
Number]])</f>
        <v>64931</v>
      </c>
      <c r="K300" t="s">
        <v>679</v>
      </c>
      <c r="L300" s="9">
        <v>56521</v>
      </c>
      <c r="M300" s="20">
        <v>14130</v>
      </c>
    </row>
    <row r="301" spans="1:13" x14ac:dyDescent="0.35">
      <c r="A301" t="s">
        <v>589</v>
      </c>
      <c r="B301" t="s">
        <v>2945</v>
      </c>
      <c r="C301" s="2">
        <v>1</v>
      </c>
      <c r="D301" t="s">
        <v>680</v>
      </c>
      <c r="E301" s="2" t="str">
        <f t="shared" si="30"/>
        <v>19</v>
      </c>
      <c r="F301" s="2" t="str">
        <f t="shared" si="31"/>
        <v>64964</v>
      </c>
      <c r="G301" s="2" t="str">
        <f t="shared" si="32"/>
        <v>0000000</v>
      </c>
      <c r="H301" s="2" t="s">
        <v>8</v>
      </c>
      <c r="I301" s="2" t="str">
        <f t="shared" si="33"/>
        <v>6496</v>
      </c>
      <c r="J301" s="2" t="str">
        <f>IF(Table1[[#This Row],[Direct
Funded
Charter School
Number]]="N/A",Table1[[#This Row],[District
Code]],"C"&amp;Table1[[#This Row],[Direct
Funded
Charter School
Number]])</f>
        <v>64964</v>
      </c>
      <c r="K301" t="s">
        <v>681</v>
      </c>
      <c r="L301" s="9">
        <v>14004</v>
      </c>
      <c r="M301" s="20">
        <v>3501</v>
      </c>
    </row>
    <row r="302" spans="1:13" x14ac:dyDescent="0.35">
      <c r="A302" t="s">
        <v>589</v>
      </c>
      <c r="B302" t="s">
        <v>2945</v>
      </c>
      <c r="C302" s="2">
        <v>1</v>
      </c>
      <c r="D302" t="s">
        <v>682</v>
      </c>
      <c r="E302" s="2" t="str">
        <f t="shared" si="30"/>
        <v>19</v>
      </c>
      <c r="F302" s="2" t="str">
        <f t="shared" si="31"/>
        <v>64998</v>
      </c>
      <c r="G302" s="2" t="str">
        <f t="shared" si="32"/>
        <v>0000000</v>
      </c>
      <c r="H302" s="2" t="s">
        <v>8</v>
      </c>
      <c r="I302" s="2" t="str">
        <f t="shared" si="33"/>
        <v>6499</v>
      </c>
      <c r="J302" s="2" t="str">
        <f>IF(Table1[[#This Row],[Direct
Funded
Charter School
Number]]="N/A",Table1[[#This Row],[District
Code]],"C"&amp;Table1[[#This Row],[Direct
Funded
Charter School
Number]])</f>
        <v>64998</v>
      </c>
      <c r="K302" t="s">
        <v>683</v>
      </c>
      <c r="L302" s="9">
        <v>39268</v>
      </c>
      <c r="M302" s="20">
        <v>9817</v>
      </c>
    </row>
    <row r="303" spans="1:13" x14ac:dyDescent="0.35">
      <c r="A303" t="s">
        <v>589</v>
      </c>
      <c r="B303" t="s">
        <v>2945</v>
      </c>
      <c r="C303" s="2">
        <v>1</v>
      </c>
      <c r="D303" t="s">
        <v>684</v>
      </c>
      <c r="E303" s="2" t="str">
        <f t="shared" si="30"/>
        <v>19</v>
      </c>
      <c r="F303" s="2" t="str">
        <f t="shared" si="31"/>
        <v>65029</v>
      </c>
      <c r="G303" s="2" t="str">
        <f t="shared" si="32"/>
        <v>0000000</v>
      </c>
      <c r="H303" s="2" t="s">
        <v>8</v>
      </c>
      <c r="I303" s="2" t="str">
        <f t="shared" si="33"/>
        <v>6502</v>
      </c>
      <c r="J303" s="2" t="str">
        <f>IF(Table1[[#This Row],[Direct
Funded
Charter School
Number]]="N/A",Table1[[#This Row],[District
Code]],"C"&amp;Table1[[#This Row],[Direct
Funded
Charter School
Number]])</f>
        <v>65029</v>
      </c>
      <c r="K303" t="s">
        <v>685</v>
      </c>
      <c r="L303" s="9">
        <v>17651</v>
      </c>
      <c r="M303" s="20">
        <v>4413</v>
      </c>
    </row>
    <row r="304" spans="1:13" x14ac:dyDescent="0.35">
      <c r="A304" t="s">
        <v>589</v>
      </c>
      <c r="B304" t="s">
        <v>2945</v>
      </c>
      <c r="C304" s="2">
        <v>1</v>
      </c>
      <c r="D304" t="s">
        <v>686</v>
      </c>
      <c r="E304" s="2" t="str">
        <f t="shared" si="30"/>
        <v>19</v>
      </c>
      <c r="F304" s="2" t="str">
        <f t="shared" si="31"/>
        <v>65037</v>
      </c>
      <c r="G304" s="2" t="str">
        <f t="shared" si="32"/>
        <v>0000000</v>
      </c>
      <c r="H304" s="2" t="s">
        <v>8</v>
      </c>
      <c r="I304" s="2" t="str">
        <f t="shared" si="33"/>
        <v>6503</v>
      </c>
      <c r="J304" s="2" t="str">
        <f>IF(Table1[[#This Row],[Direct
Funded
Charter School
Number]]="N/A",Table1[[#This Row],[District
Code]],"C"&amp;Table1[[#This Row],[Direct
Funded
Charter School
Number]])</f>
        <v>65037</v>
      </c>
      <c r="K304" t="s">
        <v>687</v>
      </c>
      <c r="L304" s="9">
        <v>65014</v>
      </c>
      <c r="M304" s="20">
        <v>16254</v>
      </c>
    </row>
    <row r="305" spans="1:13" x14ac:dyDescent="0.35">
      <c r="A305" t="s">
        <v>589</v>
      </c>
      <c r="B305" t="s">
        <v>2945</v>
      </c>
      <c r="C305" s="2">
        <v>1</v>
      </c>
      <c r="D305" t="s">
        <v>688</v>
      </c>
      <c r="E305" s="2" t="str">
        <f t="shared" si="30"/>
        <v>19</v>
      </c>
      <c r="F305" s="2" t="str">
        <f t="shared" si="31"/>
        <v>65045</v>
      </c>
      <c r="G305" s="2" t="str">
        <f t="shared" si="32"/>
        <v>0000000</v>
      </c>
      <c r="H305" s="2" t="s">
        <v>8</v>
      </c>
      <c r="I305" s="2" t="str">
        <f t="shared" si="33"/>
        <v>6504</v>
      </c>
      <c r="J305" s="2" t="str">
        <f>IF(Table1[[#This Row],[Direct
Funded
Charter School
Number]]="N/A",Table1[[#This Row],[District
Code]],"C"&amp;Table1[[#This Row],[Direct
Funded
Charter School
Number]])</f>
        <v>65045</v>
      </c>
      <c r="K305" t="s">
        <v>689</v>
      </c>
      <c r="L305" s="9">
        <v>59794</v>
      </c>
      <c r="M305" s="20">
        <v>14949</v>
      </c>
    </row>
    <row r="306" spans="1:13" x14ac:dyDescent="0.35">
      <c r="A306" t="s">
        <v>589</v>
      </c>
      <c r="B306" t="s">
        <v>2945</v>
      </c>
      <c r="C306" s="2">
        <v>1</v>
      </c>
      <c r="D306" t="s">
        <v>690</v>
      </c>
      <c r="E306" s="2" t="str">
        <f t="shared" si="30"/>
        <v>19</v>
      </c>
      <c r="F306" s="2" t="str">
        <f t="shared" si="31"/>
        <v>65052</v>
      </c>
      <c r="G306" s="2" t="str">
        <f t="shared" si="32"/>
        <v>0000000</v>
      </c>
      <c r="H306" s="2" t="s">
        <v>8</v>
      </c>
      <c r="I306" s="2" t="str">
        <f t="shared" si="33"/>
        <v>6505</v>
      </c>
      <c r="J306" s="2" t="str">
        <f>IF(Table1[[#This Row],[Direct
Funded
Charter School
Number]]="N/A",Table1[[#This Row],[District
Code]],"C"&amp;Table1[[#This Row],[Direct
Funded
Charter School
Number]])</f>
        <v>65052</v>
      </c>
      <c r="K306" t="s">
        <v>691</v>
      </c>
      <c r="L306" s="9">
        <v>51701</v>
      </c>
      <c r="M306" s="20">
        <v>12925</v>
      </c>
    </row>
    <row r="307" spans="1:13" x14ac:dyDescent="0.35">
      <c r="A307" t="s">
        <v>589</v>
      </c>
      <c r="B307" t="s">
        <v>2945</v>
      </c>
      <c r="C307" s="2">
        <v>1</v>
      </c>
      <c r="D307" t="s">
        <v>692</v>
      </c>
      <c r="E307" s="2" t="str">
        <f t="shared" si="30"/>
        <v>19</v>
      </c>
      <c r="F307" s="2" t="str">
        <f t="shared" si="31"/>
        <v>65060</v>
      </c>
      <c r="G307" s="2" t="str">
        <f t="shared" si="32"/>
        <v>0000000</v>
      </c>
      <c r="H307" s="2" t="s">
        <v>8</v>
      </c>
      <c r="I307" s="2" t="str">
        <f t="shared" si="33"/>
        <v>6506</v>
      </c>
      <c r="J307" s="2" t="str">
        <f>IF(Table1[[#This Row],[Direct
Funded
Charter School
Number]]="N/A",Table1[[#This Row],[District
Code]],"C"&amp;Table1[[#This Row],[Direct
Funded
Charter School
Number]])</f>
        <v>65060</v>
      </c>
      <c r="K307" t="s">
        <v>693</v>
      </c>
      <c r="L307" s="9">
        <v>128397</v>
      </c>
      <c r="M307" s="20">
        <v>32099</v>
      </c>
    </row>
    <row r="308" spans="1:13" x14ac:dyDescent="0.35">
      <c r="A308" t="s">
        <v>589</v>
      </c>
      <c r="B308" t="s">
        <v>2945</v>
      </c>
      <c r="C308" s="2">
        <v>1</v>
      </c>
      <c r="D308" t="s">
        <v>694</v>
      </c>
      <c r="E308" s="2" t="str">
        <f t="shared" si="30"/>
        <v>19</v>
      </c>
      <c r="F308" s="2" t="str">
        <f t="shared" si="31"/>
        <v>65078</v>
      </c>
      <c r="G308" s="2" t="str">
        <f t="shared" si="32"/>
        <v>0000000</v>
      </c>
      <c r="H308" s="2" t="s">
        <v>8</v>
      </c>
      <c r="I308" s="2" t="str">
        <f t="shared" si="33"/>
        <v>6507</v>
      </c>
      <c r="J308" s="2" t="str">
        <f>IF(Table1[[#This Row],[Direct
Funded
Charter School
Number]]="N/A",Table1[[#This Row],[District
Code]],"C"&amp;Table1[[#This Row],[Direct
Funded
Charter School
Number]])</f>
        <v>65078</v>
      </c>
      <c r="K308" t="s">
        <v>695</v>
      </c>
      <c r="L308" s="9">
        <v>11015</v>
      </c>
      <c r="M308" s="20">
        <v>2754</v>
      </c>
    </row>
    <row r="309" spans="1:13" x14ac:dyDescent="0.35">
      <c r="A309" t="s">
        <v>589</v>
      </c>
      <c r="B309" t="s">
        <v>2945</v>
      </c>
      <c r="C309" s="2">
        <v>1</v>
      </c>
      <c r="D309" t="s">
        <v>696</v>
      </c>
      <c r="E309" s="2" t="str">
        <f t="shared" si="30"/>
        <v>19</v>
      </c>
      <c r="F309" s="2" t="str">
        <f t="shared" si="31"/>
        <v>65094</v>
      </c>
      <c r="G309" s="2" t="str">
        <f t="shared" si="32"/>
        <v>0000000</v>
      </c>
      <c r="H309" s="2" t="s">
        <v>8</v>
      </c>
      <c r="I309" s="2" t="str">
        <f t="shared" si="33"/>
        <v>6509</v>
      </c>
      <c r="J309" s="2" t="str">
        <f>IF(Table1[[#This Row],[Direct
Funded
Charter School
Number]]="N/A",Table1[[#This Row],[District
Code]],"C"&amp;Table1[[#This Row],[Direct
Funded
Charter School
Number]])</f>
        <v>65094</v>
      </c>
      <c r="K309" t="s">
        <v>697</v>
      </c>
      <c r="L309" s="9">
        <v>107547</v>
      </c>
      <c r="M309" s="20">
        <v>26887</v>
      </c>
    </row>
    <row r="310" spans="1:13" x14ac:dyDescent="0.35">
      <c r="A310" t="s">
        <v>589</v>
      </c>
      <c r="B310" t="s">
        <v>2945</v>
      </c>
      <c r="C310" s="2">
        <v>1</v>
      </c>
      <c r="D310" t="s">
        <v>698</v>
      </c>
      <c r="E310" s="2" t="str">
        <f t="shared" si="30"/>
        <v>19</v>
      </c>
      <c r="F310" s="2" t="str">
        <f t="shared" si="31"/>
        <v>65102</v>
      </c>
      <c r="G310" s="2" t="str">
        <f t="shared" si="32"/>
        <v>0000000</v>
      </c>
      <c r="H310" s="2" t="s">
        <v>8</v>
      </c>
      <c r="I310" s="2" t="str">
        <f t="shared" si="33"/>
        <v>6510</v>
      </c>
      <c r="J310" s="2" t="str">
        <f>IF(Table1[[#This Row],[Direct
Funded
Charter School
Number]]="N/A",Table1[[#This Row],[District
Code]],"C"&amp;Table1[[#This Row],[Direct
Funded
Charter School
Number]])</f>
        <v>65102</v>
      </c>
      <c r="K310" t="s">
        <v>699</v>
      </c>
      <c r="L310" s="9">
        <v>51393</v>
      </c>
      <c r="M310" s="20">
        <v>12848</v>
      </c>
    </row>
    <row r="311" spans="1:13" x14ac:dyDescent="0.35">
      <c r="A311" t="s">
        <v>589</v>
      </c>
      <c r="B311" t="s">
        <v>2945</v>
      </c>
      <c r="C311" s="2">
        <v>1</v>
      </c>
      <c r="D311" t="s">
        <v>700</v>
      </c>
      <c r="E311" s="2" t="str">
        <f t="shared" si="30"/>
        <v>19</v>
      </c>
      <c r="F311" s="2" t="str">
        <f t="shared" si="31"/>
        <v>65110</v>
      </c>
      <c r="G311" s="2" t="str">
        <f t="shared" si="32"/>
        <v>0000000</v>
      </c>
      <c r="H311" s="2" t="s">
        <v>8</v>
      </c>
      <c r="I311" s="2" t="str">
        <f t="shared" si="33"/>
        <v>6511</v>
      </c>
      <c r="J311" s="2" t="str">
        <f>IF(Table1[[#This Row],[Direct
Funded
Charter School
Number]]="N/A",Table1[[#This Row],[District
Code]],"C"&amp;Table1[[#This Row],[Direct
Funded
Charter School
Number]])</f>
        <v>65110</v>
      </c>
      <c r="K311" t="s">
        <v>701</v>
      </c>
      <c r="L311" s="9">
        <v>90214</v>
      </c>
      <c r="M311" s="20">
        <v>22554</v>
      </c>
    </row>
    <row r="312" spans="1:13" x14ac:dyDescent="0.35">
      <c r="A312" t="s">
        <v>589</v>
      </c>
      <c r="B312" t="s">
        <v>2945</v>
      </c>
      <c r="C312" s="2">
        <v>1</v>
      </c>
      <c r="D312" t="s">
        <v>702</v>
      </c>
      <c r="E312" s="2" t="str">
        <f t="shared" si="30"/>
        <v>19</v>
      </c>
      <c r="F312" s="2" t="str">
        <f t="shared" si="31"/>
        <v>65128</v>
      </c>
      <c r="G312" s="2" t="str">
        <f t="shared" si="32"/>
        <v>0000000</v>
      </c>
      <c r="H312" s="2" t="s">
        <v>8</v>
      </c>
      <c r="I312" s="2" t="str">
        <f t="shared" si="33"/>
        <v>6512</v>
      </c>
      <c r="J312" s="2" t="str">
        <f>IF(Table1[[#This Row],[Direct
Funded
Charter School
Number]]="N/A",Table1[[#This Row],[District
Code]],"C"&amp;Table1[[#This Row],[Direct
Funded
Charter School
Number]])</f>
        <v>65128</v>
      </c>
      <c r="K312" t="s">
        <v>703</v>
      </c>
      <c r="L312" s="9">
        <v>120825</v>
      </c>
      <c r="M312" s="20">
        <v>30206</v>
      </c>
    </row>
    <row r="313" spans="1:13" x14ac:dyDescent="0.35">
      <c r="A313" t="s">
        <v>589</v>
      </c>
      <c r="B313" t="s">
        <v>2945</v>
      </c>
      <c r="C313" s="2">
        <v>1</v>
      </c>
      <c r="D313" t="s">
        <v>704</v>
      </c>
      <c r="E313" s="2" t="str">
        <f t="shared" si="30"/>
        <v>19</v>
      </c>
      <c r="F313" s="2" t="str">
        <f t="shared" si="31"/>
        <v>65136</v>
      </c>
      <c r="G313" s="2" t="str">
        <f t="shared" si="32"/>
        <v>0000000</v>
      </c>
      <c r="H313" s="2" t="s">
        <v>8</v>
      </c>
      <c r="I313" s="2" t="str">
        <f t="shared" si="33"/>
        <v>6513</v>
      </c>
      <c r="J313" s="2" t="str">
        <f>IF(Table1[[#This Row],[Direct
Funded
Charter School
Number]]="N/A",Table1[[#This Row],[District
Code]],"C"&amp;Table1[[#This Row],[Direct
Funded
Charter School
Number]])</f>
        <v>65136</v>
      </c>
      <c r="K313" t="s">
        <v>705</v>
      </c>
      <c r="L313" s="9">
        <v>124834</v>
      </c>
      <c r="M313" s="20">
        <v>32204</v>
      </c>
    </row>
    <row r="314" spans="1:13" x14ac:dyDescent="0.35">
      <c r="A314" t="s">
        <v>589</v>
      </c>
      <c r="B314" t="s">
        <v>2945</v>
      </c>
      <c r="C314" s="2">
        <v>1</v>
      </c>
      <c r="D314" t="s">
        <v>706</v>
      </c>
      <c r="E314" s="2" t="str">
        <f t="shared" si="30"/>
        <v>19</v>
      </c>
      <c r="F314" s="2" t="str">
        <f t="shared" si="31"/>
        <v>65151</v>
      </c>
      <c r="G314" s="2" t="str">
        <f t="shared" si="32"/>
        <v>0000000</v>
      </c>
      <c r="H314" s="2" t="s">
        <v>8</v>
      </c>
      <c r="I314" s="2" t="str">
        <f t="shared" si="33"/>
        <v>6515</v>
      </c>
      <c r="J314" s="2" t="str">
        <f>IF(Table1[[#This Row],[Direct
Funded
Charter School
Number]]="N/A",Table1[[#This Row],[District
Code]],"C"&amp;Table1[[#This Row],[Direct
Funded
Charter School
Number]])</f>
        <v>65151</v>
      </c>
      <c r="K314" t="s">
        <v>707</v>
      </c>
      <c r="L314" s="9">
        <v>39593</v>
      </c>
      <c r="M314" s="20">
        <v>9898</v>
      </c>
    </row>
    <row r="315" spans="1:13" x14ac:dyDescent="0.35">
      <c r="A315" t="s">
        <v>589</v>
      </c>
      <c r="B315" t="s">
        <v>2945</v>
      </c>
      <c r="C315" s="2">
        <v>1</v>
      </c>
      <c r="D315" t="s">
        <v>708</v>
      </c>
      <c r="E315" s="2" t="str">
        <f t="shared" si="30"/>
        <v>19</v>
      </c>
      <c r="F315" s="2" t="str">
        <f t="shared" si="31"/>
        <v>73437</v>
      </c>
      <c r="G315" s="2" t="str">
        <f t="shared" si="32"/>
        <v>0000000</v>
      </c>
      <c r="H315" s="2" t="s">
        <v>8</v>
      </c>
      <c r="I315" s="2" t="str">
        <f t="shared" si="33"/>
        <v>7343</v>
      </c>
      <c r="J315" s="2" t="str">
        <f>IF(Table1[[#This Row],[Direct
Funded
Charter School
Number]]="N/A",Table1[[#This Row],[District
Code]],"C"&amp;Table1[[#This Row],[Direct
Funded
Charter School
Number]])</f>
        <v>73437</v>
      </c>
      <c r="K315" t="s">
        <v>709</v>
      </c>
      <c r="L315" s="9">
        <v>882866</v>
      </c>
      <c r="M315" s="20">
        <v>220717</v>
      </c>
    </row>
    <row r="316" spans="1:13" x14ac:dyDescent="0.35">
      <c r="A316" t="s">
        <v>589</v>
      </c>
      <c r="B316" t="s">
        <v>2945</v>
      </c>
      <c r="C316" s="2">
        <v>1</v>
      </c>
      <c r="D316" t="s">
        <v>710</v>
      </c>
      <c r="E316" s="2" t="str">
        <f t="shared" si="30"/>
        <v>19</v>
      </c>
      <c r="F316" s="2" t="str">
        <f t="shared" si="31"/>
        <v>73452</v>
      </c>
      <c r="G316" s="2" t="str">
        <f t="shared" si="32"/>
        <v>0000000</v>
      </c>
      <c r="H316" s="2" t="s">
        <v>8</v>
      </c>
      <c r="I316" s="2" t="str">
        <f t="shared" si="33"/>
        <v>7345</v>
      </c>
      <c r="J316" s="2" t="str">
        <f>IF(Table1[[#This Row],[Direct
Funded
Charter School
Number]]="N/A",Table1[[#This Row],[District
Code]],"C"&amp;Table1[[#This Row],[Direct
Funded
Charter School
Number]])</f>
        <v>73452</v>
      </c>
      <c r="K316" t="s">
        <v>711</v>
      </c>
      <c r="L316" s="9">
        <v>266104</v>
      </c>
      <c r="M316" s="20">
        <v>66526</v>
      </c>
    </row>
    <row r="317" spans="1:13" x14ac:dyDescent="0.35">
      <c r="A317" t="s">
        <v>589</v>
      </c>
      <c r="B317" t="s">
        <v>2945</v>
      </c>
      <c r="C317" s="2">
        <v>1</v>
      </c>
      <c r="D317" t="s">
        <v>712</v>
      </c>
      <c r="E317" s="2" t="str">
        <f t="shared" si="30"/>
        <v>19</v>
      </c>
      <c r="F317" s="2" t="str">
        <f t="shared" si="31"/>
        <v>73460</v>
      </c>
      <c r="G317" s="2" t="str">
        <f t="shared" si="32"/>
        <v>0000000</v>
      </c>
      <c r="H317" s="2" t="s">
        <v>8</v>
      </c>
      <c r="I317" s="2" t="str">
        <f t="shared" si="33"/>
        <v>7346</v>
      </c>
      <c r="J317" s="2" t="str">
        <f>IF(Table1[[#This Row],[Direct
Funded
Charter School
Number]]="N/A",Table1[[#This Row],[District
Code]],"C"&amp;Table1[[#This Row],[Direct
Funded
Charter School
Number]])</f>
        <v>73460</v>
      </c>
      <c r="K317" t="s">
        <v>713</v>
      </c>
      <c r="L317" s="9">
        <v>60644</v>
      </c>
      <c r="M317" s="20">
        <v>15161</v>
      </c>
    </row>
    <row r="318" spans="1:13" x14ac:dyDescent="0.35">
      <c r="A318" t="s">
        <v>589</v>
      </c>
      <c r="B318" t="s">
        <v>2945</v>
      </c>
      <c r="C318" s="2">
        <v>1</v>
      </c>
      <c r="D318" t="s">
        <v>714</v>
      </c>
      <c r="E318" s="2" t="str">
        <f t="shared" si="30"/>
        <v>19</v>
      </c>
      <c r="F318" s="2" t="str">
        <f t="shared" si="31"/>
        <v>75291</v>
      </c>
      <c r="G318" s="2" t="str">
        <f t="shared" si="32"/>
        <v>0000000</v>
      </c>
      <c r="H318" s="2" t="s">
        <v>8</v>
      </c>
      <c r="I318" s="2" t="str">
        <f t="shared" si="33"/>
        <v>7529</v>
      </c>
      <c r="J318" s="2" t="str">
        <f>IF(Table1[[#This Row],[Direct
Funded
Charter School
Number]]="N/A",Table1[[#This Row],[District
Code]],"C"&amp;Table1[[#This Row],[Direct
Funded
Charter School
Number]])</f>
        <v>75291</v>
      </c>
      <c r="K318" t="s">
        <v>715</v>
      </c>
      <c r="L318" s="9">
        <v>71994</v>
      </c>
      <c r="M318" s="20">
        <v>17999</v>
      </c>
    </row>
    <row r="319" spans="1:13" x14ac:dyDescent="0.35">
      <c r="A319" t="s">
        <v>589</v>
      </c>
      <c r="B319" t="s">
        <v>2945</v>
      </c>
      <c r="C319" s="2">
        <v>1</v>
      </c>
      <c r="D319" t="s">
        <v>716</v>
      </c>
      <c r="E319" s="2" t="str">
        <f t="shared" si="30"/>
        <v>19</v>
      </c>
      <c r="F319" s="2" t="str">
        <f t="shared" si="31"/>
        <v>75341</v>
      </c>
      <c r="G319" s="2" t="str">
        <f t="shared" si="32"/>
        <v>0000000</v>
      </c>
      <c r="H319" s="2" t="s">
        <v>8</v>
      </c>
      <c r="I319" s="2" t="str">
        <f t="shared" si="33"/>
        <v>7534</v>
      </c>
      <c r="J319" s="2" t="str">
        <f>IF(Table1[[#This Row],[Direct
Funded
Charter School
Number]]="N/A",Table1[[#This Row],[District
Code]],"C"&amp;Table1[[#This Row],[Direct
Funded
Charter School
Number]])</f>
        <v>75341</v>
      </c>
      <c r="K319" t="s">
        <v>717</v>
      </c>
      <c r="L319" s="9">
        <v>27481</v>
      </c>
      <c r="M319" s="20">
        <v>6870</v>
      </c>
    </row>
    <row r="320" spans="1:13" x14ac:dyDescent="0.35">
      <c r="A320" t="s">
        <v>589</v>
      </c>
      <c r="B320" t="s">
        <v>2945</v>
      </c>
      <c r="C320" s="2">
        <v>1</v>
      </c>
      <c r="D320" t="s">
        <v>718</v>
      </c>
      <c r="E320" s="2" t="str">
        <f t="shared" si="30"/>
        <v>19</v>
      </c>
      <c r="F320" s="2" t="str">
        <f t="shared" si="31"/>
        <v>75713</v>
      </c>
      <c r="G320" s="2" t="str">
        <f t="shared" si="32"/>
        <v>0000000</v>
      </c>
      <c r="H320" s="2" t="s">
        <v>8</v>
      </c>
      <c r="I320" s="2" t="str">
        <f t="shared" si="33"/>
        <v>7571</v>
      </c>
      <c r="J320" s="2" t="str">
        <f>IF(Table1[[#This Row],[Direct
Funded
Charter School
Number]]="N/A",Table1[[#This Row],[District
Code]],"C"&amp;Table1[[#This Row],[Direct
Funded
Charter School
Number]])</f>
        <v>75713</v>
      </c>
      <c r="K320" t="s">
        <v>719</v>
      </c>
      <c r="L320" s="9">
        <v>286810</v>
      </c>
      <c r="M320" s="20">
        <v>71703</v>
      </c>
    </row>
    <row r="321" spans="1:13" x14ac:dyDescent="0.35">
      <c r="A321" t="s">
        <v>589</v>
      </c>
      <c r="B321" t="s">
        <v>2945</v>
      </c>
      <c r="C321" s="2">
        <v>1</v>
      </c>
      <c r="D321" t="s">
        <v>720</v>
      </c>
      <c r="E321" s="2" t="str">
        <f t="shared" si="30"/>
        <v>19</v>
      </c>
      <c r="F321" s="2" t="str">
        <f t="shared" si="31"/>
        <v>64733</v>
      </c>
      <c r="G321" s="2" t="str">
        <f t="shared" si="32"/>
        <v>6017016</v>
      </c>
      <c r="H321" s="2" t="s">
        <v>721</v>
      </c>
      <c r="I321" s="2" t="str">
        <f t="shared" si="33"/>
        <v>C030</v>
      </c>
      <c r="J321" s="2" t="str">
        <f>IF(Table1[[#This Row],[Direct
Funded
Charter School
Number]]="N/A",Table1[[#This Row],[District
Code]],"C"&amp;Table1[[#This Row],[Direct
Funded
Charter School
Number]])</f>
        <v>C0030</v>
      </c>
      <c r="K321" t="s">
        <v>722</v>
      </c>
      <c r="L321" s="9">
        <v>27149</v>
      </c>
      <c r="M321" s="20">
        <v>6787</v>
      </c>
    </row>
    <row r="322" spans="1:13" x14ac:dyDescent="0.35">
      <c r="A322" t="s">
        <v>589</v>
      </c>
      <c r="B322" t="s">
        <v>2945</v>
      </c>
      <c r="C322" s="2">
        <v>1</v>
      </c>
      <c r="D322" t="s">
        <v>723</v>
      </c>
      <c r="E322" s="2" t="str">
        <f t="shared" si="30"/>
        <v>19</v>
      </c>
      <c r="F322" s="2" t="str">
        <f t="shared" si="31"/>
        <v>64733</v>
      </c>
      <c r="G322" s="2" t="str">
        <f t="shared" si="32"/>
        <v>6112536</v>
      </c>
      <c r="H322" s="2" t="s">
        <v>724</v>
      </c>
      <c r="I322" s="2" t="str">
        <f t="shared" si="33"/>
        <v>C045</v>
      </c>
      <c r="J322" s="2" t="str">
        <f>IF(Table1[[#This Row],[Direct
Funded
Charter School
Number]]="N/A",Table1[[#This Row],[District
Code]],"C"&amp;Table1[[#This Row],[Direct
Funded
Charter School
Number]])</f>
        <v>C0045</v>
      </c>
      <c r="K322" t="s">
        <v>725</v>
      </c>
      <c r="L322" s="9">
        <v>24828</v>
      </c>
      <c r="M322" s="20">
        <v>6207</v>
      </c>
    </row>
    <row r="323" spans="1:13" x14ac:dyDescent="0.35">
      <c r="A323" t="s">
        <v>589</v>
      </c>
      <c r="B323" t="s">
        <v>2945</v>
      </c>
      <c r="C323" s="2">
        <v>1</v>
      </c>
      <c r="D323" t="s">
        <v>726</v>
      </c>
      <c r="E323" s="2" t="str">
        <f t="shared" si="30"/>
        <v>19</v>
      </c>
      <c r="F323" s="2" t="str">
        <f t="shared" si="31"/>
        <v>64733</v>
      </c>
      <c r="G323" s="2" t="str">
        <f t="shared" si="32"/>
        <v>6018204</v>
      </c>
      <c r="H323" s="2" t="s">
        <v>727</v>
      </c>
      <c r="I323" s="2" t="str">
        <f t="shared" si="33"/>
        <v>C115</v>
      </c>
      <c r="J323" s="2" t="str">
        <f>IF(Table1[[#This Row],[Direct
Funded
Charter School
Number]]="N/A",Table1[[#This Row],[District
Code]],"C"&amp;Table1[[#This Row],[Direct
Funded
Charter School
Number]])</f>
        <v>C0115</v>
      </c>
      <c r="K323" t="s">
        <v>728</v>
      </c>
      <c r="L323" s="9">
        <v>24955</v>
      </c>
      <c r="M323" s="20">
        <v>6239</v>
      </c>
    </row>
    <row r="324" spans="1:13" x14ac:dyDescent="0.35">
      <c r="A324" t="s">
        <v>589</v>
      </c>
      <c r="B324" t="s">
        <v>2945</v>
      </c>
      <c r="C324" s="2">
        <v>1</v>
      </c>
      <c r="D324" t="s">
        <v>729</v>
      </c>
      <c r="E324" s="2" t="str">
        <f t="shared" si="30"/>
        <v>19</v>
      </c>
      <c r="F324" s="2" t="str">
        <f t="shared" si="31"/>
        <v>64733</v>
      </c>
      <c r="G324" s="2" t="str">
        <f t="shared" si="32"/>
        <v>6114912</v>
      </c>
      <c r="H324" s="2" t="s">
        <v>730</v>
      </c>
      <c r="I324" s="2" t="str">
        <f t="shared" si="33"/>
        <v>C131</v>
      </c>
      <c r="J324" s="2" t="str">
        <f>IF(Table1[[#This Row],[Direct
Funded
Charter School
Number]]="N/A",Table1[[#This Row],[District
Code]],"C"&amp;Table1[[#This Row],[Direct
Funded
Charter School
Number]])</f>
        <v>C0131</v>
      </c>
      <c r="K324" t="s">
        <v>731</v>
      </c>
      <c r="L324" s="9">
        <v>11103</v>
      </c>
      <c r="M324" s="20">
        <v>2776</v>
      </c>
    </row>
    <row r="325" spans="1:13" x14ac:dyDescent="0.35">
      <c r="A325" t="s">
        <v>589</v>
      </c>
      <c r="B325" t="s">
        <v>2945</v>
      </c>
      <c r="C325" s="2">
        <v>1</v>
      </c>
      <c r="D325" t="s">
        <v>732</v>
      </c>
      <c r="E325" s="2" t="str">
        <f t="shared" si="30"/>
        <v>19</v>
      </c>
      <c r="F325" s="2" t="str">
        <f t="shared" si="31"/>
        <v>64733</v>
      </c>
      <c r="G325" s="2" t="str">
        <f t="shared" si="32"/>
        <v>6117048</v>
      </c>
      <c r="H325" s="2" t="s">
        <v>733</v>
      </c>
      <c r="I325" s="2" t="str">
        <f t="shared" si="33"/>
        <v>C190</v>
      </c>
      <c r="J325" s="2" t="str">
        <f>IF(Table1[[#This Row],[Direct
Funded
Charter School
Number]]="N/A",Table1[[#This Row],[District
Code]],"C"&amp;Table1[[#This Row],[Direct
Funded
Charter School
Number]])</f>
        <v>C0190</v>
      </c>
      <c r="K325" t="s">
        <v>734</v>
      </c>
      <c r="L325" s="9">
        <v>14488</v>
      </c>
      <c r="M325" s="20">
        <v>3622</v>
      </c>
    </row>
    <row r="326" spans="1:13" x14ac:dyDescent="0.35">
      <c r="A326" t="s">
        <v>589</v>
      </c>
      <c r="B326" t="s">
        <v>2945</v>
      </c>
      <c r="C326" s="2">
        <v>1</v>
      </c>
      <c r="D326" t="s">
        <v>735</v>
      </c>
      <c r="E326" s="2" t="str">
        <f t="shared" si="30"/>
        <v>19</v>
      </c>
      <c r="F326" s="2" t="str">
        <f t="shared" si="31"/>
        <v>64733</v>
      </c>
      <c r="G326" s="2" t="str">
        <f t="shared" si="32"/>
        <v>6116750</v>
      </c>
      <c r="H326" s="2" t="s">
        <v>736</v>
      </c>
      <c r="I326" s="2" t="str">
        <f t="shared" si="33"/>
        <v>C213</v>
      </c>
      <c r="J326" s="2" t="str">
        <f>IF(Table1[[#This Row],[Direct
Funded
Charter School
Number]]="N/A",Table1[[#This Row],[District
Code]],"C"&amp;Table1[[#This Row],[Direct
Funded
Charter School
Number]])</f>
        <v>C0213</v>
      </c>
      <c r="K326" t="s">
        <v>737</v>
      </c>
      <c r="L326" s="9">
        <v>20258</v>
      </c>
      <c r="M326" s="20">
        <v>5065</v>
      </c>
    </row>
    <row r="327" spans="1:13" x14ac:dyDescent="0.35">
      <c r="A327" t="s">
        <v>589</v>
      </c>
      <c r="B327" t="s">
        <v>2945</v>
      </c>
      <c r="C327" s="2">
        <v>1</v>
      </c>
      <c r="D327" t="s">
        <v>738</v>
      </c>
      <c r="E327" s="2" t="str">
        <f t="shared" si="30"/>
        <v>19</v>
      </c>
      <c r="F327" s="2" t="str">
        <f t="shared" si="31"/>
        <v>10199</v>
      </c>
      <c r="G327" s="2" t="str">
        <f t="shared" si="32"/>
        <v>6116883</v>
      </c>
      <c r="H327" s="2" t="s">
        <v>739</v>
      </c>
      <c r="I327" s="2" t="str">
        <f t="shared" si="33"/>
        <v>C249</v>
      </c>
      <c r="J327" s="2" t="str">
        <f>IF(Table1[[#This Row],[Direct
Funded
Charter School
Number]]="N/A",Table1[[#This Row],[District
Code]],"C"&amp;Table1[[#This Row],[Direct
Funded
Charter School
Number]])</f>
        <v>C0249</v>
      </c>
      <c r="K327" t="s">
        <v>740</v>
      </c>
      <c r="L327" s="9">
        <v>10000</v>
      </c>
      <c r="M327" s="20">
        <v>2500</v>
      </c>
    </row>
    <row r="328" spans="1:13" x14ac:dyDescent="0.35">
      <c r="A328" t="s">
        <v>589</v>
      </c>
      <c r="B328" t="s">
        <v>2945</v>
      </c>
      <c r="C328" s="2">
        <v>1</v>
      </c>
      <c r="D328" t="s">
        <v>741</v>
      </c>
      <c r="E328" s="2" t="str">
        <f t="shared" si="30"/>
        <v>19</v>
      </c>
      <c r="F328" s="2" t="str">
        <f t="shared" si="31"/>
        <v>64709</v>
      </c>
      <c r="G328" s="2" t="str">
        <f t="shared" si="32"/>
        <v>1996313</v>
      </c>
      <c r="H328" s="2" t="s">
        <v>742</v>
      </c>
      <c r="I328" s="2" t="str">
        <f t="shared" si="33"/>
        <v>C281</v>
      </c>
      <c r="J328" s="2" t="str">
        <f>IF(Table1[[#This Row],[Direct
Funded
Charter School
Number]]="N/A",Table1[[#This Row],[District
Code]],"C"&amp;Table1[[#This Row],[Direct
Funded
Charter School
Number]])</f>
        <v>C0281</v>
      </c>
      <c r="K328" t="s">
        <v>743</v>
      </c>
      <c r="L328" s="9">
        <v>19296</v>
      </c>
      <c r="M328" s="20">
        <v>4824</v>
      </c>
    </row>
    <row r="329" spans="1:13" x14ac:dyDescent="0.35">
      <c r="A329" t="s">
        <v>589</v>
      </c>
      <c r="B329" t="s">
        <v>2945</v>
      </c>
      <c r="C329" s="2">
        <v>1</v>
      </c>
      <c r="D329" t="s">
        <v>744</v>
      </c>
      <c r="E329" s="2" t="str">
        <f t="shared" si="30"/>
        <v>19</v>
      </c>
      <c r="F329" s="2" t="str">
        <f t="shared" si="31"/>
        <v>64733</v>
      </c>
      <c r="G329" s="2" t="str">
        <f t="shared" si="32"/>
        <v>6117667</v>
      </c>
      <c r="H329" s="2" t="s">
        <v>745</v>
      </c>
      <c r="I329" s="2" t="str">
        <f t="shared" si="33"/>
        <v>C293</v>
      </c>
      <c r="J329" s="2" t="str">
        <f>IF(Table1[[#This Row],[Direct
Funded
Charter School
Number]]="N/A",Table1[[#This Row],[District
Code]],"C"&amp;Table1[[#This Row],[Direct
Funded
Charter School
Number]])</f>
        <v>C0293</v>
      </c>
      <c r="K329" t="s">
        <v>746</v>
      </c>
      <c r="L329" s="9">
        <v>22717</v>
      </c>
      <c r="M329" s="20">
        <v>5679</v>
      </c>
    </row>
    <row r="330" spans="1:13" x14ac:dyDescent="0.35">
      <c r="A330" t="s">
        <v>589</v>
      </c>
      <c r="B330" t="s">
        <v>2945</v>
      </c>
      <c r="C330" s="2">
        <v>1</v>
      </c>
      <c r="D330" t="s">
        <v>747</v>
      </c>
      <c r="E330" s="2" t="str">
        <f t="shared" si="30"/>
        <v>19</v>
      </c>
      <c r="F330" s="2" t="str">
        <f t="shared" si="31"/>
        <v>64733</v>
      </c>
      <c r="G330" s="2" t="str">
        <f t="shared" si="32"/>
        <v>0133298</v>
      </c>
      <c r="H330" s="2" t="s">
        <v>748</v>
      </c>
      <c r="I330" s="2" t="str">
        <f t="shared" si="33"/>
        <v>C331</v>
      </c>
      <c r="J330" s="2" t="str">
        <f>IF(Table1[[#This Row],[Direct
Funded
Charter School
Number]]="N/A",Table1[[#This Row],[District
Code]],"C"&amp;Table1[[#This Row],[Direct
Funded
Charter School
Number]])</f>
        <v>C0331</v>
      </c>
      <c r="K330" t="s">
        <v>749</v>
      </c>
      <c r="L330" s="9">
        <v>15258</v>
      </c>
      <c r="M330" s="20">
        <v>3815</v>
      </c>
    </row>
    <row r="331" spans="1:13" x14ac:dyDescent="0.35">
      <c r="A331" t="s">
        <v>589</v>
      </c>
      <c r="B331" t="s">
        <v>2945</v>
      </c>
      <c r="C331" s="2">
        <v>1</v>
      </c>
      <c r="D331" t="s">
        <v>750</v>
      </c>
      <c r="E331" s="2" t="str">
        <f t="shared" si="30"/>
        <v>19</v>
      </c>
      <c r="F331" s="2" t="str">
        <f t="shared" si="31"/>
        <v>64691</v>
      </c>
      <c r="G331" s="2" t="str">
        <f t="shared" si="32"/>
        <v>1996438</v>
      </c>
      <c r="H331" s="2" t="s">
        <v>751</v>
      </c>
      <c r="I331" s="2" t="str">
        <f t="shared" si="33"/>
        <v>C353</v>
      </c>
      <c r="J331" s="2" t="str">
        <f>IF(Table1[[#This Row],[Direct
Funded
Charter School
Number]]="N/A",Table1[[#This Row],[District
Code]],"C"&amp;Table1[[#This Row],[Direct
Funded
Charter School
Number]])</f>
        <v>C0353</v>
      </c>
      <c r="K331" t="s">
        <v>752</v>
      </c>
      <c r="L331" s="9">
        <v>12488</v>
      </c>
      <c r="M331" s="20">
        <v>3122</v>
      </c>
    </row>
    <row r="332" spans="1:13" x14ac:dyDescent="0.35">
      <c r="A332" t="s">
        <v>589</v>
      </c>
      <c r="B332" t="s">
        <v>2945</v>
      </c>
      <c r="C332" s="2">
        <v>1</v>
      </c>
      <c r="D332" t="s">
        <v>753</v>
      </c>
      <c r="E332" s="2" t="str">
        <f t="shared" si="30"/>
        <v>19</v>
      </c>
      <c r="F332" s="2" t="str">
        <f t="shared" si="31"/>
        <v>64733</v>
      </c>
      <c r="G332" s="2" t="str">
        <f t="shared" si="32"/>
        <v>6119044</v>
      </c>
      <c r="H332" s="2" t="s">
        <v>754</v>
      </c>
      <c r="I332" s="2" t="str">
        <f t="shared" si="33"/>
        <v>C388</v>
      </c>
      <c r="J332" s="2" t="str">
        <f>IF(Table1[[#This Row],[Direct
Funded
Charter School
Number]]="N/A",Table1[[#This Row],[District
Code]],"C"&amp;Table1[[#This Row],[Direct
Funded
Charter School
Number]])</f>
        <v>C0388</v>
      </c>
      <c r="K332" t="s">
        <v>755</v>
      </c>
      <c r="L332" s="9">
        <v>10000</v>
      </c>
      <c r="M332" s="20">
        <v>2500</v>
      </c>
    </row>
    <row r="333" spans="1:13" x14ac:dyDescent="0.35">
      <c r="A333" t="s">
        <v>589</v>
      </c>
      <c r="B333" t="s">
        <v>2945</v>
      </c>
      <c r="C333" s="2">
        <v>1</v>
      </c>
      <c r="D333" t="s">
        <v>756</v>
      </c>
      <c r="E333" s="2" t="str">
        <f t="shared" ref="E333:E383" si="34">MID($D333,1,2)</f>
        <v>19</v>
      </c>
      <c r="F333" s="2" t="str">
        <f t="shared" ref="F333:F383" si="35">MID($D333,3,5)</f>
        <v>64733</v>
      </c>
      <c r="G333" s="2" t="str">
        <f t="shared" ref="G333:G383" si="36">MID($D333,8,7)</f>
        <v>6119531</v>
      </c>
      <c r="H333" s="2" t="s">
        <v>757</v>
      </c>
      <c r="I333" s="2" t="str">
        <f t="shared" ref="I333:I383" si="37">IF(H333="N/A",MID(F333,1,4),IF(MID(H333,1,1)="0","C"&amp;MID(H333,2,3),IF(MID(H333,1,1)="1","S"&amp;MID(H333,2,3),"?")))</f>
        <v>C417</v>
      </c>
      <c r="J333" s="2" t="str">
        <f>IF(Table1[[#This Row],[Direct
Funded
Charter School
Number]]="N/A",Table1[[#This Row],[District
Code]],"C"&amp;Table1[[#This Row],[Direct
Funded
Charter School
Number]])</f>
        <v>C0417</v>
      </c>
      <c r="K333" t="s">
        <v>758</v>
      </c>
      <c r="L333" s="9">
        <v>10000</v>
      </c>
      <c r="M333" s="20">
        <v>7500</v>
      </c>
    </row>
    <row r="334" spans="1:13" x14ac:dyDescent="0.35">
      <c r="A334" t="s">
        <v>589</v>
      </c>
      <c r="B334" t="s">
        <v>2945</v>
      </c>
      <c r="C334" s="2">
        <v>1</v>
      </c>
      <c r="D334" t="s">
        <v>759</v>
      </c>
      <c r="E334" s="2" t="str">
        <f t="shared" si="34"/>
        <v>19</v>
      </c>
      <c r="F334" s="2" t="str">
        <f t="shared" si="35"/>
        <v>64634</v>
      </c>
      <c r="G334" s="2" t="str">
        <f t="shared" si="36"/>
        <v>1996586</v>
      </c>
      <c r="H334" s="2" t="s">
        <v>760</v>
      </c>
      <c r="I334" s="2" t="str">
        <f t="shared" si="37"/>
        <v>C432</v>
      </c>
      <c r="J334" s="2" t="str">
        <f>IF(Table1[[#This Row],[Direct
Funded
Charter School
Number]]="N/A",Table1[[#This Row],[District
Code]],"C"&amp;Table1[[#This Row],[Direct
Funded
Charter School
Number]])</f>
        <v>C0432</v>
      </c>
      <c r="K334" t="s">
        <v>761</v>
      </c>
      <c r="L334" s="9">
        <v>18219</v>
      </c>
      <c r="M334" s="20">
        <v>4555</v>
      </c>
    </row>
    <row r="335" spans="1:13" x14ac:dyDescent="0.35">
      <c r="A335" t="s">
        <v>589</v>
      </c>
      <c r="B335" t="s">
        <v>2945</v>
      </c>
      <c r="C335" s="2">
        <v>1</v>
      </c>
      <c r="D335" t="s">
        <v>762</v>
      </c>
      <c r="E335" s="2" t="str">
        <f t="shared" si="34"/>
        <v>19</v>
      </c>
      <c r="F335" s="2" t="str">
        <f t="shared" si="35"/>
        <v>10199</v>
      </c>
      <c r="G335" s="2" t="str">
        <f t="shared" si="36"/>
        <v>6119945</v>
      </c>
      <c r="H335" s="2" t="s">
        <v>763</v>
      </c>
      <c r="I335" s="2" t="str">
        <f t="shared" si="37"/>
        <v>C438</v>
      </c>
      <c r="J335" s="2" t="str">
        <f>IF(Table1[[#This Row],[Direct
Funded
Charter School
Number]]="N/A",Table1[[#This Row],[District
Code]],"C"&amp;Table1[[#This Row],[Direct
Funded
Charter School
Number]])</f>
        <v>C0438</v>
      </c>
      <c r="K335" t="s">
        <v>764</v>
      </c>
      <c r="L335" s="9">
        <v>15155</v>
      </c>
      <c r="M335" s="20">
        <v>3789</v>
      </c>
    </row>
    <row r="336" spans="1:13" x14ac:dyDescent="0.35">
      <c r="A336" t="s">
        <v>589</v>
      </c>
      <c r="B336" t="s">
        <v>2945</v>
      </c>
      <c r="C336" s="2">
        <v>1</v>
      </c>
      <c r="D336" t="s">
        <v>765</v>
      </c>
      <c r="E336" s="2" t="str">
        <f t="shared" si="34"/>
        <v>19</v>
      </c>
      <c r="F336" s="2" t="str">
        <f t="shared" si="35"/>
        <v>64733</v>
      </c>
      <c r="G336" s="2" t="str">
        <f t="shared" si="36"/>
        <v>6019079</v>
      </c>
      <c r="H336" s="2" t="s">
        <v>766</v>
      </c>
      <c r="I336" s="2" t="str">
        <f t="shared" si="37"/>
        <v>C446</v>
      </c>
      <c r="J336" s="2" t="str">
        <f>IF(Table1[[#This Row],[Direct
Funded
Charter School
Number]]="N/A",Table1[[#This Row],[District
Code]],"C"&amp;Table1[[#This Row],[Direct
Funded
Charter School
Number]])</f>
        <v>C0446</v>
      </c>
      <c r="K336" t="s">
        <v>767</v>
      </c>
      <c r="L336" s="9">
        <v>30045</v>
      </c>
      <c r="M336" s="20">
        <v>7511</v>
      </c>
    </row>
    <row r="337" spans="1:13" x14ac:dyDescent="0.35">
      <c r="A337" t="s">
        <v>589</v>
      </c>
      <c r="B337" t="s">
        <v>2945</v>
      </c>
      <c r="C337" s="2">
        <v>1</v>
      </c>
      <c r="D337" t="s">
        <v>768</v>
      </c>
      <c r="E337" s="2" t="str">
        <f t="shared" si="34"/>
        <v>19</v>
      </c>
      <c r="F337" s="2" t="str">
        <f t="shared" si="35"/>
        <v>64733</v>
      </c>
      <c r="G337" s="2" t="str">
        <f t="shared" si="36"/>
        <v>6119903</v>
      </c>
      <c r="H337" s="2" t="s">
        <v>769</v>
      </c>
      <c r="I337" s="2" t="str">
        <f t="shared" si="37"/>
        <v>C448</v>
      </c>
      <c r="J337" s="2" t="str">
        <f>IF(Table1[[#This Row],[Direct
Funded
Charter School
Number]]="N/A",Table1[[#This Row],[District
Code]],"C"&amp;Table1[[#This Row],[Direct
Funded
Charter School
Number]])</f>
        <v>C0448</v>
      </c>
      <c r="K337" t="s">
        <v>770</v>
      </c>
      <c r="L337" s="9">
        <v>13757</v>
      </c>
      <c r="M337" s="20">
        <v>3439</v>
      </c>
    </row>
    <row r="338" spans="1:13" x14ac:dyDescent="0.35">
      <c r="A338" t="s">
        <v>589</v>
      </c>
      <c r="B338" t="s">
        <v>2945</v>
      </c>
      <c r="C338" s="2">
        <v>1</v>
      </c>
      <c r="D338" t="s">
        <v>771</v>
      </c>
      <c r="E338" s="2" t="str">
        <f t="shared" si="34"/>
        <v>19</v>
      </c>
      <c r="F338" s="2" t="str">
        <f t="shared" si="35"/>
        <v>64733</v>
      </c>
      <c r="G338" s="2" t="str">
        <f t="shared" si="36"/>
        <v>1996610</v>
      </c>
      <c r="H338" s="2" t="s">
        <v>772</v>
      </c>
      <c r="I338" s="2" t="str">
        <f t="shared" si="37"/>
        <v>C461</v>
      </c>
      <c r="J338" s="2" t="str">
        <f>IF(Table1[[#This Row],[Direct
Funded
Charter School
Number]]="N/A",Table1[[#This Row],[District
Code]],"C"&amp;Table1[[#This Row],[Direct
Funded
Charter School
Number]])</f>
        <v>C0461</v>
      </c>
      <c r="K338" t="s">
        <v>773</v>
      </c>
      <c r="L338" s="9">
        <v>13065</v>
      </c>
      <c r="M338" s="20">
        <v>3266</v>
      </c>
    </row>
    <row r="339" spans="1:13" x14ac:dyDescent="0.35">
      <c r="A339" t="s">
        <v>589</v>
      </c>
      <c r="B339" t="s">
        <v>2945</v>
      </c>
      <c r="C339" s="2">
        <v>1</v>
      </c>
      <c r="D339" t="s">
        <v>774</v>
      </c>
      <c r="E339" s="2" t="str">
        <f t="shared" si="34"/>
        <v>19</v>
      </c>
      <c r="F339" s="2" t="str">
        <f t="shared" si="35"/>
        <v>64733</v>
      </c>
      <c r="G339" s="2" t="str">
        <f t="shared" si="36"/>
        <v>6120471</v>
      </c>
      <c r="H339" s="2" t="s">
        <v>775</v>
      </c>
      <c r="I339" s="2" t="str">
        <f t="shared" si="37"/>
        <v>C473</v>
      </c>
      <c r="J339" s="2" t="str">
        <f>IF(Table1[[#This Row],[Direct
Funded
Charter School
Number]]="N/A",Table1[[#This Row],[District
Code]],"C"&amp;Table1[[#This Row],[Direct
Funded
Charter School
Number]])</f>
        <v>C0473</v>
      </c>
      <c r="K339" t="s">
        <v>776</v>
      </c>
      <c r="L339" s="9">
        <v>10000</v>
      </c>
      <c r="M339" s="20">
        <v>2500</v>
      </c>
    </row>
    <row r="340" spans="1:13" x14ac:dyDescent="0.35">
      <c r="A340" t="s">
        <v>589</v>
      </c>
      <c r="B340" t="s">
        <v>2945</v>
      </c>
      <c r="C340" s="2">
        <v>1</v>
      </c>
      <c r="D340" t="s">
        <v>777</v>
      </c>
      <c r="E340" s="2" t="str">
        <f t="shared" si="34"/>
        <v>19</v>
      </c>
      <c r="F340" s="2" t="str">
        <f t="shared" si="35"/>
        <v>64733</v>
      </c>
      <c r="G340" s="2" t="str">
        <f t="shared" si="36"/>
        <v>6120489</v>
      </c>
      <c r="H340" s="2" t="s">
        <v>778</v>
      </c>
      <c r="I340" s="2" t="str">
        <f t="shared" si="37"/>
        <v>C475</v>
      </c>
      <c r="J340" s="2" t="str">
        <f>IF(Table1[[#This Row],[Direct
Funded
Charter School
Number]]="N/A",Table1[[#This Row],[District
Code]],"C"&amp;Table1[[#This Row],[Direct
Funded
Charter School
Number]])</f>
        <v>C0475</v>
      </c>
      <c r="K340" t="s">
        <v>779</v>
      </c>
      <c r="L340" s="9">
        <v>11680</v>
      </c>
      <c r="M340" s="20">
        <v>2920</v>
      </c>
    </row>
    <row r="341" spans="1:13" x14ac:dyDescent="0.35">
      <c r="A341" t="s">
        <v>589</v>
      </c>
      <c r="B341" t="s">
        <v>2945</v>
      </c>
      <c r="C341" s="2">
        <v>1</v>
      </c>
      <c r="D341" t="s">
        <v>780</v>
      </c>
      <c r="E341" s="2" t="str">
        <f t="shared" si="34"/>
        <v>19</v>
      </c>
      <c r="F341" s="2" t="str">
        <f t="shared" si="35"/>
        <v>75697</v>
      </c>
      <c r="G341" s="2" t="str">
        <f t="shared" si="36"/>
        <v>1996693</v>
      </c>
      <c r="H341" s="2" t="s">
        <v>781</v>
      </c>
      <c r="I341" s="2" t="str">
        <f t="shared" si="37"/>
        <v>C505</v>
      </c>
      <c r="J341" s="2" t="str">
        <f>IF(Table1[[#This Row],[Direct
Funded
Charter School
Number]]="N/A",Table1[[#This Row],[District
Code]],"C"&amp;Table1[[#This Row],[Direct
Funded
Charter School
Number]])</f>
        <v>C0505</v>
      </c>
      <c r="K341" t="s">
        <v>782</v>
      </c>
      <c r="L341" s="9">
        <v>14990</v>
      </c>
      <c r="M341" s="20">
        <v>3748</v>
      </c>
    </row>
    <row r="342" spans="1:13" x14ac:dyDescent="0.35">
      <c r="A342" t="s">
        <v>589</v>
      </c>
      <c r="B342" t="s">
        <v>2945</v>
      </c>
      <c r="C342" s="2">
        <v>1</v>
      </c>
      <c r="D342" t="s">
        <v>783</v>
      </c>
      <c r="E342" s="2" t="str">
        <f t="shared" si="34"/>
        <v>19</v>
      </c>
      <c r="F342" s="2" t="str">
        <f t="shared" si="35"/>
        <v>64733</v>
      </c>
      <c r="G342" s="2" t="str">
        <f t="shared" si="36"/>
        <v>6121081</v>
      </c>
      <c r="H342" s="2" t="s">
        <v>784</v>
      </c>
      <c r="I342" s="2" t="str">
        <f t="shared" si="37"/>
        <v>C506</v>
      </c>
      <c r="J342" s="2" t="str">
        <f>IF(Table1[[#This Row],[Direct
Funded
Charter School
Number]]="N/A",Table1[[#This Row],[District
Code]],"C"&amp;Table1[[#This Row],[Direct
Funded
Charter School
Number]])</f>
        <v>C0506</v>
      </c>
      <c r="K342" t="s">
        <v>785</v>
      </c>
      <c r="L342" s="9">
        <v>11129</v>
      </c>
      <c r="M342" s="20">
        <v>2782</v>
      </c>
    </row>
    <row r="343" spans="1:13" x14ac:dyDescent="0.35">
      <c r="A343" t="s">
        <v>589</v>
      </c>
      <c r="B343" t="s">
        <v>2945</v>
      </c>
      <c r="C343" s="2">
        <v>1</v>
      </c>
      <c r="D343" t="s">
        <v>786</v>
      </c>
      <c r="E343" s="2" t="str">
        <f t="shared" si="34"/>
        <v>19</v>
      </c>
      <c r="F343" s="2" t="str">
        <f t="shared" si="35"/>
        <v>64733</v>
      </c>
      <c r="G343" s="2" t="str">
        <f t="shared" si="36"/>
        <v>0100289</v>
      </c>
      <c r="H343" s="2" t="s">
        <v>787</v>
      </c>
      <c r="I343" s="2" t="str">
        <f t="shared" si="37"/>
        <v>C521</v>
      </c>
      <c r="J343" s="2" t="str">
        <f>IF(Table1[[#This Row],[Direct
Funded
Charter School
Number]]="N/A",Table1[[#This Row],[District
Code]],"C"&amp;Table1[[#This Row],[Direct
Funded
Charter School
Number]])</f>
        <v>C0521</v>
      </c>
      <c r="K343" t="s">
        <v>788</v>
      </c>
      <c r="L343" s="9">
        <v>12038</v>
      </c>
      <c r="M343" s="20">
        <v>3010</v>
      </c>
    </row>
    <row r="344" spans="1:13" x14ac:dyDescent="0.35">
      <c r="A344" t="s">
        <v>589</v>
      </c>
      <c r="B344" t="s">
        <v>2945</v>
      </c>
      <c r="C344" s="2">
        <v>1</v>
      </c>
      <c r="D344" t="s">
        <v>789</v>
      </c>
      <c r="E344" s="2" t="str">
        <f t="shared" si="34"/>
        <v>19</v>
      </c>
      <c r="F344" s="2" t="str">
        <f t="shared" si="35"/>
        <v>64733</v>
      </c>
      <c r="G344" s="2" t="str">
        <f t="shared" si="36"/>
        <v>0101444</v>
      </c>
      <c r="H344" s="2" t="s">
        <v>790</v>
      </c>
      <c r="I344" s="2" t="str">
        <f t="shared" si="37"/>
        <v>C530</v>
      </c>
      <c r="J344" s="2" t="str">
        <f>IF(Table1[[#This Row],[Direct
Funded
Charter School
Number]]="N/A",Table1[[#This Row],[District
Code]],"C"&amp;Table1[[#This Row],[Direct
Funded
Charter School
Number]])</f>
        <v>C0530</v>
      </c>
      <c r="K344" t="s">
        <v>791</v>
      </c>
      <c r="L344" s="9">
        <v>10962</v>
      </c>
      <c r="M344" s="20">
        <v>2741</v>
      </c>
    </row>
    <row r="345" spans="1:13" x14ac:dyDescent="0.35">
      <c r="A345" t="s">
        <v>589</v>
      </c>
      <c r="B345" t="s">
        <v>2945</v>
      </c>
      <c r="C345" s="2">
        <v>1</v>
      </c>
      <c r="D345" t="s">
        <v>792</v>
      </c>
      <c r="E345" s="2" t="str">
        <f t="shared" si="34"/>
        <v>19</v>
      </c>
      <c r="F345" s="2" t="str">
        <f t="shared" si="35"/>
        <v>64733</v>
      </c>
      <c r="G345" s="2" t="str">
        <f t="shared" si="36"/>
        <v>0100867</v>
      </c>
      <c r="H345" s="2" t="s">
        <v>793</v>
      </c>
      <c r="I345" s="2" t="str">
        <f t="shared" si="37"/>
        <v>C531</v>
      </c>
      <c r="J345" s="2" t="str">
        <f>IF(Table1[[#This Row],[Direct
Funded
Charter School
Number]]="N/A",Table1[[#This Row],[District
Code]],"C"&amp;Table1[[#This Row],[Direct
Funded
Charter School
Number]])</f>
        <v>C0531</v>
      </c>
      <c r="K345" t="s">
        <v>794</v>
      </c>
      <c r="L345" s="9">
        <v>15437</v>
      </c>
      <c r="M345" s="20">
        <v>3859</v>
      </c>
    </row>
    <row r="346" spans="1:13" x14ac:dyDescent="0.35">
      <c r="A346" t="s">
        <v>589</v>
      </c>
      <c r="B346" t="s">
        <v>2945</v>
      </c>
      <c r="C346" s="2">
        <v>1</v>
      </c>
      <c r="D346" t="s">
        <v>795</v>
      </c>
      <c r="E346" s="2" t="str">
        <f t="shared" si="34"/>
        <v>19</v>
      </c>
      <c r="F346" s="2" t="str">
        <f t="shared" si="35"/>
        <v>64733</v>
      </c>
      <c r="G346" s="2" t="str">
        <f t="shared" si="36"/>
        <v>0100800</v>
      </c>
      <c r="H346" s="2" t="s">
        <v>796</v>
      </c>
      <c r="I346" s="2" t="str">
        <f t="shared" si="37"/>
        <v>C534</v>
      </c>
      <c r="J346" s="2" t="str">
        <f>IF(Table1[[#This Row],[Direct
Funded
Charter School
Number]]="N/A",Table1[[#This Row],[District
Code]],"C"&amp;Table1[[#This Row],[Direct
Funded
Charter School
Number]])</f>
        <v>C0534</v>
      </c>
      <c r="K346" t="s">
        <v>797</v>
      </c>
      <c r="L346" s="9">
        <v>13450</v>
      </c>
      <c r="M346" s="20">
        <v>3363</v>
      </c>
    </row>
    <row r="347" spans="1:13" x14ac:dyDescent="0.35">
      <c r="A347" t="s">
        <v>589</v>
      </c>
      <c r="B347" t="s">
        <v>2945</v>
      </c>
      <c r="C347" s="2">
        <v>1</v>
      </c>
      <c r="D347" t="s">
        <v>798</v>
      </c>
      <c r="E347" s="2" t="str">
        <f t="shared" si="34"/>
        <v>19</v>
      </c>
      <c r="F347" s="2" t="str">
        <f t="shared" si="35"/>
        <v>64733</v>
      </c>
      <c r="G347" s="2" t="str">
        <f t="shared" si="36"/>
        <v>0100677</v>
      </c>
      <c r="H347" s="2" t="s">
        <v>799</v>
      </c>
      <c r="I347" s="2" t="str">
        <f t="shared" si="37"/>
        <v>C537</v>
      </c>
      <c r="J347" s="2" t="str">
        <f>IF(Table1[[#This Row],[Direct
Funded
Charter School
Number]]="N/A",Table1[[#This Row],[District
Code]],"C"&amp;Table1[[#This Row],[Direct
Funded
Charter School
Number]])</f>
        <v>C0537</v>
      </c>
      <c r="K347" t="s">
        <v>800</v>
      </c>
      <c r="L347" s="9">
        <v>10000</v>
      </c>
      <c r="M347" s="20">
        <v>2500</v>
      </c>
    </row>
    <row r="348" spans="1:13" x14ac:dyDescent="0.35">
      <c r="A348" t="s">
        <v>589</v>
      </c>
      <c r="B348" t="s">
        <v>2945</v>
      </c>
      <c r="C348" s="2">
        <v>1</v>
      </c>
      <c r="D348" t="s">
        <v>801</v>
      </c>
      <c r="E348" s="2" t="str">
        <f t="shared" si="34"/>
        <v>19</v>
      </c>
      <c r="F348" s="2" t="str">
        <f t="shared" si="35"/>
        <v>64733</v>
      </c>
      <c r="G348" s="2" t="str">
        <f t="shared" si="36"/>
        <v>0100750</v>
      </c>
      <c r="H348" s="2" t="s">
        <v>802</v>
      </c>
      <c r="I348" s="2" t="str">
        <f t="shared" si="37"/>
        <v>C538</v>
      </c>
      <c r="J348" s="2" t="str">
        <f>IF(Table1[[#This Row],[Direct
Funded
Charter School
Number]]="N/A",Table1[[#This Row],[District
Code]],"C"&amp;Table1[[#This Row],[Direct
Funded
Charter School
Number]])</f>
        <v>C0538</v>
      </c>
      <c r="K348" t="s">
        <v>803</v>
      </c>
      <c r="L348" s="9">
        <v>15549</v>
      </c>
      <c r="M348" s="20">
        <v>3887</v>
      </c>
    </row>
    <row r="349" spans="1:13" x14ac:dyDescent="0.35">
      <c r="A349" t="s">
        <v>589</v>
      </c>
      <c r="B349" t="s">
        <v>2945</v>
      </c>
      <c r="C349" s="2">
        <v>1</v>
      </c>
      <c r="D349" t="s">
        <v>804</v>
      </c>
      <c r="E349" s="2" t="str">
        <f t="shared" si="34"/>
        <v>19</v>
      </c>
      <c r="F349" s="2" t="str">
        <f t="shared" si="35"/>
        <v>64733</v>
      </c>
      <c r="G349" s="2" t="str">
        <f t="shared" si="36"/>
        <v>0100743</v>
      </c>
      <c r="H349" s="2" t="s">
        <v>805</v>
      </c>
      <c r="I349" s="2" t="str">
        <f t="shared" si="37"/>
        <v>C539</v>
      </c>
      <c r="J349" s="2" t="str">
        <f>IF(Table1[[#This Row],[Direct
Funded
Charter School
Number]]="N/A",Table1[[#This Row],[District
Code]],"C"&amp;Table1[[#This Row],[Direct
Funded
Charter School
Number]])</f>
        <v>C0539</v>
      </c>
      <c r="K349" t="s">
        <v>806</v>
      </c>
      <c r="L349" s="9">
        <v>13958</v>
      </c>
      <c r="M349" s="20">
        <v>3490</v>
      </c>
    </row>
    <row r="350" spans="1:13" x14ac:dyDescent="0.35">
      <c r="A350" t="s">
        <v>589</v>
      </c>
      <c r="B350" t="s">
        <v>2945</v>
      </c>
      <c r="C350" s="2">
        <v>1</v>
      </c>
      <c r="D350" t="s">
        <v>2926</v>
      </c>
      <c r="E350" s="2" t="str">
        <f t="shared" si="34"/>
        <v>19</v>
      </c>
      <c r="F350" s="2" t="str">
        <f t="shared" si="35"/>
        <v>10199</v>
      </c>
      <c r="G350" s="2" t="str">
        <f t="shared" si="36"/>
        <v>0100776</v>
      </c>
      <c r="H350" s="2" t="s">
        <v>807</v>
      </c>
      <c r="I350" s="2" t="str">
        <f t="shared" si="37"/>
        <v>C540</v>
      </c>
      <c r="J350" s="2" t="str">
        <f>IF(Table1[[#This Row],[Direct
Funded
Charter School
Number]]="N/A",Table1[[#This Row],[District
Code]],"C"&amp;Table1[[#This Row],[Direct
Funded
Charter School
Number]])</f>
        <v>C0540</v>
      </c>
      <c r="K350" t="s">
        <v>808</v>
      </c>
      <c r="L350" s="9">
        <v>16091</v>
      </c>
      <c r="M350" s="20">
        <v>4023</v>
      </c>
    </row>
    <row r="351" spans="1:13" x14ac:dyDescent="0.35">
      <c r="A351" t="s">
        <v>589</v>
      </c>
      <c r="B351" t="s">
        <v>2945</v>
      </c>
      <c r="C351" s="2">
        <v>1</v>
      </c>
      <c r="D351" t="s">
        <v>809</v>
      </c>
      <c r="E351" s="2" t="str">
        <f t="shared" si="34"/>
        <v>19</v>
      </c>
      <c r="F351" s="2" t="str">
        <f t="shared" si="35"/>
        <v>64733</v>
      </c>
      <c r="G351" s="2" t="str">
        <f t="shared" si="36"/>
        <v>0107755</v>
      </c>
      <c r="H351" s="2" t="s">
        <v>810</v>
      </c>
      <c r="I351" s="2" t="str">
        <f t="shared" si="37"/>
        <v>C542</v>
      </c>
      <c r="J351" s="2" t="str">
        <f>IF(Table1[[#This Row],[Direct
Funded
Charter School
Number]]="N/A",Table1[[#This Row],[District
Code]],"C"&amp;Table1[[#This Row],[Direct
Funded
Charter School
Number]])</f>
        <v>C0542</v>
      </c>
      <c r="K351" t="s">
        <v>811</v>
      </c>
      <c r="L351" s="9">
        <v>15527</v>
      </c>
      <c r="M351" s="20">
        <v>3882</v>
      </c>
    </row>
    <row r="352" spans="1:13" x14ac:dyDescent="0.35">
      <c r="A352" t="s">
        <v>589</v>
      </c>
      <c r="B352" t="s">
        <v>2945</v>
      </c>
      <c r="C352" s="2">
        <v>1</v>
      </c>
      <c r="D352" t="s">
        <v>812</v>
      </c>
      <c r="E352" s="2" t="str">
        <f t="shared" si="34"/>
        <v>19</v>
      </c>
      <c r="F352" s="2" t="str">
        <f t="shared" si="35"/>
        <v>64733</v>
      </c>
      <c r="G352" s="2" t="str">
        <f t="shared" si="36"/>
        <v>0101196</v>
      </c>
      <c r="H352" s="2" t="s">
        <v>813</v>
      </c>
      <c r="I352" s="2" t="str">
        <f t="shared" si="37"/>
        <v>C543</v>
      </c>
      <c r="J352" s="2" t="str">
        <f>IF(Table1[[#This Row],[Direct
Funded
Charter School
Number]]="N/A",Table1[[#This Row],[District
Code]],"C"&amp;Table1[[#This Row],[Direct
Funded
Charter School
Number]])</f>
        <v>C0543</v>
      </c>
      <c r="K352" t="s">
        <v>814</v>
      </c>
      <c r="L352" s="9">
        <v>15143</v>
      </c>
      <c r="M352" s="20">
        <v>3786</v>
      </c>
    </row>
    <row r="353" spans="1:13" x14ac:dyDescent="0.35">
      <c r="A353" t="s">
        <v>589</v>
      </c>
      <c r="B353" t="s">
        <v>2945</v>
      </c>
      <c r="C353" s="2">
        <v>1</v>
      </c>
      <c r="D353" t="s">
        <v>815</v>
      </c>
      <c r="E353" s="2" t="str">
        <f t="shared" si="34"/>
        <v>19</v>
      </c>
      <c r="F353" s="2" t="str">
        <f t="shared" si="35"/>
        <v>64733</v>
      </c>
      <c r="G353" s="2" t="str">
        <f t="shared" si="36"/>
        <v>0102335</v>
      </c>
      <c r="H353" s="2" t="s">
        <v>816</v>
      </c>
      <c r="I353" s="2" t="str">
        <f t="shared" si="37"/>
        <v>C569</v>
      </c>
      <c r="J353" s="2" t="str">
        <f>IF(Table1[[#This Row],[Direct
Funded
Charter School
Number]]="N/A",Table1[[#This Row],[District
Code]],"C"&amp;Table1[[#This Row],[Direct
Funded
Charter School
Number]])</f>
        <v>C0569</v>
      </c>
      <c r="K353" t="s">
        <v>817</v>
      </c>
      <c r="L353" s="9">
        <v>10000</v>
      </c>
      <c r="M353" s="20">
        <v>2500</v>
      </c>
    </row>
    <row r="354" spans="1:13" x14ac:dyDescent="0.35">
      <c r="A354" t="s">
        <v>589</v>
      </c>
      <c r="B354" t="s">
        <v>2945</v>
      </c>
      <c r="C354" s="2">
        <v>1</v>
      </c>
      <c r="D354" t="s">
        <v>818</v>
      </c>
      <c r="E354" s="2" t="str">
        <f t="shared" si="34"/>
        <v>19</v>
      </c>
      <c r="F354" s="2" t="str">
        <f t="shared" si="35"/>
        <v>64733</v>
      </c>
      <c r="G354" s="2" t="str">
        <f t="shared" si="36"/>
        <v>0101683</v>
      </c>
      <c r="H354" s="2" t="s">
        <v>819</v>
      </c>
      <c r="I354" s="2" t="str">
        <f t="shared" si="37"/>
        <v>C579</v>
      </c>
      <c r="J354" s="2" t="str">
        <f>IF(Table1[[#This Row],[Direct
Funded
Charter School
Number]]="N/A",Table1[[#This Row],[District
Code]],"C"&amp;Table1[[#This Row],[Direct
Funded
Charter School
Number]])</f>
        <v>C0579</v>
      </c>
      <c r="K354" t="s">
        <v>820</v>
      </c>
      <c r="L354" s="9">
        <v>10000</v>
      </c>
      <c r="M354" s="20">
        <v>2500</v>
      </c>
    </row>
    <row r="355" spans="1:13" x14ac:dyDescent="0.35">
      <c r="A355" t="s">
        <v>589</v>
      </c>
      <c r="B355" t="s">
        <v>2945</v>
      </c>
      <c r="C355" s="2">
        <v>1</v>
      </c>
      <c r="D355" t="s">
        <v>821</v>
      </c>
      <c r="E355" s="2" t="str">
        <f t="shared" si="34"/>
        <v>19</v>
      </c>
      <c r="F355" s="2" t="str">
        <f t="shared" si="35"/>
        <v>64733</v>
      </c>
      <c r="G355" s="2" t="str">
        <f t="shared" si="36"/>
        <v>0101675</v>
      </c>
      <c r="H355" s="2" t="s">
        <v>822</v>
      </c>
      <c r="I355" s="2" t="str">
        <f t="shared" si="37"/>
        <v>C581</v>
      </c>
      <c r="J355" s="2" t="str">
        <f>IF(Table1[[#This Row],[Direct
Funded
Charter School
Number]]="N/A",Table1[[#This Row],[District
Code]],"C"&amp;Table1[[#This Row],[Direct
Funded
Charter School
Number]])</f>
        <v>C0581</v>
      </c>
      <c r="K355" t="s">
        <v>823</v>
      </c>
      <c r="L355" s="9">
        <v>18834</v>
      </c>
      <c r="M355" s="20">
        <v>4709</v>
      </c>
    </row>
    <row r="356" spans="1:13" x14ac:dyDescent="0.35">
      <c r="A356" t="s">
        <v>589</v>
      </c>
      <c r="B356" t="s">
        <v>2945</v>
      </c>
      <c r="C356" s="2">
        <v>1</v>
      </c>
      <c r="D356" t="s">
        <v>824</v>
      </c>
      <c r="E356" s="2" t="str">
        <f t="shared" si="34"/>
        <v>19</v>
      </c>
      <c r="F356" s="2" t="str">
        <f t="shared" si="35"/>
        <v>64733</v>
      </c>
      <c r="G356" s="2" t="str">
        <f t="shared" si="36"/>
        <v>6018642</v>
      </c>
      <c r="H356" s="2" t="s">
        <v>825</v>
      </c>
      <c r="I356" s="2" t="str">
        <f t="shared" si="37"/>
        <v>C583</v>
      </c>
      <c r="J356" s="2" t="str">
        <f>IF(Table1[[#This Row],[Direct
Funded
Charter School
Number]]="N/A",Table1[[#This Row],[District
Code]],"C"&amp;Table1[[#This Row],[Direct
Funded
Charter School
Number]])</f>
        <v>C0583</v>
      </c>
      <c r="K356" t="s">
        <v>826</v>
      </c>
      <c r="L356" s="9">
        <v>31574</v>
      </c>
      <c r="M356" s="20">
        <v>7894</v>
      </c>
    </row>
    <row r="357" spans="1:13" x14ac:dyDescent="0.35">
      <c r="A357" t="s">
        <v>589</v>
      </c>
      <c r="B357" t="s">
        <v>2945</v>
      </c>
      <c r="C357" s="2">
        <v>1</v>
      </c>
      <c r="D357" t="s">
        <v>827</v>
      </c>
      <c r="E357" s="2" t="str">
        <f t="shared" si="34"/>
        <v>19</v>
      </c>
      <c r="F357" s="2" t="str">
        <f t="shared" si="35"/>
        <v>64733</v>
      </c>
      <c r="G357" s="2" t="str">
        <f t="shared" si="36"/>
        <v>0102483</v>
      </c>
      <c r="H357" s="2" t="s">
        <v>828</v>
      </c>
      <c r="I357" s="2" t="str">
        <f t="shared" si="37"/>
        <v>C592</v>
      </c>
      <c r="J357" s="2" t="str">
        <f>IF(Table1[[#This Row],[Direct
Funded
Charter School
Number]]="N/A",Table1[[#This Row],[District
Code]],"C"&amp;Table1[[#This Row],[Direct
Funded
Charter School
Number]])</f>
        <v>C0592</v>
      </c>
      <c r="K357" t="s">
        <v>829</v>
      </c>
      <c r="L357" s="9">
        <v>14847</v>
      </c>
      <c r="M357" s="20">
        <v>3712</v>
      </c>
    </row>
    <row r="358" spans="1:13" x14ac:dyDescent="0.35">
      <c r="A358" t="s">
        <v>589</v>
      </c>
      <c r="B358" t="s">
        <v>2945</v>
      </c>
      <c r="C358" s="2">
        <v>1</v>
      </c>
      <c r="D358" t="s">
        <v>830</v>
      </c>
      <c r="E358" s="2" t="str">
        <f t="shared" si="34"/>
        <v>19</v>
      </c>
      <c r="F358" s="2" t="str">
        <f t="shared" si="35"/>
        <v>64733</v>
      </c>
      <c r="G358" s="2" t="str">
        <f t="shared" si="36"/>
        <v>0102426</v>
      </c>
      <c r="H358" s="2" t="s">
        <v>831</v>
      </c>
      <c r="I358" s="2" t="str">
        <f t="shared" si="37"/>
        <v>C600</v>
      </c>
      <c r="J358" s="2" t="str">
        <f>IF(Table1[[#This Row],[Direct
Funded
Charter School
Number]]="N/A",Table1[[#This Row],[District
Code]],"C"&amp;Table1[[#This Row],[Direct
Funded
Charter School
Number]])</f>
        <v>C0600</v>
      </c>
      <c r="K358" t="s">
        <v>832</v>
      </c>
      <c r="L358" s="9">
        <v>10000</v>
      </c>
      <c r="M358" s="20">
        <v>2500</v>
      </c>
    </row>
    <row r="359" spans="1:13" x14ac:dyDescent="0.35">
      <c r="A359" t="s">
        <v>589</v>
      </c>
      <c r="B359" t="s">
        <v>2945</v>
      </c>
      <c r="C359" s="2">
        <v>1</v>
      </c>
      <c r="D359" t="s">
        <v>833</v>
      </c>
      <c r="E359" s="2" t="str">
        <f t="shared" si="34"/>
        <v>19</v>
      </c>
      <c r="F359" s="2" t="str">
        <f t="shared" si="35"/>
        <v>64733</v>
      </c>
      <c r="G359" s="2" t="str">
        <f t="shared" si="36"/>
        <v>0102541</v>
      </c>
      <c r="H359" s="2" t="s">
        <v>834</v>
      </c>
      <c r="I359" s="2" t="str">
        <f t="shared" si="37"/>
        <v>C601</v>
      </c>
      <c r="J359" s="2" t="str">
        <f>IF(Table1[[#This Row],[Direct
Funded
Charter School
Number]]="N/A",Table1[[#This Row],[District
Code]],"C"&amp;Table1[[#This Row],[Direct
Funded
Charter School
Number]])</f>
        <v>C0601</v>
      </c>
      <c r="K359" t="s">
        <v>835</v>
      </c>
      <c r="L359" s="9">
        <v>24066</v>
      </c>
      <c r="M359" s="20">
        <v>6017</v>
      </c>
    </row>
    <row r="360" spans="1:13" x14ac:dyDescent="0.35">
      <c r="A360" t="s">
        <v>589</v>
      </c>
      <c r="B360" t="s">
        <v>2945</v>
      </c>
      <c r="C360" s="2">
        <v>1</v>
      </c>
      <c r="D360" t="s">
        <v>836</v>
      </c>
      <c r="E360" s="2" t="str">
        <f t="shared" si="34"/>
        <v>19</v>
      </c>
      <c r="F360" s="2" t="str">
        <f t="shared" si="35"/>
        <v>64733</v>
      </c>
      <c r="G360" s="2" t="str">
        <f t="shared" si="36"/>
        <v>0102434</v>
      </c>
      <c r="H360" s="2" t="s">
        <v>837</v>
      </c>
      <c r="I360" s="2" t="str">
        <f t="shared" si="37"/>
        <v>C602</v>
      </c>
      <c r="J360" s="2" t="str">
        <f>IF(Table1[[#This Row],[Direct
Funded
Charter School
Number]]="N/A",Table1[[#This Row],[District
Code]],"C"&amp;Table1[[#This Row],[Direct
Funded
Charter School
Number]])</f>
        <v>C0602</v>
      </c>
      <c r="K360" t="s">
        <v>838</v>
      </c>
      <c r="L360" s="9">
        <v>17052</v>
      </c>
      <c r="M360" s="20">
        <v>4263</v>
      </c>
    </row>
    <row r="361" spans="1:13" x14ac:dyDescent="0.35">
      <c r="A361" t="s">
        <v>589</v>
      </c>
      <c r="B361" t="s">
        <v>2945</v>
      </c>
      <c r="C361" s="2">
        <v>1</v>
      </c>
      <c r="D361" t="s">
        <v>839</v>
      </c>
      <c r="E361" s="2" t="str">
        <f t="shared" si="34"/>
        <v>19</v>
      </c>
      <c r="F361" s="2" t="str">
        <f t="shared" si="35"/>
        <v>64733</v>
      </c>
      <c r="G361" s="2" t="str">
        <f t="shared" si="36"/>
        <v>0102442</v>
      </c>
      <c r="H361" s="2" t="s">
        <v>840</v>
      </c>
      <c r="I361" s="2" t="str">
        <f t="shared" si="37"/>
        <v>C603</v>
      </c>
      <c r="J361" s="2" t="str">
        <f>IF(Table1[[#This Row],[Direct
Funded
Charter School
Number]]="N/A",Table1[[#This Row],[District
Code]],"C"&amp;Table1[[#This Row],[Direct
Funded
Charter School
Number]])</f>
        <v>C0603</v>
      </c>
      <c r="K361" t="s">
        <v>841</v>
      </c>
      <c r="L361" s="9">
        <v>10000</v>
      </c>
      <c r="M361" s="20">
        <v>2500</v>
      </c>
    </row>
    <row r="362" spans="1:13" x14ac:dyDescent="0.35">
      <c r="A362" t="s">
        <v>589</v>
      </c>
      <c r="B362" t="s">
        <v>2945</v>
      </c>
      <c r="C362" s="2">
        <v>1</v>
      </c>
      <c r="D362" t="s">
        <v>842</v>
      </c>
      <c r="E362" s="2" t="str">
        <f t="shared" si="34"/>
        <v>19</v>
      </c>
      <c r="F362" s="2" t="str">
        <f t="shared" si="35"/>
        <v>64733</v>
      </c>
      <c r="G362" s="2" t="str">
        <f t="shared" si="36"/>
        <v>0106351</v>
      </c>
      <c r="H362" s="2" t="s">
        <v>843</v>
      </c>
      <c r="I362" s="2" t="str">
        <f t="shared" si="37"/>
        <v>C619</v>
      </c>
      <c r="J362" s="2" t="str">
        <f>IF(Table1[[#This Row],[Direct
Funded
Charter School
Number]]="N/A",Table1[[#This Row],[District
Code]],"C"&amp;Table1[[#This Row],[Direct
Funded
Charter School
Number]])</f>
        <v>C0619</v>
      </c>
      <c r="K362" t="s">
        <v>844</v>
      </c>
      <c r="L362" s="9">
        <v>14177</v>
      </c>
      <c r="M362" s="20">
        <v>3544</v>
      </c>
    </row>
    <row r="363" spans="1:13" x14ac:dyDescent="0.35">
      <c r="A363" t="s">
        <v>589</v>
      </c>
      <c r="B363" t="s">
        <v>2945</v>
      </c>
      <c r="C363" s="2">
        <v>1</v>
      </c>
      <c r="D363" t="s">
        <v>845</v>
      </c>
      <c r="E363" s="2" t="str">
        <f t="shared" si="34"/>
        <v>19</v>
      </c>
      <c r="F363" s="2" t="str">
        <f t="shared" si="35"/>
        <v>64733</v>
      </c>
      <c r="G363" s="2" t="str">
        <f t="shared" si="36"/>
        <v>0106435</v>
      </c>
      <c r="H363" s="2" t="s">
        <v>846</v>
      </c>
      <c r="I363" s="2" t="str">
        <f t="shared" si="37"/>
        <v>C635</v>
      </c>
      <c r="J363" s="2" t="str">
        <f>IF(Table1[[#This Row],[Direct
Funded
Charter School
Number]]="N/A",Table1[[#This Row],[District
Code]],"C"&amp;Table1[[#This Row],[Direct
Funded
Charter School
Number]])</f>
        <v>C0635</v>
      </c>
      <c r="K363" t="s">
        <v>847</v>
      </c>
      <c r="L363" s="9">
        <v>11766</v>
      </c>
      <c r="M363" s="20">
        <v>2942</v>
      </c>
    </row>
    <row r="364" spans="1:13" x14ac:dyDescent="0.35">
      <c r="A364" t="s">
        <v>589</v>
      </c>
      <c r="B364" t="s">
        <v>2945</v>
      </c>
      <c r="C364" s="2">
        <v>1</v>
      </c>
      <c r="D364" t="s">
        <v>848</v>
      </c>
      <c r="E364" s="2" t="str">
        <f t="shared" si="34"/>
        <v>19</v>
      </c>
      <c r="F364" s="2" t="str">
        <f t="shared" si="35"/>
        <v>64733</v>
      </c>
      <c r="G364" s="2" t="str">
        <f t="shared" si="36"/>
        <v>0106427</v>
      </c>
      <c r="H364" s="2" t="s">
        <v>849</v>
      </c>
      <c r="I364" s="2" t="str">
        <f t="shared" si="37"/>
        <v>C636</v>
      </c>
      <c r="J364" s="2" t="str">
        <f>IF(Table1[[#This Row],[Direct
Funded
Charter School
Number]]="N/A",Table1[[#This Row],[District
Code]],"C"&amp;Table1[[#This Row],[Direct
Funded
Charter School
Number]])</f>
        <v>C0636</v>
      </c>
      <c r="K364" t="s">
        <v>850</v>
      </c>
      <c r="L364" s="9">
        <v>10000</v>
      </c>
      <c r="M364" s="20">
        <v>2500</v>
      </c>
    </row>
    <row r="365" spans="1:13" x14ac:dyDescent="0.35">
      <c r="A365" t="s">
        <v>589</v>
      </c>
      <c r="B365" t="s">
        <v>2945</v>
      </c>
      <c r="C365" s="2">
        <v>1</v>
      </c>
      <c r="D365" t="s">
        <v>851</v>
      </c>
      <c r="E365" s="2" t="str">
        <f t="shared" si="34"/>
        <v>19</v>
      </c>
      <c r="F365" s="2" t="str">
        <f t="shared" si="35"/>
        <v>64733</v>
      </c>
      <c r="G365" s="2" t="str">
        <f t="shared" si="36"/>
        <v>0106831</v>
      </c>
      <c r="H365" s="2" t="s">
        <v>852</v>
      </c>
      <c r="I365" s="2" t="str">
        <f t="shared" si="37"/>
        <v>C648</v>
      </c>
      <c r="J365" s="2" t="str">
        <f>IF(Table1[[#This Row],[Direct
Funded
Charter School
Number]]="N/A",Table1[[#This Row],[District
Code]],"C"&amp;Table1[[#This Row],[Direct
Funded
Charter School
Number]])</f>
        <v>C0648</v>
      </c>
      <c r="K365" t="s">
        <v>853</v>
      </c>
      <c r="L365" s="9">
        <v>15668</v>
      </c>
      <c r="M365" s="20">
        <v>3917</v>
      </c>
    </row>
    <row r="366" spans="1:13" x14ac:dyDescent="0.35">
      <c r="A366" t="s">
        <v>589</v>
      </c>
      <c r="B366" t="s">
        <v>2945</v>
      </c>
      <c r="C366" s="2">
        <v>1</v>
      </c>
      <c r="D366" t="s">
        <v>854</v>
      </c>
      <c r="E366" s="2" t="str">
        <f t="shared" si="34"/>
        <v>19</v>
      </c>
      <c r="F366" s="2" t="str">
        <f t="shared" si="35"/>
        <v>64733</v>
      </c>
      <c r="G366" s="2" t="str">
        <f t="shared" si="36"/>
        <v>0106849</v>
      </c>
      <c r="H366" s="2" t="s">
        <v>855</v>
      </c>
      <c r="I366" s="2" t="str">
        <f t="shared" si="37"/>
        <v>C649</v>
      </c>
      <c r="J366" s="2" t="str">
        <f>IF(Table1[[#This Row],[Direct
Funded
Charter School
Number]]="N/A",Table1[[#This Row],[District
Code]],"C"&amp;Table1[[#This Row],[Direct
Funded
Charter School
Number]])</f>
        <v>C0649</v>
      </c>
      <c r="K366" t="s">
        <v>856</v>
      </c>
      <c r="L366" s="9">
        <v>19477</v>
      </c>
      <c r="M366" s="20">
        <v>4869</v>
      </c>
    </row>
    <row r="367" spans="1:13" x14ac:dyDescent="0.35">
      <c r="A367" t="s">
        <v>589</v>
      </c>
      <c r="B367" t="s">
        <v>2945</v>
      </c>
      <c r="C367" s="2">
        <v>1</v>
      </c>
      <c r="D367" t="s">
        <v>857</v>
      </c>
      <c r="E367" s="2" t="str">
        <f t="shared" si="34"/>
        <v>19</v>
      </c>
      <c r="F367" s="2" t="str">
        <f t="shared" si="35"/>
        <v>64733</v>
      </c>
      <c r="G367" s="2" t="str">
        <f t="shared" si="36"/>
        <v>0106872</v>
      </c>
      <c r="H367" s="2" t="s">
        <v>858</v>
      </c>
      <c r="I367" s="2" t="str">
        <f t="shared" si="37"/>
        <v>C654</v>
      </c>
      <c r="J367" s="2" t="str">
        <f>IF(Table1[[#This Row],[Direct
Funded
Charter School
Number]]="N/A",Table1[[#This Row],[District
Code]],"C"&amp;Table1[[#This Row],[Direct
Funded
Charter School
Number]])</f>
        <v>C0654</v>
      </c>
      <c r="K367" t="s">
        <v>859</v>
      </c>
      <c r="L367" s="9">
        <v>10000</v>
      </c>
      <c r="M367" s="20">
        <v>2500</v>
      </c>
    </row>
    <row r="368" spans="1:13" x14ac:dyDescent="0.35">
      <c r="A368" t="s">
        <v>589</v>
      </c>
      <c r="B368" t="s">
        <v>2945</v>
      </c>
      <c r="C368" s="2">
        <v>1</v>
      </c>
      <c r="D368" t="s">
        <v>860</v>
      </c>
      <c r="E368" s="2" t="str">
        <f t="shared" si="34"/>
        <v>19</v>
      </c>
      <c r="F368" s="2" t="str">
        <f t="shared" si="35"/>
        <v>10199</v>
      </c>
      <c r="G368" s="2" t="str">
        <f t="shared" si="36"/>
        <v>0106880</v>
      </c>
      <c r="H368" s="2" t="s">
        <v>861</v>
      </c>
      <c r="I368" s="2" t="str">
        <f t="shared" si="37"/>
        <v>C663</v>
      </c>
      <c r="J368" s="2" t="str">
        <f>IF(Table1[[#This Row],[Direct
Funded
Charter School
Number]]="N/A",Table1[[#This Row],[District
Code]],"C"&amp;Table1[[#This Row],[Direct
Funded
Charter School
Number]])</f>
        <v>C0663</v>
      </c>
      <c r="K368" t="s">
        <v>862</v>
      </c>
      <c r="L368" s="9">
        <v>10000</v>
      </c>
      <c r="M368" s="20">
        <v>2500</v>
      </c>
    </row>
    <row r="369" spans="1:13" s="11" customFormat="1" x14ac:dyDescent="0.35">
      <c r="A369" t="s">
        <v>589</v>
      </c>
      <c r="B369" t="s">
        <v>2945</v>
      </c>
      <c r="C369" s="2">
        <v>1</v>
      </c>
      <c r="D369" t="s">
        <v>3004</v>
      </c>
      <c r="E369" s="2" t="str">
        <f t="shared" si="34"/>
        <v>19</v>
      </c>
      <c r="F369" s="2" t="str">
        <f t="shared" si="35"/>
        <v>64709</v>
      </c>
      <c r="G369" s="2" t="str">
        <f t="shared" si="36"/>
        <v>0107508</v>
      </c>
      <c r="H369" s="3" t="s">
        <v>3002</v>
      </c>
      <c r="I369" s="2" t="str">
        <f t="shared" ref="I369" si="38">IF(H369="N/A",MID(F369,1,4),IF(MID(H369,1,1)="0","C"&amp;MID(H369,2,3),IF(MID(H369,1,1)="1","S"&amp;MID(H369,2,3),"?")))</f>
        <v>C672</v>
      </c>
      <c r="J369" s="2" t="str">
        <f>IF(Table1[[#This Row],[Direct
Funded
Charter School
Number]]="N/A",Table1[[#This Row],[District
Code]],"C"&amp;Table1[[#This Row],[Direct
Funded
Charter School
Number]])</f>
        <v>C0672</v>
      </c>
      <c r="K369" t="s">
        <v>3003</v>
      </c>
      <c r="L369" s="9">
        <v>11078</v>
      </c>
      <c r="M369" s="20">
        <v>2770</v>
      </c>
    </row>
    <row r="370" spans="1:13" x14ac:dyDescent="0.35">
      <c r="A370" t="s">
        <v>589</v>
      </c>
      <c r="B370" t="s">
        <v>2945</v>
      </c>
      <c r="C370" s="2">
        <v>1</v>
      </c>
      <c r="D370" t="s">
        <v>863</v>
      </c>
      <c r="E370" s="2" t="str">
        <f t="shared" si="34"/>
        <v>19</v>
      </c>
      <c r="F370" s="2" t="str">
        <f t="shared" si="35"/>
        <v>64733</v>
      </c>
      <c r="G370" s="2" t="str">
        <f t="shared" si="36"/>
        <v>0110304</v>
      </c>
      <c r="H370" s="2" t="s">
        <v>864</v>
      </c>
      <c r="I370" s="2" t="str">
        <f t="shared" si="37"/>
        <v>C675</v>
      </c>
      <c r="J370" s="2" t="str">
        <f>IF(Table1[[#This Row],[Direct
Funded
Charter School
Number]]="N/A",Table1[[#This Row],[District
Code]],"C"&amp;Table1[[#This Row],[Direct
Funded
Charter School
Number]])</f>
        <v>C0675</v>
      </c>
      <c r="K370" t="s">
        <v>865</v>
      </c>
      <c r="L370" s="9">
        <v>10784</v>
      </c>
      <c r="M370" s="20">
        <v>2696</v>
      </c>
    </row>
    <row r="371" spans="1:13" x14ac:dyDescent="0.35">
      <c r="A371" t="s">
        <v>589</v>
      </c>
      <c r="B371" t="s">
        <v>2945</v>
      </c>
      <c r="C371" s="2">
        <v>1</v>
      </c>
      <c r="D371" t="s">
        <v>866</v>
      </c>
      <c r="E371" s="2" t="str">
        <f t="shared" si="34"/>
        <v>19</v>
      </c>
      <c r="F371" s="2" t="str">
        <f t="shared" si="35"/>
        <v>10199</v>
      </c>
      <c r="G371" s="2" t="str">
        <f t="shared" si="36"/>
        <v>0112128</v>
      </c>
      <c r="H371" s="2" t="s">
        <v>867</v>
      </c>
      <c r="I371" s="2" t="str">
        <f t="shared" si="37"/>
        <v>C693</v>
      </c>
      <c r="J371" s="2" t="str">
        <f>IF(Table1[[#This Row],[Direct
Funded
Charter School
Number]]="N/A",Table1[[#This Row],[District
Code]],"C"&amp;Table1[[#This Row],[Direct
Funded
Charter School
Number]])</f>
        <v>C0693</v>
      </c>
      <c r="K371" t="s">
        <v>868</v>
      </c>
      <c r="L371" s="9">
        <v>18963</v>
      </c>
      <c r="M371" s="20">
        <v>4741</v>
      </c>
    </row>
    <row r="372" spans="1:13" x14ac:dyDescent="0.35">
      <c r="A372" t="s">
        <v>589</v>
      </c>
      <c r="B372" t="s">
        <v>2945</v>
      </c>
      <c r="C372" s="2">
        <v>1</v>
      </c>
      <c r="D372" t="s">
        <v>869</v>
      </c>
      <c r="E372" s="2" t="str">
        <f t="shared" si="34"/>
        <v>19</v>
      </c>
      <c r="F372" s="2" t="str">
        <f t="shared" si="35"/>
        <v>10199</v>
      </c>
      <c r="G372" s="2" t="str">
        <f t="shared" si="36"/>
        <v>0109660</v>
      </c>
      <c r="H372" s="2" t="s">
        <v>870</v>
      </c>
      <c r="I372" s="2" t="str">
        <f t="shared" si="37"/>
        <v>C694</v>
      </c>
      <c r="J372" s="2" t="str">
        <f>IF(Table1[[#This Row],[Direct
Funded
Charter School
Number]]="N/A",Table1[[#This Row],[District
Code]],"C"&amp;Table1[[#This Row],[Direct
Funded
Charter School
Number]])</f>
        <v>C0694</v>
      </c>
      <c r="K372" t="s">
        <v>871</v>
      </c>
      <c r="L372" s="9">
        <v>15693</v>
      </c>
      <c r="M372" s="20">
        <v>3923</v>
      </c>
    </row>
    <row r="373" spans="1:13" x14ac:dyDescent="0.35">
      <c r="A373" t="s">
        <v>589</v>
      </c>
      <c r="B373" t="s">
        <v>2945</v>
      </c>
      <c r="C373" s="2">
        <v>1</v>
      </c>
      <c r="D373" t="s">
        <v>872</v>
      </c>
      <c r="E373" s="2" t="str">
        <f t="shared" si="34"/>
        <v>19</v>
      </c>
      <c r="F373" s="2" t="str">
        <f t="shared" si="35"/>
        <v>64733</v>
      </c>
      <c r="G373" s="2" t="str">
        <f t="shared" si="36"/>
        <v>0108878</v>
      </c>
      <c r="H373" s="2" t="s">
        <v>873</v>
      </c>
      <c r="I373" s="2" t="str">
        <f t="shared" si="37"/>
        <v>C712</v>
      </c>
      <c r="J373" s="2" t="str">
        <f>IF(Table1[[#This Row],[Direct
Funded
Charter School
Number]]="N/A",Table1[[#This Row],[District
Code]],"C"&amp;Table1[[#This Row],[Direct
Funded
Charter School
Number]])</f>
        <v>C0712</v>
      </c>
      <c r="K373" t="s">
        <v>874</v>
      </c>
      <c r="L373" s="9">
        <v>10000</v>
      </c>
      <c r="M373" s="20">
        <v>2500</v>
      </c>
    </row>
    <row r="374" spans="1:13" x14ac:dyDescent="0.35">
      <c r="A374" t="s">
        <v>589</v>
      </c>
      <c r="B374" t="s">
        <v>2945</v>
      </c>
      <c r="C374" s="2">
        <v>1</v>
      </c>
      <c r="D374" t="s">
        <v>875</v>
      </c>
      <c r="E374" s="2" t="str">
        <f t="shared" si="34"/>
        <v>19</v>
      </c>
      <c r="F374" s="2" t="str">
        <f t="shared" si="35"/>
        <v>64733</v>
      </c>
      <c r="G374" s="2" t="str">
        <f t="shared" si="36"/>
        <v>0108886</v>
      </c>
      <c r="H374" s="2" t="s">
        <v>876</v>
      </c>
      <c r="I374" s="2" t="str">
        <f t="shared" si="37"/>
        <v>C713</v>
      </c>
      <c r="J374" s="2" t="str">
        <f>IF(Table1[[#This Row],[Direct
Funded
Charter School
Number]]="N/A",Table1[[#This Row],[District
Code]],"C"&amp;Table1[[#This Row],[Direct
Funded
Charter School
Number]])</f>
        <v>C0713</v>
      </c>
      <c r="K374" t="s">
        <v>877</v>
      </c>
      <c r="L374" s="9">
        <v>11001</v>
      </c>
      <c r="M374" s="20">
        <v>2750</v>
      </c>
    </row>
    <row r="375" spans="1:13" x14ac:dyDescent="0.35">
      <c r="A375" t="s">
        <v>589</v>
      </c>
      <c r="B375" t="s">
        <v>2945</v>
      </c>
      <c r="C375" s="2">
        <v>1</v>
      </c>
      <c r="D375" t="s">
        <v>878</v>
      </c>
      <c r="E375" s="2" t="str">
        <f t="shared" si="34"/>
        <v>19</v>
      </c>
      <c r="F375" s="2" t="str">
        <f t="shared" si="35"/>
        <v>64733</v>
      </c>
      <c r="G375" s="2" t="str">
        <f t="shared" si="36"/>
        <v>0108910</v>
      </c>
      <c r="H375" s="2" t="s">
        <v>879</v>
      </c>
      <c r="I375" s="2" t="str">
        <f t="shared" si="37"/>
        <v>C716</v>
      </c>
      <c r="J375" s="2" t="str">
        <f>IF(Table1[[#This Row],[Direct
Funded
Charter School
Number]]="N/A",Table1[[#This Row],[District
Code]],"C"&amp;Table1[[#This Row],[Direct
Funded
Charter School
Number]])</f>
        <v>C0716</v>
      </c>
      <c r="K375" t="s">
        <v>880</v>
      </c>
      <c r="L375" s="9">
        <v>18540</v>
      </c>
      <c r="M375" s="20">
        <v>4635</v>
      </c>
    </row>
    <row r="376" spans="1:13" x14ac:dyDescent="0.35">
      <c r="A376" t="s">
        <v>589</v>
      </c>
      <c r="B376" t="s">
        <v>2945</v>
      </c>
      <c r="C376" s="2">
        <v>1</v>
      </c>
      <c r="D376" t="s">
        <v>881</v>
      </c>
      <c r="E376" s="2" t="str">
        <f t="shared" si="34"/>
        <v>19</v>
      </c>
      <c r="F376" s="2" t="str">
        <f t="shared" si="35"/>
        <v>64733</v>
      </c>
      <c r="G376" s="2" t="str">
        <f t="shared" si="36"/>
        <v>0108928</v>
      </c>
      <c r="H376" s="2" t="s">
        <v>882</v>
      </c>
      <c r="I376" s="2" t="str">
        <f t="shared" si="37"/>
        <v>C717</v>
      </c>
      <c r="J376" s="2" t="str">
        <f>IF(Table1[[#This Row],[Direct
Funded
Charter School
Number]]="N/A",Table1[[#This Row],[District
Code]],"C"&amp;Table1[[#This Row],[Direct
Funded
Charter School
Number]])</f>
        <v>C0717</v>
      </c>
      <c r="K376" t="s">
        <v>883</v>
      </c>
      <c r="L376" s="9">
        <v>13360</v>
      </c>
      <c r="M376" s="20">
        <v>3340</v>
      </c>
    </row>
    <row r="377" spans="1:13" x14ac:dyDescent="0.35">
      <c r="A377" t="s">
        <v>589</v>
      </c>
      <c r="B377" t="s">
        <v>2945</v>
      </c>
      <c r="C377" s="2">
        <v>1</v>
      </c>
      <c r="D377" t="s">
        <v>884</v>
      </c>
      <c r="E377" s="2" t="str">
        <f t="shared" si="34"/>
        <v>19</v>
      </c>
      <c r="F377" s="2" t="str">
        <f t="shared" si="35"/>
        <v>64733</v>
      </c>
      <c r="G377" s="2" t="str">
        <f t="shared" si="36"/>
        <v>0109884</v>
      </c>
      <c r="H377" s="2" t="s">
        <v>885</v>
      </c>
      <c r="I377" s="2" t="str">
        <f t="shared" si="37"/>
        <v>C734</v>
      </c>
      <c r="J377" s="2" t="str">
        <f>IF(Table1[[#This Row],[Direct
Funded
Charter School
Number]]="N/A",Table1[[#This Row],[District
Code]],"C"&amp;Table1[[#This Row],[Direct
Funded
Charter School
Number]])</f>
        <v>C0734</v>
      </c>
      <c r="K377" t="s">
        <v>886</v>
      </c>
      <c r="L377" s="9">
        <v>11001</v>
      </c>
      <c r="M377" s="20">
        <v>2750</v>
      </c>
    </row>
    <row r="378" spans="1:13" x14ac:dyDescent="0.35">
      <c r="A378" t="s">
        <v>589</v>
      </c>
      <c r="B378" t="s">
        <v>2945</v>
      </c>
      <c r="C378" s="2">
        <v>1</v>
      </c>
      <c r="D378" t="s">
        <v>887</v>
      </c>
      <c r="E378" s="2" t="str">
        <f t="shared" si="34"/>
        <v>19</v>
      </c>
      <c r="F378" s="2" t="str">
        <f t="shared" si="35"/>
        <v>76968</v>
      </c>
      <c r="G378" s="2" t="str">
        <f t="shared" si="36"/>
        <v>0109926</v>
      </c>
      <c r="H378" s="2" t="s">
        <v>888</v>
      </c>
      <c r="I378" s="2" t="str">
        <f t="shared" si="37"/>
        <v>C738</v>
      </c>
      <c r="J378" s="2" t="str">
        <f>IF(Table1[[#This Row],[Direct
Funded
Charter School
Number]]="N/A",Table1[[#This Row],[District
Code]],"C"&amp;Table1[[#This Row],[Direct
Funded
Charter School
Number]])</f>
        <v>C0738</v>
      </c>
      <c r="K378" t="s">
        <v>889</v>
      </c>
      <c r="L378" s="9">
        <v>11894</v>
      </c>
      <c r="M378" s="20">
        <v>8920</v>
      </c>
    </row>
    <row r="379" spans="1:13" x14ac:dyDescent="0.35">
      <c r="A379" t="s">
        <v>589</v>
      </c>
      <c r="B379" t="s">
        <v>2945</v>
      </c>
      <c r="C379" s="2">
        <v>1</v>
      </c>
      <c r="D379" t="s">
        <v>890</v>
      </c>
      <c r="E379" s="2" t="str">
        <f t="shared" si="34"/>
        <v>19</v>
      </c>
      <c r="F379" s="2" t="str">
        <f t="shared" si="35"/>
        <v>64733</v>
      </c>
      <c r="G379" s="2" t="str">
        <f t="shared" si="36"/>
        <v>0109934</v>
      </c>
      <c r="H379" s="2" t="s">
        <v>891</v>
      </c>
      <c r="I379" s="2" t="str">
        <f t="shared" si="37"/>
        <v>C739</v>
      </c>
      <c r="J379" s="2" t="str">
        <f>IF(Table1[[#This Row],[Direct
Funded
Charter School
Number]]="N/A",Table1[[#This Row],[District
Code]],"C"&amp;Table1[[#This Row],[Direct
Funded
Charter School
Number]])</f>
        <v>C0739</v>
      </c>
      <c r="K379" t="s">
        <v>892</v>
      </c>
      <c r="L379" s="9">
        <v>10000</v>
      </c>
      <c r="M379" s="20">
        <v>2500</v>
      </c>
    </row>
    <row r="380" spans="1:13" x14ac:dyDescent="0.35">
      <c r="A380" t="s">
        <v>589</v>
      </c>
      <c r="B380" t="s">
        <v>2945</v>
      </c>
      <c r="C380" s="2">
        <v>1</v>
      </c>
      <c r="D380" t="s">
        <v>893</v>
      </c>
      <c r="E380" s="2" t="str">
        <f t="shared" si="34"/>
        <v>19</v>
      </c>
      <c r="F380" s="2" t="str">
        <f t="shared" si="35"/>
        <v>10199</v>
      </c>
      <c r="G380" s="2" t="str">
        <f t="shared" si="36"/>
        <v>0109942</v>
      </c>
      <c r="H380" s="2" t="s">
        <v>894</v>
      </c>
      <c r="I380" s="2" t="str">
        <f t="shared" si="37"/>
        <v>C741</v>
      </c>
      <c r="J380" s="2" t="str">
        <f>IF(Table1[[#This Row],[Direct
Funded
Charter School
Number]]="N/A",Table1[[#This Row],[District
Code]],"C"&amp;Table1[[#This Row],[Direct
Funded
Charter School
Number]])</f>
        <v>C0741</v>
      </c>
      <c r="K380" t="s">
        <v>895</v>
      </c>
      <c r="L380" s="9">
        <v>10000</v>
      </c>
      <c r="M380" s="20">
        <v>7500</v>
      </c>
    </row>
    <row r="381" spans="1:13" x14ac:dyDescent="0.35">
      <c r="A381" t="s">
        <v>589</v>
      </c>
      <c r="B381" t="s">
        <v>2945</v>
      </c>
      <c r="C381" s="2">
        <v>1</v>
      </c>
      <c r="D381" t="s">
        <v>896</v>
      </c>
      <c r="E381" s="2" t="str">
        <f t="shared" si="34"/>
        <v>19</v>
      </c>
      <c r="F381" s="2" t="str">
        <f t="shared" si="35"/>
        <v>64733</v>
      </c>
      <c r="G381" s="2" t="str">
        <f t="shared" si="36"/>
        <v>0111211</v>
      </c>
      <c r="H381" s="2" t="s">
        <v>897</v>
      </c>
      <c r="I381" s="2" t="str">
        <f t="shared" si="37"/>
        <v>C761</v>
      </c>
      <c r="J381" s="2" t="str">
        <f>IF(Table1[[#This Row],[Direct
Funded
Charter School
Number]]="N/A",Table1[[#This Row],[District
Code]],"C"&amp;Table1[[#This Row],[Direct
Funded
Charter School
Number]])</f>
        <v>C0761</v>
      </c>
      <c r="K381" t="s">
        <v>898</v>
      </c>
      <c r="L381" s="9">
        <v>13321</v>
      </c>
      <c r="M381" s="20">
        <v>9991</v>
      </c>
    </row>
    <row r="382" spans="1:13" x14ac:dyDescent="0.35">
      <c r="A382" t="s">
        <v>589</v>
      </c>
      <c r="B382" t="s">
        <v>2945</v>
      </c>
      <c r="C382" s="2">
        <v>1</v>
      </c>
      <c r="D382" t="s">
        <v>899</v>
      </c>
      <c r="E382" s="2" t="str">
        <f t="shared" si="34"/>
        <v>19</v>
      </c>
      <c r="F382" s="2" t="str">
        <f t="shared" si="35"/>
        <v>64733</v>
      </c>
      <c r="G382" s="2" t="str">
        <f t="shared" si="36"/>
        <v>0111575</v>
      </c>
      <c r="H382" s="2" t="s">
        <v>900</v>
      </c>
      <c r="I382" s="2" t="str">
        <f t="shared" si="37"/>
        <v>C781</v>
      </c>
      <c r="J382" s="2" t="str">
        <f>IF(Table1[[#This Row],[Direct
Funded
Charter School
Number]]="N/A",Table1[[#This Row],[District
Code]],"C"&amp;Table1[[#This Row],[Direct
Funded
Charter School
Number]])</f>
        <v>C0781</v>
      </c>
      <c r="K382" t="s">
        <v>901</v>
      </c>
      <c r="L382" s="9">
        <v>19572</v>
      </c>
      <c r="M382" s="20">
        <v>4893</v>
      </c>
    </row>
    <row r="383" spans="1:13" x14ac:dyDescent="0.35">
      <c r="A383" t="s">
        <v>589</v>
      </c>
      <c r="B383" t="s">
        <v>2945</v>
      </c>
      <c r="C383" s="2">
        <v>1</v>
      </c>
      <c r="D383" t="s">
        <v>902</v>
      </c>
      <c r="E383" s="2" t="str">
        <f t="shared" si="34"/>
        <v>19</v>
      </c>
      <c r="F383" s="2" t="str">
        <f t="shared" si="35"/>
        <v>64733</v>
      </c>
      <c r="G383" s="2" t="str">
        <f t="shared" si="36"/>
        <v>0111625</v>
      </c>
      <c r="H383" s="2" t="s">
        <v>903</v>
      </c>
      <c r="I383" s="2" t="str">
        <f t="shared" si="37"/>
        <v>C783</v>
      </c>
      <c r="J383" s="2" t="str">
        <f>IF(Table1[[#This Row],[Direct
Funded
Charter School
Number]]="N/A",Table1[[#This Row],[District
Code]],"C"&amp;Table1[[#This Row],[Direct
Funded
Charter School
Number]])</f>
        <v>C0783</v>
      </c>
      <c r="K383" t="s">
        <v>904</v>
      </c>
      <c r="L383" s="9">
        <v>16783</v>
      </c>
      <c r="M383" s="20">
        <v>4196</v>
      </c>
    </row>
    <row r="384" spans="1:13" x14ac:dyDescent="0.35">
      <c r="A384" t="s">
        <v>589</v>
      </c>
      <c r="B384" t="s">
        <v>2945</v>
      </c>
      <c r="C384" s="2">
        <v>1</v>
      </c>
      <c r="D384" t="s">
        <v>905</v>
      </c>
      <c r="E384" s="2" t="str">
        <f t="shared" ref="E384:E422" si="39">MID($D384,1,2)</f>
        <v>19</v>
      </c>
      <c r="F384" s="2" t="str">
        <f t="shared" ref="F384:F422" si="40">MID($D384,3,5)</f>
        <v>64733</v>
      </c>
      <c r="G384" s="2" t="str">
        <f t="shared" ref="G384:G422" si="41">MID($D384,8,7)</f>
        <v>0111484</v>
      </c>
      <c r="H384" s="2" t="s">
        <v>906</v>
      </c>
      <c r="I384" s="2" t="str">
        <f t="shared" ref="I384:I422" si="42">IF(H384="N/A",MID(F384,1,4),IF(MID(H384,1,1)="0","C"&amp;MID(H384,2,3),IF(MID(H384,1,1)="1","S"&amp;MID(H384,2,3),"?")))</f>
        <v>C791</v>
      </c>
      <c r="J384" s="2" t="str">
        <f>IF(Table1[[#This Row],[Direct
Funded
Charter School
Number]]="N/A",Table1[[#This Row],[District
Code]],"C"&amp;Table1[[#This Row],[Direct
Funded
Charter School
Number]])</f>
        <v>C0791</v>
      </c>
      <c r="K384" t="s">
        <v>907</v>
      </c>
      <c r="L384" s="9">
        <v>10000</v>
      </c>
      <c r="M384" s="20">
        <v>2500</v>
      </c>
    </row>
    <row r="385" spans="1:13" x14ac:dyDescent="0.35">
      <c r="A385" t="s">
        <v>589</v>
      </c>
      <c r="B385" t="s">
        <v>2945</v>
      </c>
      <c r="C385" s="2">
        <v>1</v>
      </c>
      <c r="D385" t="s">
        <v>908</v>
      </c>
      <c r="E385" s="2" t="str">
        <f t="shared" si="39"/>
        <v>19</v>
      </c>
      <c r="F385" s="2" t="str">
        <f t="shared" si="40"/>
        <v>64733</v>
      </c>
      <c r="G385" s="2" t="str">
        <f t="shared" si="41"/>
        <v>0111583</v>
      </c>
      <c r="H385" s="2" t="s">
        <v>909</v>
      </c>
      <c r="I385" s="2" t="str">
        <f t="shared" si="42"/>
        <v>C793</v>
      </c>
      <c r="J385" s="2" t="str">
        <f>IF(Table1[[#This Row],[Direct
Funded
Charter School
Number]]="N/A",Table1[[#This Row],[District
Code]],"C"&amp;Table1[[#This Row],[Direct
Funded
Charter School
Number]])</f>
        <v>C0793</v>
      </c>
      <c r="K385" t="s">
        <v>910</v>
      </c>
      <c r="L385" s="9">
        <v>19131</v>
      </c>
      <c r="M385" s="20">
        <v>4783</v>
      </c>
    </row>
    <row r="386" spans="1:13" x14ac:dyDescent="0.35">
      <c r="A386" t="s">
        <v>589</v>
      </c>
      <c r="B386" t="s">
        <v>2945</v>
      </c>
      <c r="C386" s="2">
        <v>1</v>
      </c>
      <c r="D386" t="s">
        <v>911</v>
      </c>
      <c r="E386" s="2" t="str">
        <f t="shared" si="39"/>
        <v>19</v>
      </c>
      <c r="F386" s="2" t="str">
        <f t="shared" si="40"/>
        <v>64733</v>
      </c>
      <c r="G386" s="2" t="str">
        <f t="shared" si="41"/>
        <v>0133272</v>
      </c>
      <c r="H386" s="2" t="s">
        <v>912</v>
      </c>
      <c r="I386" s="2" t="str">
        <f t="shared" si="42"/>
        <v>C797</v>
      </c>
      <c r="J386" s="2" t="str">
        <f>IF(Table1[[#This Row],[Direct
Funded
Charter School
Number]]="N/A",Table1[[#This Row],[District
Code]],"C"&amp;Table1[[#This Row],[Direct
Funded
Charter School
Number]])</f>
        <v>C0797</v>
      </c>
      <c r="K386" t="s">
        <v>913</v>
      </c>
      <c r="L386" s="9">
        <v>19579</v>
      </c>
      <c r="M386" s="20">
        <v>4895</v>
      </c>
    </row>
    <row r="387" spans="1:13" x14ac:dyDescent="0.35">
      <c r="A387" t="s">
        <v>589</v>
      </c>
      <c r="B387" t="s">
        <v>2945</v>
      </c>
      <c r="C387" s="2">
        <v>1</v>
      </c>
      <c r="D387" t="s">
        <v>914</v>
      </c>
      <c r="E387" s="2" t="str">
        <f t="shared" si="39"/>
        <v>19</v>
      </c>
      <c r="F387" s="2" t="str">
        <f t="shared" si="40"/>
        <v>64733</v>
      </c>
      <c r="G387" s="2" t="str">
        <f t="shared" si="41"/>
        <v>0112201</v>
      </c>
      <c r="H387" s="2" t="s">
        <v>915</v>
      </c>
      <c r="I387" s="2" t="str">
        <f t="shared" si="42"/>
        <v>C798</v>
      </c>
      <c r="J387" s="2" t="str">
        <f>IF(Table1[[#This Row],[Direct
Funded
Charter School
Number]]="N/A",Table1[[#This Row],[District
Code]],"C"&amp;Table1[[#This Row],[Direct
Funded
Charter School
Number]])</f>
        <v>C0798</v>
      </c>
      <c r="K387" t="s">
        <v>916</v>
      </c>
      <c r="L387" s="9">
        <v>10000</v>
      </c>
      <c r="M387" s="20">
        <v>2500</v>
      </c>
    </row>
    <row r="388" spans="1:13" x14ac:dyDescent="0.35">
      <c r="A388" t="s">
        <v>589</v>
      </c>
      <c r="B388" t="s">
        <v>2945</v>
      </c>
      <c r="C388" s="2">
        <v>1</v>
      </c>
      <c r="D388" t="s">
        <v>917</v>
      </c>
      <c r="E388" s="2" t="str">
        <f t="shared" si="39"/>
        <v>19</v>
      </c>
      <c r="F388" s="2" t="str">
        <f t="shared" si="40"/>
        <v>64709</v>
      </c>
      <c r="G388" s="2" t="str">
        <f t="shared" si="41"/>
        <v>0112250</v>
      </c>
      <c r="H388" s="2" t="s">
        <v>918</v>
      </c>
      <c r="I388" s="2" t="str">
        <f t="shared" si="42"/>
        <v>C809</v>
      </c>
      <c r="J388" s="2" t="str">
        <f>IF(Table1[[#This Row],[Direct
Funded
Charter School
Number]]="N/A",Table1[[#This Row],[District
Code]],"C"&amp;Table1[[#This Row],[Direct
Funded
Charter School
Number]])</f>
        <v>C0809</v>
      </c>
      <c r="K388" t="s">
        <v>919</v>
      </c>
      <c r="L388" s="9">
        <v>10000</v>
      </c>
      <c r="M388" s="20">
        <v>2500</v>
      </c>
    </row>
    <row r="389" spans="1:13" x14ac:dyDescent="0.35">
      <c r="A389" t="s">
        <v>589</v>
      </c>
      <c r="B389" t="s">
        <v>2945</v>
      </c>
      <c r="C389" s="2">
        <v>1</v>
      </c>
      <c r="D389" t="s">
        <v>920</v>
      </c>
      <c r="E389" s="2" t="str">
        <f t="shared" si="39"/>
        <v>19</v>
      </c>
      <c r="F389" s="2" t="str">
        <f t="shared" si="40"/>
        <v>64733</v>
      </c>
      <c r="G389" s="2" t="str">
        <f t="shared" si="41"/>
        <v>0112235</v>
      </c>
      <c r="H389" s="2" t="s">
        <v>921</v>
      </c>
      <c r="I389" s="2" t="str">
        <f t="shared" si="42"/>
        <v>C827</v>
      </c>
      <c r="J389" s="2" t="str">
        <f>IF(Table1[[#This Row],[Direct
Funded
Charter School
Number]]="N/A",Table1[[#This Row],[District
Code]],"C"&amp;Table1[[#This Row],[Direct
Funded
Charter School
Number]])</f>
        <v>C0827</v>
      </c>
      <c r="K389" t="s">
        <v>922</v>
      </c>
      <c r="L389" s="9">
        <v>10000</v>
      </c>
      <c r="M389" s="20">
        <v>2500</v>
      </c>
    </row>
    <row r="390" spans="1:13" x14ac:dyDescent="0.35">
      <c r="A390" t="s">
        <v>589</v>
      </c>
      <c r="B390" t="s">
        <v>2945</v>
      </c>
      <c r="C390" s="2">
        <v>1</v>
      </c>
      <c r="D390" t="s">
        <v>923</v>
      </c>
      <c r="E390" s="2" t="str">
        <f t="shared" si="39"/>
        <v>19</v>
      </c>
      <c r="F390" s="2" t="str">
        <f t="shared" si="40"/>
        <v>64881</v>
      </c>
      <c r="G390" s="2" t="str">
        <f t="shared" si="41"/>
        <v>0113464</v>
      </c>
      <c r="H390" s="2" t="s">
        <v>924</v>
      </c>
      <c r="I390" s="2" t="str">
        <f t="shared" si="42"/>
        <v>C847</v>
      </c>
      <c r="J390" s="2" t="str">
        <f>IF(Table1[[#This Row],[Direct
Funded
Charter School
Number]]="N/A",Table1[[#This Row],[District
Code]],"C"&amp;Table1[[#This Row],[Direct
Funded
Charter School
Number]])</f>
        <v>C0847</v>
      </c>
      <c r="K390" t="s">
        <v>925</v>
      </c>
      <c r="L390" s="9">
        <v>10000</v>
      </c>
      <c r="M390" s="20">
        <v>2501</v>
      </c>
    </row>
    <row r="391" spans="1:13" x14ac:dyDescent="0.35">
      <c r="A391" t="s">
        <v>589</v>
      </c>
      <c r="B391" t="s">
        <v>2945</v>
      </c>
      <c r="C391" s="2">
        <v>1</v>
      </c>
      <c r="D391" t="s">
        <v>926</v>
      </c>
      <c r="E391" s="2" t="str">
        <f t="shared" si="39"/>
        <v>19</v>
      </c>
      <c r="F391" s="2" t="str">
        <f t="shared" si="40"/>
        <v>10199</v>
      </c>
      <c r="G391" s="2" t="str">
        <f t="shared" si="41"/>
        <v>0115212</v>
      </c>
      <c r="H391" s="2" t="s">
        <v>927</v>
      </c>
      <c r="I391" s="2" t="str">
        <f t="shared" si="42"/>
        <v>C906</v>
      </c>
      <c r="J391" s="2" t="str">
        <f>IF(Table1[[#This Row],[Direct
Funded
Charter School
Number]]="N/A",Table1[[#This Row],[District
Code]],"C"&amp;Table1[[#This Row],[Direct
Funded
Charter School
Number]])</f>
        <v>C0906</v>
      </c>
      <c r="K391" t="s">
        <v>928</v>
      </c>
      <c r="L391" s="9">
        <v>13808</v>
      </c>
      <c r="M391" s="20">
        <v>3452</v>
      </c>
    </row>
    <row r="392" spans="1:13" x14ac:dyDescent="0.35">
      <c r="A392" t="s">
        <v>589</v>
      </c>
      <c r="B392" t="s">
        <v>2945</v>
      </c>
      <c r="C392" s="2">
        <v>1</v>
      </c>
      <c r="D392" t="s">
        <v>929</v>
      </c>
      <c r="E392" s="2" t="str">
        <f t="shared" si="39"/>
        <v>19</v>
      </c>
      <c r="F392" s="2" t="str">
        <f t="shared" si="40"/>
        <v>64733</v>
      </c>
      <c r="G392" s="2" t="str">
        <f t="shared" si="41"/>
        <v>0115048</v>
      </c>
      <c r="H392" s="2" t="s">
        <v>930</v>
      </c>
      <c r="I392" s="2" t="str">
        <f t="shared" si="42"/>
        <v>C911</v>
      </c>
      <c r="J392" s="2" t="str">
        <f>IF(Table1[[#This Row],[Direct
Funded
Charter School
Number]]="N/A",Table1[[#This Row],[District
Code]],"C"&amp;Table1[[#This Row],[Direct
Funded
Charter School
Number]])</f>
        <v>C0911</v>
      </c>
      <c r="K392" t="s">
        <v>931</v>
      </c>
      <c r="L392" s="9">
        <v>22553</v>
      </c>
      <c r="M392" s="20">
        <v>5638</v>
      </c>
    </row>
    <row r="393" spans="1:13" x14ac:dyDescent="0.35">
      <c r="A393" t="s">
        <v>589</v>
      </c>
      <c r="B393" t="s">
        <v>2945</v>
      </c>
      <c r="C393" s="2">
        <v>1</v>
      </c>
      <c r="D393" t="s">
        <v>932</v>
      </c>
      <c r="E393" s="2" t="str">
        <f t="shared" si="39"/>
        <v>19</v>
      </c>
      <c r="F393" s="2" t="str">
        <f t="shared" si="40"/>
        <v>10199</v>
      </c>
      <c r="G393" s="2" t="str">
        <f t="shared" si="41"/>
        <v>0115030</v>
      </c>
      <c r="H393" s="2" t="s">
        <v>933</v>
      </c>
      <c r="I393" s="2" t="str">
        <f t="shared" si="42"/>
        <v>C917</v>
      </c>
      <c r="J393" s="2" t="str">
        <f>IF(Table1[[#This Row],[Direct
Funded
Charter School
Number]]="N/A",Table1[[#This Row],[District
Code]],"C"&amp;Table1[[#This Row],[Direct
Funded
Charter School
Number]])</f>
        <v>C0917</v>
      </c>
      <c r="K393" t="s">
        <v>934</v>
      </c>
      <c r="L393" s="9">
        <v>11386</v>
      </c>
      <c r="M393" s="20">
        <v>2847</v>
      </c>
    </row>
    <row r="394" spans="1:13" x14ac:dyDescent="0.35">
      <c r="A394" t="s">
        <v>589</v>
      </c>
      <c r="B394" t="s">
        <v>2945</v>
      </c>
      <c r="C394" s="2">
        <v>1</v>
      </c>
      <c r="D394" t="s">
        <v>935</v>
      </c>
      <c r="E394" s="2" t="str">
        <f t="shared" si="39"/>
        <v>19</v>
      </c>
      <c r="F394" s="2" t="str">
        <f t="shared" si="40"/>
        <v>64733</v>
      </c>
      <c r="G394" s="2" t="str">
        <f t="shared" si="41"/>
        <v>0114959</v>
      </c>
      <c r="H394" s="2" t="s">
        <v>936</v>
      </c>
      <c r="I394" s="2" t="str">
        <f t="shared" si="42"/>
        <v>C931</v>
      </c>
      <c r="J394" s="2" t="str">
        <f>IF(Table1[[#This Row],[Direct
Funded
Charter School
Number]]="N/A",Table1[[#This Row],[District
Code]],"C"&amp;Table1[[#This Row],[Direct
Funded
Charter School
Number]])</f>
        <v>C0931</v>
      </c>
      <c r="K394" t="s">
        <v>937</v>
      </c>
      <c r="L394" s="9">
        <v>10218</v>
      </c>
      <c r="M394" s="20">
        <v>2555</v>
      </c>
    </row>
    <row r="395" spans="1:13" x14ac:dyDescent="0.35">
      <c r="A395" t="s">
        <v>589</v>
      </c>
      <c r="B395" t="s">
        <v>2945</v>
      </c>
      <c r="C395" s="2">
        <v>1</v>
      </c>
      <c r="D395" t="s">
        <v>938</v>
      </c>
      <c r="E395" s="2" t="str">
        <f t="shared" si="39"/>
        <v>19</v>
      </c>
      <c r="F395" s="2" t="str">
        <f t="shared" si="40"/>
        <v>64733</v>
      </c>
      <c r="G395" s="2" t="str">
        <f t="shared" si="41"/>
        <v>0114967</v>
      </c>
      <c r="H395" s="2" t="s">
        <v>939</v>
      </c>
      <c r="I395" s="2" t="str">
        <f t="shared" si="42"/>
        <v>C934</v>
      </c>
      <c r="J395" s="2" t="str">
        <f>IF(Table1[[#This Row],[Direct
Funded
Charter School
Number]]="N/A",Table1[[#This Row],[District
Code]],"C"&amp;Table1[[#This Row],[Direct
Funded
Charter School
Number]])</f>
        <v>C0934</v>
      </c>
      <c r="K395" t="s">
        <v>940</v>
      </c>
      <c r="L395" s="9">
        <v>10000</v>
      </c>
      <c r="M395" s="20">
        <v>2500</v>
      </c>
    </row>
    <row r="396" spans="1:13" x14ac:dyDescent="0.35">
      <c r="A396" t="s">
        <v>589</v>
      </c>
      <c r="B396" t="s">
        <v>2945</v>
      </c>
      <c r="C396" s="2">
        <v>1</v>
      </c>
      <c r="D396" t="s">
        <v>941</v>
      </c>
      <c r="E396" s="2" t="str">
        <f t="shared" si="39"/>
        <v>19</v>
      </c>
      <c r="F396" s="2" t="str">
        <f t="shared" si="40"/>
        <v>64733</v>
      </c>
      <c r="G396" s="2" t="str">
        <f t="shared" si="41"/>
        <v>0115113</v>
      </c>
      <c r="H396" s="2" t="s">
        <v>942</v>
      </c>
      <c r="I396" s="2" t="str">
        <f t="shared" si="42"/>
        <v>C936</v>
      </c>
      <c r="J396" s="2" t="str">
        <f>IF(Table1[[#This Row],[Direct
Funded
Charter School
Number]]="N/A",Table1[[#This Row],[District
Code]],"C"&amp;Table1[[#This Row],[Direct
Funded
Charter School
Number]])</f>
        <v>C0936</v>
      </c>
      <c r="K396" t="s">
        <v>943</v>
      </c>
      <c r="L396" s="9">
        <v>10000</v>
      </c>
      <c r="M396" s="20">
        <v>2500</v>
      </c>
    </row>
    <row r="397" spans="1:13" x14ac:dyDescent="0.35">
      <c r="A397" t="s">
        <v>589</v>
      </c>
      <c r="B397" t="s">
        <v>2945</v>
      </c>
      <c r="C397" s="2">
        <v>1</v>
      </c>
      <c r="D397" t="s">
        <v>944</v>
      </c>
      <c r="E397" s="2" t="str">
        <f t="shared" si="39"/>
        <v>19</v>
      </c>
      <c r="F397" s="2" t="str">
        <f t="shared" si="40"/>
        <v>64733</v>
      </c>
      <c r="G397" s="2" t="str">
        <f t="shared" si="41"/>
        <v>0115139</v>
      </c>
      <c r="H397" s="2" t="s">
        <v>945</v>
      </c>
      <c r="I397" s="2" t="str">
        <f t="shared" si="42"/>
        <v>C937</v>
      </c>
      <c r="J397" s="2" t="str">
        <f>IF(Table1[[#This Row],[Direct
Funded
Charter School
Number]]="N/A",Table1[[#This Row],[District
Code]],"C"&amp;Table1[[#This Row],[Direct
Funded
Charter School
Number]])</f>
        <v>C0937</v>
      </c>
      <c r="K397" t="s">
        <v>946</v>
      </c>
      <c r="L397" s="9">
        <v>10590</v>
      </c>
      <c r="M397" s="20">
        <v>7942</v>
      </c>
    </row>
    <row r="398" spans="1:13" x14ac:dyDescent="0.35">
      <c r="A398" t="s">
        <v>589</v>
      </c>
      <c r="B398" t="s">
        <v>2945</v>
      </c>
      <c r="C398" s="2">
        <v>1</v>
      </c>
      <c r="D398" t="s">
        <v>947</v>
      </c>
      <c r="E398" s="2" t="str">
        <f t="shared" si="39"/>
        <v>19</v>
      </c>
      <c r="F398" s="2" t="str">
        <f t="shared" si="40"/>
        <v>64733</v>
      </c>
      <c r="G398" s="2" t="str">
        <f t="shared" si="41"/>
        <v>0115253</v>
      </c>
      <c r="H398" s="2" t="s">
        <v>948</v>
      </c>
      <c r="I398" s="2" t="str">
        <f t="shared" si="42"/>
        <v>C949</v>
      </c>
      <c r="J398" s="2" t="str">
        <f>IF(Table1[[#This Row],[Direct
Funded
Charter School
Number]]="N/A",Table1[[#This Row],[District
Code]],"C"&amp;Table1[[#This Row],[Direct
Funded
Charter School
Number]])</f>
        <v>C0949</v>
      </c>
      <c r="K398" t="s">
        <v>949</v>
      </c>
      <c r="L398" s="9">
        <v>10000</v>
      </c>
      <c r="M398" s="20">
        <v>2500</v>
      </c>
    </row>
    <row r="399" spans="1:13" x14ac:dyDescent="0.35">
      <c r="A399" t="s">
        <v>589</v>
      </c>
      <c r="B399" t="s">
        <v>2945</v>
      </c>
      <c r="C399" s="2">
        <v>1</v>
      </c>
      <c r="D399" t="s">
        <v>950</v>
      </c>
      <c r="E399" s="2" t="str">
        <f t="shared" si="39"/>
        <v>19</v>
      </c>
      <c r="F399" s="2" t="str">
        <f t="shared" si="40"/>
        <v>64733</v>
      </c>
      <c r="G399" s="2" t="str">
        <f t="shared" si="41"/>
        <v>0115287</v>
      </c>
      <c r="H399" s="2" t="s">
        <v>951</v>
      </c>
      <c r="I399" s="2" t="str">
        <f t="shared" si="42"/>
        <v>C953</v>
      </c>
      <c r="J399" s="2" t="str">
        <f>IF(Table1[[#This Row],[Direct
Funded
Charter School
Number]]="N/A",Table1[[#This Row],[District
Code]],"C"&amp;Table1[[#This Row],[Direct
Funded
Charter School
Number]])</f>
        <v>C0953</v>
      </c>
      <c r="K399" t="s">
        <v>952</v>
      </c>
      <c r="L399" s="9">
        <v>10000</v>
      </c>
      <c r="M399" s="20">
        <v>2500</v>
      </c>
    </row>
    <row r="400" spans="1:13" x14ac:dyDescent="0.35">
      <c r="A400" t="s">
        <v>589</v>
      </c>
      <c r="B400" t="s">
        <v>2945</v>
      </c>
      <c r="C400" s="2">
        <v>1</v>
      </c>
      <c r="D400" t="s">
        <v>953</v>
      </c>
      <c r="E400" s="2" t="str">
        <f t="shared" si="39"/>
        <v>19</v>
      </c>
      <c r="F400" s="2" t="str">
        <f t="shared" si="40"/>
        <v>73437</v>
      </c>
      <c r="G400" s="2" t="str">
        <f t="shared" si="41"/>
        <v>0115725</v>
      </c>
      <c r="H400" s="2" t="s">
        <v>954</v>
      </c>
      <c r="I400" s="2" t="str">
        <f t="shared" si="42"/>
        <v>C963</v>
      </c>
      <c r="J400" s="2" t="str">
        <f>IF(Table1[[#This Row],[Direct
Funded
Charter School
Number]]="N/A",Table1[[#This Row],[District
Code]],"C"&amp;Table1[[#This Row],[Direct
Funded
Charter School
Number]])</f>
        <v>C0963</v>
      </c>
      <c r="K400" t="s">
        <v>955</v>
      </c>
      <c r="L400" s="9">
        <v>19270</v>
      </c>
      <c r="M400" s="20">
        <v>7818</v>
      </c>
    </row>
    <row r="401" spans="1:13" x14ac:dyDescent="0.35">
      <c r="A401" t="s">
        <v>589</v>
      </c>
      <c r="B401" t="s">
        <v>2945</v>
      </c>
      <c r="C401" s="2">
        <v>1</v>
      </c>
      <c r="D401" t="s">
        <v>956</v>
      </c>
      <c r="E401" s="2" t="str">
        <f t="shared" si="39"/>
        <v>19</v>
      </c>
      <c r="F401" s="2" t="str">
        <f t="shared" si="40"/>
        <v>64733</v>
      </c>
      <c r="G401" s="2" t="str">
        <f t="shared" si="41"/>
        <v>0117622</v>
      </c>
      <c r="H401" s="2" t="s">
        <v>957</v>
      </c>
      <c r="I401" s="2" t="str">
        <f t="shared" si="42"/>
        <v>C986</v>
      </c>
      <c r="J401" s="2" t="str">
        <f>IF(Table1[[#This Row],[Direct
Funded
Charter School
Number]]="N/A",Table1[[#This Row],[District
Code]],"C"&amp;Table1[[#This Row],[Direct
Funded
Charter School
Number]])</f>
        <v>C0986</v>
      </c>
      <c r="K401" t="s">
        <v>958</v>
      </c>
      <c r="L401" s="9">
        <v>10000</v>
      </c>
      <c r="M401" s="20">
        <v>2500</v>
      </c>
    </row>
    <row r="402" spans="1:13" x14ac:dyDescent="0.35">
      <c r="A402" t="s">
        <v>589</v>
      </c>
      <c r="B402" t="s">
        <v>2945</v>
      </c>
      <c r="C402" s="2">
        <v>1</v>
      </c>
      <c r="D402" t="s">
        <v>2927</v>
      </c>
      <c r="E402" s="2" t="str">
        <f t="shared" si="39"/>
        <v>19</v>
      </c>
      <c r="F402" s="2" t="str">
        <f t="shared" si="40"/>
        <v>10199</v>
      </c>
      <c r="G402" s="2" t="str">
        <f t="shared" si="41"/>
        <v>0137679</v>
      </c>
      <c r="H402" s="2" t="s">
        <v>959</v>
      </c>
      <c r="I402" s="2" t="str">
        <f t="shared" si="42"/>
        <v>C987</v>
      </c>
      <c r="J402" s="2" t="str">
        <f>IF(Table1[[#This Row],[Direct
Funded
Charter School
Number]]="N/A",Table1[[#This Row],[District
Code]],"C"&amp;Table1[[#This Row],[Direct
Funded
Charter School
Number]])</f>
        <v>C0987</v>
      </c>
      <c r="K402" t="s">
        <v>960</v>
      </c>
      <c r="L402" s="9">
        <v>10000</v>
      </c>
      <c r="M402" s="20">
        <v>2500</v>
      </c>
    </row>
    <row r="403" spans="1:13" x14ac:dyDescent="0.35">
      <c r="A403" t="s">
        <v>589</v>
      </c>
      <c r="B403" t="s">
        <v>2945</v>
      </c>
      <c r="C403" s="2">
        <v>1</v>
      </c>
      <c r="D403" t="s">
        <v>961</v>
      </c>
      <c r="E403" s="2" t="str">
        <f t="shared" si="39"/>
        <v>19</v>
      </c>
      <c r="F403" s="2" t="str">
        <f t="shared" si="40"/>
        <v>64733</v>
      </c>
      <c r="G403" s="2" t="str">
        <f t="shared" si="41"/>
        <v>0117648</v>
      </c>
      <c r="H403" s="2" t="s">
        <v>962</v>
      </c>
      <c r="I403" s="2" t="str">
        <f t="shared" si="42"/>
        <v>C988</v>
      </c>
      <c r="J403" s="2" t="str">
        <f>IF(Table1[[#This Row],[Direct
Funded
Charter School
Number]]="N/A",Table1[[#This Row],[District
Code]],"C"&amp;Table1[[#This Row],[Direct
Funded
Charter School
Number]])</f>
        <v>C0988</v>
      </c>
      <c r="K403" t="s">
        <v>963</v>
      </c>
      <c r="L403" s="9">
        <v>10000</v>
      </c>
      <c r="M403" s="20">
        <v>2500</v>
      </c>
    </row>
    <row r="404" spans="1:13" x14ac:dyDescent="0.35">
      <c r="A404" t="s">
        <v>589</v>
      </c>
      <c r="B404" t="s">
        <v>2945</v>
      </c>
      <c r="C404" s="2">
        <v>1</v>
      </c>
      <c r="D404" t="s">
        <v>964</v>
      </c>
      <c r="E404" s="2" t="str">
        <f t="shared" si="39"/>
        <v>19</v>
      </c>
      <c r="F404" s="2" t="str">
        <f t="shared" si="40"/>
        <v>64733</v>
      </c>
      <c r="G404" s="2" t="str">
        <f t="shared" si="41"/>
        <v>0117655</v>
      </c>
      <c r="H404" s="2" t="s">
        <v>965</v>
      </c>
      <c r="I404" s="2" t="str">
        <f t="shared" si="42"/>
        <v>C989</v>
      </c>
      <c r="J404" s="2" t="str">
        <f>IF(Table1[[#This Row],[Direct
Funded
Charter School
Number]]="N/A",Table1[[#This Row],[District
Code]],"C"&amp;Table1[[#This Row],[Direct
Funded
Charter School
Number]])</f>
        <v>C0989</v>
      </c>
      <c r="K404" t="s">
        <v>966</v>
      </c>
      <c r="L404" s="9">
        <v>10000</v>
      </c>
      <c r="M404" s="20">
        <v>2500</v>
      </c>
    </row>
    <row r="405" spans="1:13" x14ac:dyDescent="0.35">
      <c r="A405" t="s">
        <v>589</v>
      </c>
      <c r="B405" t="s">
        <v>2945</v>
      </c>
      <c r="C405" s="2">
        <v>1</v>
      </c>
      <c r="D405" t="s">
        <v>967</v>
      </c>
      <c r="E405" s="2" t="str">
        <f t="shared" si="39"/>
        <v>19</v>
      </c>
      <c r="F405" s="2" t="str">
        <f t="shared" si="40"/>
        <v>64733</v>
      </c>
      <c r="G405" s="2" t="str">
        <f t="shared" si="41"/>
        <v>0117614</v>
      </c>
      <c r="H405" s="2" t="s">
        <v>968</v>
      </c>
      <c r="I405" s="2" t="str">
        <f t="shared" si="42"/>
        <v>C998</v>
      </c>
      <c r="J405" s="2" t="str">
        <f>IF(Table1[[#This Row],[Direct
Funded
Charter School
Number]]="N/A",Table1[[#This Row],[District
Code]],"C"&amp;Table1[[#This Row],[Direct
Funded
Charter School
Number]])</f>
        <v>C0998</v>
      </c>
      <c r="K405" t="s">
        <v>969</v>
      </c>
      <c r="L405" s="9">
        <v>10000</v>
      </c>
      <c r="M405" s="20">
        <v>2500</v>
      </c>
    </row>
    <row r="406" spans="1:13" x14ac:dyDescent="0.35">
      <c r="A406" t="s">
        <v>589</v>
      </c>
      <c r="B406" t="s">
        <v>2945</v>
      </c>
      <c r="C406" s="2">
        <v>1</v>
      </c>
      <c r="D406" t="s">
        <v>970</v>
      </c>
      <c r="E406" s="2" t="str">
        <f t="shared" si="39"/>
        <v>19</v>
      </c>
      <c r="F406" s="2" t="str">
        <f t="shared" si="40"/>
        <v>64733</v>
      </c>
      <c r="G406" s="2" t="str">
        <f t="shared" si="41"/>
        <v>0117846</v>
      </c>
      <c r="H406" s="2" t="s">
        <v>971</v>
      </c>
      <c r="I406" s="2" t="str">
        <f t="shared" si="42"/>
        <v>S007</v>
      </c>
      <c r="J406" s="2" t="str">
        <f>IF(Table1[[#This Row],[Direct
Funded
Charter School
Number]]="N/A",Table1[[#This Row],[District
Code]],"C"&amp;Table1[[#This Row],[Direct
Funded
Charter School
Number]])</f>
        <v>C1007</v>
      </c>
      <c r="K406" t="s">
        <v>972</v>
      </c>
      <c r="L406" s="9">
        <v>18822</v>
      </c>
      <c r="M406" s="20">
        <v>4706</v>
      </c>
    </row>
    <row r="407" spans="1:13" x14ac:dyDescent="0.35">
      <c r="A407" t="s">
        <v>589</v>
      </c>
      <c r="B407" t="s">
        <v>2945</v>
      </c>
      <c r="C407" s="2">
        <v>1</v>
      </c>
      <c r="D407" t="s">
        <v>973</v>
      </c>
      <c r="E407" s="2" t="str">
        <f t="shared" si="39"/>
        <v>19</v>
      </c>
      <c r="F407" s="2" t="str">
        <f t="shared" si="40"/>
        <v>64733</v>
      </c>
      <c r="G407" s="2" t="str">
        <f t="shared" si="41"/>
        <v>0117903</v>
      </c>
      <c r="H407" s="2" t="s">
        <v>974</v>
      </c>
      <c r="I407" s="2" t="str">
        <f t="shared" si="42"/>
        <v>S010</v>
      </c>
      <c r="J407" s="2" t="str">
        <f>IF(Table1[[#This Row],[Direct
Funded
Charter School
Number]]="N/A",Table1[[#This Row],[District
Code]],"C"&amp;Table1[[#This Row],[Direct
Funded
Charter School
Number]])</f>
        <v>C1010</v>
      </c>
      <c r="K407" t="s">
        <v>975</v>
      </c>
      <c r="L407" s="9">
        <v>15219</v>
      </c>
      <c r="M407" s="20">
        <v>3805</v>
      </c>
    </row>
    <row r="408" spans="1:13" x14ac:dyDescent="0.35">
      <c r="A408" t="s">
        <v>589</v>
      </c>
      <c r="B408" t="s">
        <v>2945</v>
      </c>
      <c r="C408" s="2">
        <v>1</v>
      </c>
      <c r="D408" t="s">
        <v>976</v>
      </c>
      <c r="E408" s="2" t="str">
        <f t="shared" si="39"/>
        <v>19</v>
      </c>
      <c r="F408" s="2" t="str">
        <f t="shared" si="40"/>
        <v>64733</v>
      </c>
      <c r="G408" s="2" t="str">
        <f t="shared" si="41"/>
        <v>0117895</v>
      </c>
      <c r="H408" s="2" t="s">
        <v>977</v>
      </c>
      <c r="I408" s="2" t="str">
        <f t="shared" si="42"/>
        <v>S014</v>
      </c>
      <c r="J408" s="2" t="str">
        <f>IF(Table1[[#This Row],[Direct
Funded
Charter School
Number]]="N/A",Table1[[#This Row],[District
Code]],"C"&amp;Table1[[#This Row],[Direct
Funded
Charter School
Number]])</f>
        <v>C1014</v>
      </c>
      <c r="K408" t="s">
        <v>978</v>
      </c>
      <c r="L408" s="9">
        <v>15516</v>
      </c>
      <c r="M408" s="20">
        <v>3879</v>
      </c>
    </row>
    <row r="409" spans="1:13" x14ac:dyDescent="0.35">
      <c r="A409" t="s">
        <v>589</v>
      </c>
      <c r="B409" t="s">
        <v>2945</v>
      </c>
      <c r="C409" s="2">
        <v>1</v>
      </c>
      <c r="D409" t="s">
        <v>979</v>
      </c>
      <c r="E409" s="2" t="str">
        <f t="shared" si="39"/>
        <v>19</v>
      </c>
      <c r="F409" s="2" t="str">
        <f t="shared" si="40"/>
        <v>64733</v>
      </c>
      <c r="G409" s="2" t="str">
        <f t="shared" si="41"/>
        <v>0117911</v>
      </c>
      <c r="H409" s="2" t="s">
        <v>980</v>
      </c>
      <c r="I409" s="2" t="str">
        <f t="shared" si="42"/>
        <v>S020</v>
      </c>
      <c r="J409" s="2" t="str">
        <f>IF(Table1[[#This Row],[Direct
Funded
Charter School
Number]]="N/A",Table1[[#This Row],[District
Code]],"C"&amp;Table1[[#This Row],[Direct
Funded
Charter School
Number]])</f>
        <v>C1020</v>
      </c>
      <c r="K409" t="s">
        <v>981</v>
      </c>
      <c r="L409" s="9">
        <v>10000</v>
      </c>
      <c r="M409" s="20">
        <v>2500</v>
      </c>
    </row>
    <row r="410" spans="1:13" x14ac:dyDescent="0.35">
      <c r="A410" t="s">
        <v>589</v>
      </c>
      <c r="B410" t="s">
        <v>2945</v>
      </c>
      <c r="C410" s="2">
        <v>1</v>
      </c>
      <c r="D410" t="s">
        <v>982</v>
      </c>
      <c r="E410" s="2" t="str">
        <f t="shared" si="39"/>
        <v>19</v>
      </c>
      <c r="F410" s="2" t="str">
        <f t="shared" si="40"/>
        <v>64733</v>
      </c>
      <c r="G410" s="2" t="str">
        <f t="shared" si="41"/>
        <v>0117952</v>
      </c>
      <c r="H410" s="2" t="s">
        <v>983</v>
      </c>
      <c r="I410" s="2" t="str">
        <f t="shared" si="42"/>
        <v>S037</v>
      </c>
      <c r="J410" s="2" t="str">
        <f>IF(Table1[[#This Row],[Direct
Funded
Charter School
Number]]="N/A",Table1[[#This Row],[District
Code]],"C"&amp;Table1[[#This Row],[Direct
Funded
Charter School
Number]])</f>
        <v>C1037</v>
      </c>
      <c r="K410" t="s">
        <v>984</v>
      </c>
      <c r="L410" s="9">
        <v>10000</v>
      </c>
      <c r="M410" s="20">
        <v>2500</v>
      </c>
    </row>
    <row r="411" spans="1:13" x14ac:dyDescent="0.35">
      <c r="A411" t="s">
        <v>589</v>
      </c>
      <c r="B411" t="s">
        <v>2945</v>
      </c>
      <c r="C411" s="2">
        <v>1</v>
      </c>
      <c r="D411" t="s">
        <v>985</v>
      </c>
      <c r="E411" s="2" t="str">
        <f t="shared" si="39"/>
        <v>19</v>
      </c>
      <c r="F411" s="2" t="str">
        <f t="shared" si="40"/>
        <v>64733</v>
      </c>
      <c r="G411" s="2" t="str">
        <f t="shared" si="41"/>
        <v>0117937</v>
      </c>
      <c r="H411" s="2" t="s">
        <v>986</v>
      </c>
      <c r="I411" s="2" t="str">
        <f t="shared" si="42"/>
        <v>S039</v>
      </c>
      <c r="J411" s="2" t="str">
        <f>IF(Table1[[#This Row],[Direct
Funded
Charter School
Number]]="N/A",Table1[[#This Row],[District
Code]],"C"&amp;Table1[[#This Row],[Direct
Funded
Charter School
Number]])</f>
        <v>C1039</v>
      </c>
      <c r="K411" t="s">
        <v>987</v>
      </c>
      <c r="L411" s="9">
        <v>11292</v>
      </c>
      <c r="M411" s="20">
        <v>2823</v>
      </c>
    </row>
    <row r="412" spans="1:13" x14ac:dyDescent="0.35">
      <c r="A412" t="s">
        <v>589</v>
      </c>
      <c r="B412" t="s">
        <v>2945</v>
      </c>
      <c r="C412" s="2">
        <v>1</v>
      </c>
      <c r="D412" t="s">
        <v>988</v>
      </c>
      <c r="E412" s="2" t="str">
        <f t="shared" si="39"/>
        <v>19</v>
      </c>
      <c r="F412" s="2" t="str">
        <f t="shared" si="40"/>
        <v>64733</v>
      </c>
      <c r="G412" s="2" t="str">
        <f t="shared" si="41"/>
        <v>0118588</v>
      </c>
      <c r="H412" s="2" t="s">
        <v>989</v>
      </c>
      <c r="I412" s="2" t="str">
        <f t="shared" si="42"/>
        <v>S050</v>
      </c>
      <c r="J412" s="2" t="str">
        <f>IF(Table1[[#This Row],[Direct
Funded
Charter School
Number]]="N/A",Table1[[#This Row],[District
Code]],"C"&amp;Table1[[#This Row],[Direct
Funded
Charter School
Number]])</f>
        <v>C1050</v>
      </c>
      <c r="K412" t="s">
        <v>990</v>
      </c>
      <c r="L412" s="9">
        <v>45116</v>
      </c>
      <c r="M412" s="20">
        <v>11279</v>
      </c>
    </row>
    <row r="413" spans="1:13" x14ac:dyDescent="0.35">
      <c r="A413" t="s">
        <v>589</v>
      </c>
      <c r="B413" t="s">
        <v>2945</v>
      </c>
      <c r="C413" s="2">
        <v>1</v>
      </c>
      <c r="D413" t="s">
        <v>991</v>
      </c>
      <c r="E413" s="2" t="str">
        <f t="shared" si="39"/>
        <v>19</v>
      </c>
      <c r="F413" s="2" t="str">
        <f t="shared" si="40"/>
        <v>76547</v>
      </c>
      <c r="G413" s="2" t="str">
        <f t="shared" si="41"/>
        <v>0118760</v>
      </c>
      <c r="H413" s="2" t="s">
        <v>992</v>
      </c>
      <c r="I413" s="2" t="str">
        <f t="shared" si="42"/>
        <v>S062</v>
      </c>
      <c r="J413" s="2" t="str">
        <f>IF(Table1[[#This Row],[Direct
Funded
Charter School
Number]]="N/A",Table1[[#This Row],[District
Code]],"C"&amp;Table1[[#This Row],[Direct
Funded
Charter School
Number]])</f>
        <v>C1062</v>
      </c>
      <c r="K413" t="s">
        <v>993</v>
      </c>
      <c r="L413" s="9">
        <v>10000</v>
      </c>
      <c r="M413" s="20">
        <v>2500</v>
      </c>
    </row>
    <row r="414" spans="1:13" x14ac:dyDescent="0.35">
      <c r="A414" t="s">
        <v>589</v>
      </c>
      <c r="B414" t="s">
        <v>2945</v>
      </c>
      <c r="C414" s="2">
        <v>1</v>
      </c>
      <c r="D414" t="s">
        <v>994</v>
      </c>
      <c r="E414" s="2" t="str">
        <f t="shared" si="39"/>
        <v>19</v>
      </c>
      <c r="F414" s="2" t="str">
        <f t="shared" si="40"/>
        <v>64634</v>
      </c>
      <c r="G414" s="2" t="str">
        <f t="shared" si="41"/>
        <v>0119552</v>
      </c>
      <c r="H414" s="2" t="s">
        <v>995</v>
      </c>
      <c r="I414" s="2" t="str">
        <f t="shared" si="42"/>
        <v>S075</v>
      </c>
      <c r="J414" s="2" t="str">
        <f>IF(Table1[[#This Row],[Direct
Funded
Charter School
Number]]="N/A",Table1[[#This Row],[District
Code]],"C"&amp;Table1[[#This Row],[Direct
Funded
Charter School
Number]])</f>
        <v>C1075</v>
      </c>
      <c r="K414" t="s">
        <v>996</v>
      </c>
      <c r="L414" s="9">
        <v>14193</v>
      </c>
      <c r="M414" s="20">
        <v>3548</v>
      </c>
    </row>
    <row r="415" spans="1:13" x14ac:dyDescent="0.35">
      <c r="A415" t="s">
        <v>589</v>
      </c>
      <c r="B415" t="s">
        <v>2945</v>
      </c>
      <c r="C415" s="2">
        <v>1</v>
      </c>
      <c r="D415" t="s">
        <v>997</v>
      </c>
      <c r="E415" s="2" t="str">
        <f t="shared" si="39"/>
        <v>19</v>
      </c>
      <c r="F415" s="2" t="str">
        <f t="shared" si="40"/>
        <v>64733</v>
      </c>
      <c r="G415" s="2" t="str">
        <f t="shared" si="41"/>
        <v>0119974</v>
      </c>
      <c r="H415" s="2" t="s">
        <v>998</v>
      </c>
      <c r="I415" s="2" t="str">
        <f t="shared" si="42"/>
        <v>S091</v>
      </c>
      <c r="J415" s="2" t="str">
        <f>IF(Table1[[#This Row],[Direct
Funded
Charter School
Number]]="N/A",Table1[[#This Row],[District
Code]],"C"&amp;Table1[[#This Row],[Direct
Funded
Charter School
Number]])</f>
        <v>C1091</v>
      </c>
      <c r="K415" t="s">
        <v>999</v>
      </c>
      <c r="L415" s="9">
        <v>10000</v>
      </c>
      <c r="M415" s="20">
        <v>2500</v>
      </c>
    </row>
    <row r="416" spans="1:13" x14ac:dyDescent="0.35">
      <c r="A416" t="s">
        <v>589</v>
      </c>
      <c r="B416" t="s">
        <v>2945</v>
      </c>
      <c r="C416" s="2">
        <v>1</v>
      </c>
      <c r="D416" t="s">
        <v>1000</v>
      </c>
      <c r="E416" s="2" t="str">
        <f t="shared" si="39"/>
        <v>19</v>
      </c>
      <c r="F416" s="2" t="str">
        <f t="shared" si="40"/>
        <v>64733</v>
      </c>
      <c r="G416" s="2" t="str">
        <f t="shared" si="41"/>
        <v>0133280</v>
      </c>
      <c r="H416" s="2" t="s">
        <v>1001</v>
      </c>
      <c r="I416" s="2" t="str">
        <f t="shared" si="42"/>
        <v>S092</v>
      </c>
      <c r="J416" s="2" t="str">
        <f>IF(Table1[[#This Row],[Direct
Funded
Charter School
Number]]="N/A",Table1[[#This Row],[District
Code]],"C"&amp;Table1[[#This Row],[Direct
Funded
Charter School
Number]])</f>
        <v>C1092</v>
      </c>
      <c r="K416" t="s">
        <v>1002</v>
      </c>
      <c r="L416" s="9">
        <v>10501</v>
      </c>
      <c r="M416" s="20">
        <v>2625</v>
      </c>
    </row>
    <row r="417" spans="1:13" x14ac:dyDescent="0.35">
      <c r="A417" t="s">
        <v>589</v>
      </c>
      <c r="B417" t="s">
        <v>2945</v>
      </c>
      <c r="C417" s="2">
        <v>1</v>
      </c>
      <c r="D417" t="s">
        <v>1003</v>
      </c>
      <c r="E417" s="2" t="str">
        <f t="shared" si="39"/>
        <v>19</v>
      </c>
      <c r="F417" s="2" t="str">
        <f t="shared" si="40"/>
        <v>64733</v>
      </c>
      <c r="G417" s="2" t="str">
        <f t="shared" si="41"/>
        <v>0119982</v>
      </c>
      <c r="H417" s="2" t="s">
        <v>1004</v>
      </c>
      <c r="I417" s="2" t="str">
        <f t="shared" si="42"/>
        <v>S093</v>
      </c>
      <c r="J417" s="2" t="str">
        <f>IF(Table1[[#This Row],[Direct
Funded
Charter School
Number]]="N/A",Table1[[#This Row],[District
Code]],"C"&amp;Table1[[#This Row],[Direct
Funded
Charter School
Number]])</f>
        <v>C1093</v>
      </c>
      <c r="K417" t="s">
        <v>1005</v>
      </c>
      <c r="L417" s="9">
        <v>13475</v>
      </c>
      <c r="M417" s="20">
        <v>3369</v>
      </c>
    </row>
    <row r="418" spans="1:13" x14ac:dyDescent="0.35">
      <c r="A418" t="s">
        <v>589</v>
      </c>
      <c r="B418" t="s">
        <v>2945</v>
      </c>
      <c r="C418" s="2">
        <v>1</v>
      </c>
      <c r="D418" t="s">
        <v>1006</v>
      </c>
      <c r="E418" s="2" t="str">
        <f t="shared" si="39"/>
        <v>19</v>
      </c>
      <c r="F418" s="2" t="str">
        <f t="shared" si="40"/>
        <v>64733</v>
      </c>
      <c r="G418" s="2" t="str">
        <f t="shared" si="41"/>
        <v>0120014</v>
      </c>
      <c r="H418" s="2" t="s">
        <v>1007</v>
      </c>
      <c r="I418" s="2" t="str">
        <f t="shared" si="42"/>
        <v>S094</v>
      </c>
      <c r="J418" s="2" t="str">
        <f>IF(Table1[[#This Row],[Direct
Funded
Charter School
Number]]="N/A",Table1[[#This Row],[District
Code]],"C"&amp;Table1[[#This Row],[Direct
Funded
Charter School
Number]])</f>
        <v>C1094</v>
      </c>
      <c r="K418" t="s">
        <v>1008</v>
      </c>
      <c r="L418" s="9">
        <v>17616</v>
      </c>
      <c r="M418" s="20">
        <v>4404</v>
      </c>
    </row>
    <row r="419" spans="1:13" x14ac:dyDescent="0.35">
      <c r="A419" t="s">
        <v>589</v>
      </c>
      <c r="B419" t="s">
        <v>2945</v>
      </c>
      <c r="C419" s="2">
        <v>1</v>
      </c>
      <c r="D419" t="s">
        <v>1009</v>
      </c>
      <c r="E419" s="2" t="str">
        <f t="shared" si="39"/>
        <v>19</v>
      </c>
      <c r="F419" s="2" t="str">
        <f t="shared" si="40"/>
        <v>64733</v>
      </c>
      <c r="G419" s="2" t="str">
        <f t="shared" si="41"/>
        <v>1931047</v>
      </c>
      <c r="H419" s="2" t="s">
        <v>1010</v>
      </c>
      <c r="I419" s="2" t="str">
        <f t="shared" si="42"/>
        <v>S119</v>
      </c>
      <c r="J419" s="2" t="str">
        <f>IF(Table1[[#This Row],[Direct
Funded
Charter School
Number]]="N/A",Table1[[#This Row],[District
Code]],"C"&amp;Table1[[#This Row],[Direct
Funded
Charter School
Number]])</f>
        <v>C1119</v>
      </c>
      <c r="K419" t="s">
        <v>1011</v>
      </c>
      <c r="L419" s="9">
        <v>81814</v>
      </c>
      <c r="M419" s="20">
        <v>20454</v>
      </c>
    </row>
    <row r="420" spans="1:13" x14ac:dyDescent="0.35">
      <c r="A420" t="s">
        <v>589</v>
      </c>
      <c r="B420" t="s">
        <v>2945</v>
      </c>
      <c r="C420" s="2">
        <v>1</v>
      </c>
      <c r="D420" t="s">
        <v>1012</v>
      </c>
      <c r="E420" s="2" t="str">
        <f t="shared" si="39"/>
        <v>19</v>
      </c>
      <c r="F420" s="2" t="str">
        <f t="shared" si="40"/>
        <v>64733</v>
      </c>
      <c r="G420" s="2" t="str">
        <f t="shared" si="41"/>
        <v>0120071</v>
      </c>
      <c r="H420" s="2" t="s">
        <v>1013</v>
      </c>
      <c r="I420" s="2" t="str">
        <f t="shared" si="42"/>
        <v>S120</v>
      </c>
      <c r="J420" s="2" t="str">
        <f>IF(Table1[[#This Row],[Direct
Funded
Charter School
Number]]="N/A",Table1[[#This Row],[District
Code]],"C"&amp;Table1[[#This Row],[Direct
Funded
Charter School
Number]])</f>
        <v>C1120</v>
      </c>
      <c r="K420" t="s">
        <v>1014</v>
      </c>
      <c r="L420" s="9">
        <v>15779</v>
      </c>
      <c r="M420" s="20">
        <v>3945</v>
      </c>
    </row>
    <row r="421" spans="1:13" x14ac:dyDescent="0.35">
      <c r="A421" t="s">
        <v>589</v>
      </c>
      <c r="B421" t="s">
        <v>2945</v>
      </c>
      <c r="C421" s="2">
        <v>1</v>
      </c>
      <c r="D421" t="s">
        <v>1015</v>
      </c>
      <c r="E421" s="2" t="str">
        <f t="shared" si="39"/>
        <v>19</v>
      </c>
      <c r="F421" s="2" t="str">
        <f t="shared" si="40"/>
        <v>64634</v>
      </c>
      <c r="G421" s="2" t="str">
        <f t="shared" si="41"/>
        <v>0120303</v>
      </c>
      <c r="H421" s="2" t="s">
        <v>1016</v>
      </c>
      <c r="I421" s="2" t="str">
        <f t="shared" si="42"/>
        <v>S121</v>
      </c>
      <c r="J421" s="2" t="str">
        <f>IF(Table1[[#This Row],[Direct
Funded
Charter School
Number]]="N/A",Table1[[#This Row],[District
Code]],"C"&amp;Table1[[#This Row],[Direct
Funded
Charter School
Number]])</f>
        <v>C1121</v>
      </c>
      <c r="K421" t="s">
        <v>1017</v>
      </c>
      <c r="L421" s="9">
        <v>11924</v>
      </c>
      <c r="M421" s="20">
        <v>2981</v>
      </c>
    </row>
    <row r="422" spans="1:13" x14ac:dyDescent="0.35">
      <c r="A422" t="s">
        <v>589</v>
      </c>
      <c r="B422" t="s">
        <v>2945</v>
      </c>
      <c r="C422" s="2">
        <v>1</v>
      </c>
      <c r="D422" t="s">
        <v>1018</v>
      </c>
      <c r="E422" s="2" t="str">
        <f t="shared" si="39"/>
        <v>19</v>
      </c>
      <c r="F422" s="2" t="str">
        <f t="shared" si="40"/>
        <v>64634</v>
      </c>
      <c r="G422" s="2" t="str">
        <f t="shared" si="41"/>
        <v>0120311</v>
      </c>
      <c r="H422" s="2" t="s">
        <v>1019</v>
      </c>
      <c r="I422" s="2" t="str">
        <f t="shared" si="42"/>
        <v>S122</v>
      </c>
      <c r="J422" s="2" t="str">
        <f>IF(Table1[[#This Row],[Direct
Funded
Charter School
Number]]="N/A",Table1[[#This Row],[District
Code]],"C"&amp;Table1[[#This Row],[Direct
Funded
Charter School
Number]])</f>
        <v>C1122</v>
      </c>
      <c r="K422" t="s">
        <v>1020</v>
      </c>
      <c r="L422" s="9">
        <v>10000</v>
      </c>
      <c r="M422" s="20">
        <v>2500</v>
      </c>
    </row>
    <row r="423" spans="1:13" x14ac:dyDescent="0.35">
      <c r="A423" t="s">
        <v>589</v>
      </c>
      <c r="B423" t="s">
        <v>2945</v>
      </c>
      <c r="C423" s="2">
        <v>1</v>
      </c>
      <c r="D423" t="s">
        <v>1021</v>
      </c>
      <c r="E423" s="2" t="str">
        <f t="shared" ref="E423:E474" si="43">MID($D423,1,2)</f>
        <v>19</v>
      </c>
      <c r="F423" s="2" t="str">
        <f t="shared" ref="F423:F474" si="44">MID($D423,3,5)</f>
        <v>64634</v>
      </c>
      <c r="G423" s="2" t="str">
        <f t="shared" ref="G423:G474" si="45">MID($D423,8,7)</f>
        <v>0121186</v>
      </c>
      <c r="H423" s="2" t="s">
        <v>1022</v>
      </c>
      <c r="I423" s="2" t="str">
        <f t="shared" ref="I423:I474" si="46">IF(H423="N/A",MID(F423,1,4),IF(MID(H423,1,1)="0","C"&amp;MID(H423,2,3),IF(MID(H423,1,1)="1","S"&amp;MID(H423,2,3),"?")))</f>
        <v>S137</v>
      </c>
      <c r="J423" s="2" t="str">
        <f>IF(Table1[[#This Row],[Direct
Funded
Charter School
Number]]="N/A",Table1[[#This Row],[District
Code]],"C"&amp;Table1[[#This Row],[Direct
Funded
Charter School
Number]])</f>
        <v>C1137</v>
      </c>
      <c r="K423" t="s">
        <v>1023</v>
      </c>
      <c r="L423" s="9">
        <v>10000</v>
      </c>
      <c r="M423" s="20">
        <v>2500</v>
      </c>
    </row>
    <row r="424" spans="1:13" x14ac:dyDescent="0.35">
      <c r="A424" t="s">
        <v>589</v>
      </c>
      <c r="B424" t="s">
        <v>2945</v>
      </c>
      <c r="C424" s="2">
        <v>1</v>
      </c>
      <c r="D424" t="s">
        <v>1024</v>
      </c>
      <c r="E424" s="2" t="str">
        <f t="shared" si="43"/>
        <v>19</v>
      </c>
      <c r="F424" s="2" t="str">
        <f t="shared" si="44"/>
        <v>64733</v>
      </c>
      <c r="G424" s="2" t="str">
        <f t="shared" si="45"/>
        <v>0120527</v>
      </c>
      <c r="H424" s="2" t="s">
        <v>1025</v>
      </c>
      <c r="I424" s="2" t="str">
        <f t="shared" si="46"/>
        <v>S141</v>
      </c>
      <c r="J424" s="2" t="str">
        <f>IF(Table1[[#This Row],[Direct
Funded
Charter School
Number]]="N/A",Table1[[#This Row],[District
Code]],"C"&amp;Table1[[#This Row],[Direct
Funded
Charter School
Number]])</f>
        <v>C1141</v>
      </c>
      <c r="K424" t="s">
        <v>1026</v>
      </c>
      <c r="L424" s="9">
        <v>12453</v>
      </c>
      <c r="M424" s="20">
        <v>3113</v>
      </c>
    </row>
    <row r="425" spans="1:13" x14ac:dyDescent="0.35">
      <c r="A425" t="s">
        <v>589</v>
      </c>
      <c r="B425" t="s">
        <v>2945</v>
      </c>
      <c r="C425" s="2">
        <v>1</v>
      </c>
      <c r="D425" t="s">
        <v>1027</v>
      </c>
      <c r="E425" s="2" t="str">
        <f t="shared" si="43"/>
        <v>19</v>
      </c>
      <c r="F425" s="2" t="str">
        <f t="shared" si="44"/>
        <v>64733</v>
      </c>
      <c r="G425" s="2" t="str">
        <f t="shared" si="45"/>
        <v>0121079</v>
      </c>
      <c r="H425" s="2" t="s">
        <v>1028</v>
      </c>
      <c r="I425" s="2" t="str">
        <f t="shared" si="46"/>
        <v>S156</v>
      </c>
      <c r="J425" s="2" t="str">
        <f>IF(Table1[[#This Row],[Direct
Funded
Charter School
Number]]="N/A",Table1[[#This Row],[District
Code]],"C"&amp;Table1[[#This Row],[Direct
Funded
Charter School
Number]])</f>
        <v>C1156</v>
      </c>
      <c r="K425" t="s">
        <v>1029</v>
      </c>
      <c r="L425" s="9">
        <v>10000</v>
      </c>
      <c r="M425" s="20">
        <v>2500</v>
      </c>
    </row>
    <row r="426" spans="1:13" x14ac:dyDescent="0.35">
      <c r="A426" t="s">
        <v>589</v>
      </c>
      <c r="B426" t="s">
        <v>2945</v>
      </c>
      <c r="C426" s="2">
        <v>1</v>
      </c>
      <c r="D426" t="s">
        <v>1030</v>
      </c>
      <c r="E426" s="2" t="str">
        <f t="shared" si="43"/>
        <v>19</v>
      </c>
      <c r="F426" s="2" t="str">
        <f t="shared" si="44"/>
        <v>64733</v>
      </c>
      <c r="G426" s="2" t="str">
        <f t="shared" si="45"/>
        <v>0121137</v>
      </c>
      <c r="H426" s="2" t="s">
        <v>1031</v>
      </c>
      <c r="I426" s="2" t="str">
        <f t="shared" si="46"/>
        <v>S157</v>
      </c>
      <c r="J426" s="2" t="str">
        <f>IF(Table1[[#This Row],[Direct
Funded
Charter School
Number]]="N/A",Table1[[#This Row],[District
Code]],"C"&amp;Table1[[#This Row],[Direct
Funded
Charter School
Number]])</f>
        <v>C1157</v>
      </c>
      <c r="K426" t="s">
        <v>1032</v>
      </c>
      <c r="L426" s="9">
        <v>10027</v>
      </c>
      <c r="M426" s="20">
        <v>2507</v>
      </c>
    </row>
    <row r="427" spans="1:13" x14ac:dyDescent="0.35">
      <c r="A427" t="s">
        <v>589</v>
      </c>
      <c r="B427" t="s">
        <v>2945</v>
      </c>
      <c r="C427" s="2">
        <v>1</v>
      </c>
      <c r="D427" t="s">
        <v>1033</v>
      </c>
      <c r="E427" s="2" t="str">
        <f t="shared" si="43"/>
        <v>19</v>
      </c>
      <c r="F427" s="2" t="str">
        <f t="shared" si="44"/>
        <v>64733</v>
      </c>
      <c r="G427" s="2" t="str">
        <f t="shared" si="45"/>
        <v>0121848</v>
      </c>
      <c r="H427" s="2" t="s">
        <v>1034</v>
      </c>
      <c r="I427" s="2" t="str">
        <f t="shared" si="46"/>
        <v>S187</v>
      </c>
      <c r="J427" s="2" t="str">
        <f>IF(Table1[[#This Row],[Direct
Funded
Charter School
Number]]="N/A",Table1[[#This Row],[District
Code]],"C"&amp;Table1[[#This Row],[Direct
Funded
Charter School
Number]])</f>
        <v>C1187</v>
      </c>
      <c r="K427" t="s">
        <v>1035</v>
      </c>
      <c r="L427" s="9">
        <v>14334</v>
      </c>
      <c r="M427" s="20">
        <v>3584</v>
      </c>
    </row>
    <row r="428" spans="1:13" x14ac:dyDescent="0.35">
      <c r="A428" t="s">
        <v>589</v>
      </c>
      <c r="B428" t="s">
        <v>2945</v>
      </c>
      <c r="C428" s="2">
        <v>1</v>
      </c>
      <c r="D428" t="s">
        <v>1036</v>
      </c>
      <c r="E428" s="2" t="str">
        <f t="shared" si="43"/>
        <v>19</v>
      </c>
      <c r="F428" s="2" t="str">
        <f t="shared" si="44"/>
        <v>64733</v>
      </c>
      <c r="G428" s="2" t="str">
        <f t="shared" si="45"/>
        <v>0121699</v>
      </c>
      <c r="H428" s="2" t="s">
        <v>1037</v>
      </c>
      <c r="I428" s="2" t="str">
        <f t="shared" si="46"/>
        <v>S195</v>
      </c>
      <c r="J428" s="2" t="str">
        <f>IF(Table1[[#This Row],[Direct
Funded
Charter School
Number]]="N/A",Table1[[#This Row],[District
Code]],"C"&amp;Table1[[#This Row],[Direct
Funded
Charter School
Number]])</f>
        <v>C1195</v>
      </c>
      <c r="K428" t="s">
        <v>1038</v>
      </c>
      <c r="L428" s="9">
        <v>15424</v>
      </c>
      <c r="M428" s="20">
        <v>3856</v>
      </c>
    </row>
    <row r="429" spans="1:13" x14ac:dyDescent="0.35">
      <c r="A429" t="s">
        <v>589</v>
      </c>
      <c r="B429" t="s">
        <v>2945</v>
      </c>
      <c r="C429" s="2">
        <v>1</v>
      </c>
      <c r="D429" t="s">
        <v>1039</v>
      </c>
      <c r="E429" s="2" t="str">
        <f t="shared" si="43"/>
        <v>19</v>
      </c>
      <c r="F429" s="2" t="str">
        <f t="shared" si="44"/>
        <v>64733</v>
      </c>
      <c r="G429" s="2" t="str">
        <f t="shared" si="45"/>
        <v>0121707</v>
      </c>
      <c r="H429" s="2" t="s">
        <v>1040</v>
      </c>
      <c r="I429" s="2" t="str">
        <f t="shared" si="46"/>
        <v>S196</v>
      </c>
      <c r="J429" s="2" t="str">
        <f>IF(Table1[[#This Row],[Direct
Funded
Charter School
Number]]="N/A",Table1[[#This Row],[District
Code]],"C"&amp;Table1[[#This Row],[Direct
Funded
Charter School
Number]])</f>
        <v>C1196</v>
      </c>
      <c r="K429" t="s">
        <v>1041</v>
      </c>
      <c r="L429" s="9">
        <v>19988</v>
      </c>
      <c r="M429" s="20">
        <v>4997</v>
      </c>
    </row>
    <row r="430" spans="1:13" x14ac:dyDescent="0.35">
      <c r="A430" t="s">
        <v>589</v>
      </c>
      <c r="B430" t="s">
        <v>2945</v>
      </c>
      <c r="C430" s="2">
        <v>1</v>
      </c>
      <c r="D430" t="s">
        <v>1042</v>
      </c>
      <c r="E430" s="2" t="str">
        <f t="shared" si="43"/>
        <v>19</v>
      </c>
      <c r="F430" s="2" t="str">
        <f t="shared" si="44"/>
        <v>64733</v>
      </c>
      <c r="G430" s="2" t="str">
        <f t="shared" si="45"/>
        <v>0122556</v>
      </c>
      <c r="H430" s="2" t="s">
        <v>1043</v>
      </c>
      <c r="I430" s="2" t="str">
        <f t="shared" si="46"/>
        <v>S200</v>
      </c>
      <c r="J430" s="2" t="str">
        <f>IF(Table1[[#This Row],[Direct
Funded
Charter School
Number]]="N/A",Table1[[#This Row],[District
Code]],"C"&amp;Table1[[#This Row],[Direct
Funded
Charter School
Number]])</f>
        <v>C1200</v>
      </c>
      <c r="K430" t="s">
        <v>1044</v>
      </c>
      <c r="L430" s="9">
        <v>10000</v>
      </c>
      <c r="M430" s="20">
        <v>2500</v>
      </c>
    </row>
    <row r="431" spans="1:13" x14ac:dyDescent="0.35">
      <c r="A431" t="s">
        <v>589</v>
      </c>
      <c r="B431" t="s">
        <v>2945</v>
      </c>
      <c r="C431" s="2">
        <v>1</v>
      </c>
      <c r="D431" t="s">
        <v>1045</v>
      </c>
      <c r="E431" s="2" t="str">
        <f t="shared" si="43"/>
        <v>19</v>
      </c>
      <c r="F431" s="2" t="str">
        <f t="shared" si="44"/>
        <v>10199</v>
      </c>
      <c r="G431" s="2" t="str">
        <f t="shared" si="45"/>
        <v>0121772</v>
      </c>
      <c r="H431" s="2" t="s">
        <v>1046</v>
      </c>
      <c r="I431" s="2" t="str">
        <f t="shared" si="46"/>
        <v>S204</v>
      </c>
      <c r="J431" s="2" t="str">
        <f>IF(Table1[[#This Row],[Direct
Funded
Charter School
Number]]="N/A",Table1[[#This Row],[District
Code]],"C"&amp;Table1[[#This Row],[Direct
Funded
Charter School
Number]])</f>
        <v>C1204</v>
      </c>
      <c r="K431" t="s">
        <v>1047</v>
      </c>
      <c r="L431" s="9">
        <v>10000</v>
      </c>
      <c r="M431" s="20">
        <v>2500</v>
      </c>
    </row>
    <row r="432" spans="1:13" x14ac:dyDescent="0.35">
      <c r="A432" t="s">
        <v>589</v>
      </c>
      <c r="B432" t="s">
        <v>2945</v>
      </c>
      <c r="C432" s="2">
        <v>1</v>
      </c>
      <c r="D432" t="s">
        <v>1048</v>
      </c>
      <c r="E432" s="2" t="str">
        <f t="shared" si="43"/>
        <v>19</v>
      </c>
      <c r="F432" s="2" t="str">
        <f t="shared" si="44"/>
        <v>64733</v>
      </c>
      <c r="G432" s="2" t="str">
        <f t="shared" si="45"/>
        <v>0122242</v>
      </c>
      <c r="H432" s="2" t="s">
        <v>1049</v>
      </c>
      <c r="I432" s="2" t="str">
        <f t="shared" si="46"/>
        <v>S206</v>
      </c>
      <c r="J432" s="2" t="str">
        <f>IF(Table1[[#This Row],[Direct
Funded
Charter School
Number]]="N/A",Table1[[#This Row],[District
Code]],"C"&amp;Table1[[#This Row],[Direct
Funded
Charter School
Number]])</f>
        <v>C1206</v>
      </c>
      <c r="K432" t="s">
        <v>1050</v>
      </c>
      <c r="L432" s="9">
        <v>10000</v>
      </c>
      <c r="M432" s="20">
        <v>7500</v>
      </c>
    </row>
    <row r="433" spans="1:13" x14ac:dyDescent="0.35">
      <c r="A433" t="s">
        <v>589</v>
      </c>
      <c r="B433" t="s">
        <v>2945</v>
      </c>
      <c r="C433" s="2">
        <v>1</v>
      </c>
      <c r="D433" t="s">
        <v>1051</v>
      </c>
      <c r="E433" s="2" t="str">
        <f t="shared" si="43"/>
        <v>19</v>
      </c>
      <c r="F433" s="2" t="str">
        <f t="shared" si="44"/>
        <v>64733</v>
      </c>
      <c r="G433" s="2" t="str">
        <f t="shared" si="45"/>
        <v>0122564</v>
      </c>
      <c r="H433" s="2" t="s">
        <v>1052</v>
      </c>
      <c r="I433" s="2" t="str">
        <f t="shared" si="46"/>
        <v>S212</v>
      </c>
      <c r="J433" s="2" t="str">
        <f>IF(Table1[[#This Row],[Direct
Funded
Charter School
Number]]="N/A",Table1[[#This Row],[District
Code]],"C"&amp;Table1[[#This Row],[Direct
Funded
Charter School
Number]])</f>
        <v>C1212</v>
      </c>
      <c r="K433" t="s">
        <v>1053</v>
      </c>
      <c r="L433" s="9">
        <v>25153</v>
      </c>
      <c r="M433" s="20">
        <v>6288</v>
      </c>
    </row>
    <row r="434" spans="1:13" x14ac:dyDescent="0.35">
      <c r="A434" t="s">
        <v>589</v>
      </c>
      <c r="B434" t="s">
        <v>2945</v>
      </c>
      <c r="C434" s="2">
        <v>1</v>
      </c>
      <c r="D434" t="s">
        <v>1054</v>
      </c>
      <c r="E434" s="2" t="str">
        <f t="shared" si="43"/>
        <v>19</v>
      </c>
      <c r="F434" s="2" t="str">
        <f t="shared" si="44"/>
        <v>64733</v>
      </c>
      <c r="G434" s="2" t="str">
        <f t="shared" si="45"/>
        <v>0122614</v>
      </c>
      <c r="H434" s="2" t="s">
        <v>1055</v>
      </c>
      <c r="I434" s="2" t="str">
        <f t="shared" si="46"/>
        <v>S213</v>
      </c>
      <c r="J434" s="2" t="str">
        <f>IF(Table1[[#This Row],[Direct
Funded
Charter School
Number]]="N/A",Table1[[#This Row],[District
Code]],"C"&amp;Table1[[#This Row],[Direct
Funded
Charter School
Number]])</f>
        <v>C1213</v>
      </c>
      <c r="K434" t="s">
        <v>1056</v>
      </c>
      <c r="L434" s="9">
        <v>11296</v>
      </c>
      <c r="M434" s="20">
        <v>2824</v>
      </c>
    </row>
    <row r="435" spans="1:13" x14ac:dyDescent="0.35">
      <c r="A435" t="s">
        <v>589</v>
      </c>
      <c r="B435" t="s">
        <v>2945</v>
      </c>
      <c r="C435" s="2">
        <v>1</v>
      </c>
      <c r="D435" t="s">
        <v>1057</v>
      </c>
      <c r="E435" s="2" t="str">
        <f t="shared" si="43"/>
        <v>19</v>
      </c>
      <c r="F435" s="2" t="str">
        <f t="shared" si="44"/>
        <v>64733</v>
      </c>
      <c r="G435" s="2" t="str">
        <f t="shared" si="45"/>
        <v>0122622</v>
      </c>
      <c r="H435" s="2" t="s">
        <v>1058</v>
      </c>
      <c r="I435" s="2" t="str">
        <f t="shared" si="46"/>
        <v>S214</v>
      </c>
      <c r="J435" s="2" t="str">
        <f>IF(Table1[[#This Row],[Direct
Funded
Charter School
Number]]="N/A",Table1[[#This Row],[District
Code]],"C"&amp;Table1[[#This Row],[Direct
Funded
Charter School
Number]])</f>
        <v>C1214</v>
      </c>
      <c r="K435" t="s">
        <v>1059</v>
      </c>
      <c r="L435" s="9">
        <v>11744</v>
      </c>
      <c r="M435" s="20">
        <v>2936</v>
      </c>
    </row>
    <row r="436" spans="1:13" x14ac:dyDescent="0.35">
      <c r="A436" t="s">
        <v>589</v>
      </c>
      <c r="B436" t="s">
        <v>2945</v>
      </c>
      <c r="C436" s="2">
        <v>1</v>
      </c>
      <c r="D436" t="s">
        <v>1060</v>
      </c>
      <c r="E436" s="2" t="str">
        <f t="shared" si="43"/>
        <v>19</v>
      </c>
      <c r="F436" s="2" t="str">
        <f t="shared" si="44"/>
        <v>64733</v>
      </c>
      <c r="G436" s="2" t="str">
        <f t="shared" si="45"/>
        <v>0122630</v>
      </c>
      <c r="H436" s="2" t="s">
        <v>1061</v>
      </c>
      <c r="I436" s="2" t="str">
        <f t="shared" si="46"/>
        <v>S215</v>
      </c>
      <c r="J436" s="2" t="str">
        <f>IF(Table1[[#This Row],[Direct
Funded
Charter School
Number]]="N/A",Table1[[#This Row],[District
Code]],"C"&amp;Table1[[#This Row],[Direct
Funded
Charter School
Number]])</f>
        <v>C1215</v>
      </c>
      <c r="K436" t="s">
        <v>1062</v>
      </c>
      <c r="L436" s="9">
        <v>10000</v>
      </c>
      <c r="M436" s="20">
        <v>2500</v>
      </c>
    </row>
    <row r="437" spans="1:13" x14ac:dyDescent="0.35">
      <c r="A437" t="s">
        <v>589</v>
      </c>
      <c r="B437" t="s">
        <v>2945</v>
      </c>
      <c r="C437" s="2">
        <v>1</v>
      </c>
      <c r="D437" t="s">
        <v>1063</v>
      </c>
      <c r="E437" s="2" t="str">
        <f t="shared" si="43"/>
        <v>19</v>
      </c>
      <c r="F437" s="2" t="str">
        <f t="shared" si="44"/>
        <v>64733</v>
      </c>
      <c r="G437" s="2" t="str">
        <f t="shared" si="45"/>
        <v>0122481</v>
      </c>
      <c r="H437" s="2" t="s">
        <v>1064</v>
      </c>
      <c r="I437" s="2" t="str">
        <f t="shared" si="46"/>
        <v>S216</v>
      </c>
      <c r="J437" s="2" t="str">
        <f>IF(Table1[[#This Row],[Direct
Funded
Charter School
Number]]="N/A",Table1[[#This Row],[District
Code]],"C"&amp;Table1[[#This Row],[Direct
Funded
Charter School
Number]])</f>
        <v>C1216</v>
      </c>
      <c r="K437" t="s">
        <v>1065</v>
      </c>
      <c r="L437" s="9">
        <v>17834</v>
      </c>
      <c r="M437" s="20">
        <v>4459</v>
      </c>
    </row>
    <row r="438" spans="1:13" x14ac:dyDescent="0.35">
      <c r="A438" t="s">
        <v>589</v>
      </c>
      <c r="B438" t="s">
        <v>2945</v>
      </c>
      <c r="C438" s="2">
        <v>1</v>
      </c>
      <c r="D438" t="s">
        <v>1066</v>
      </c>
      <c r="E438" s="2" t="str">
        <f t="shared" si="43"/>
        <v>19</v>
      </c>
      <c r="F438" s="2" t="str">
        <f t="shared" si="44"/>
        <v>64733</v>
      </c>
      <c r="G438" s="2" t="str">
        <f t="shared" si="45"/>
        <v>0122499</v>
      </c>
      <c r="H438" s="2" t="s">
        <v>1067</v>
      </c>
      <c r="I438" s="2" t="str">
        <f t="shared" si="46"/>
        <v>S217</v>
      </c>
      <c r="J438" s="2" t="str">
        <f>IF(Table1[[#This Row],[Direct
Funded
Charter School
Number]]="N/A",Table1[[#This Row],[District
Code]],"C"&amp;Table1[[#This Row],[Direct
Funded
Charter School
Number]])</f>
        <v>C1217</v>
      </c>
      <c r="K438" t="s">
        <v>1068</v>
      </c>
      <c r="L438" s="9">
        <v>10488</v>
      </c>
      <c r="M438" s="20">
        <v>2622</v>
      </c>
    </row>
    <row r="439" spans="1:13" x14ac:dyDescent="0.35">
      <c r="A439" t="s">
        <v>589</v>
      </c>
      <c r="B439" t="s">
        <v>2945</v>
      </c>
      <c r="C439" s="2">
        <v>1</v>
      </c>
      <c r="D439" t="s">
        <v>1069</v>
      </c>
      <c r="E439" s="2" t="str">
        <f t="shared" si="43"/>
        <v>19</v>
      </c>
      <c r="F439" s="2" t="str">
        <f t="shared" si="44"/>
        <v>64733</v>
      </c>
      <c r="G439" s="2" t="str">
        <f t="shared" si="45"/>
        <v>0123158</v>
      </c>
      <c r="H439" s="2" t="s">
        <v>1070</v>
      </c>
      <c r="I439" s="2" t="str">
        <f t="shared" si="46"/>
        <v>S218</v>
      </c>
      <c r="J439" s="2" t="str">
        <f>IF(Table1[[#This Row],[Direct
Funded
Charter School
Number]]="N/A",Table1[[#This Row],[District
Code]],"C"&amp;Table1[[#This Row],[Direct
Funded
Charter School
Number]])</f>
        <v>C1218</v>
      </c>
      <c r="K439" t="s">
        <v>1071</v>
      </c>
      <c r="L439" s="9">
        <v>10113</v>
      </c>
      <c r="M439" s="20">
        <v>7585</v>
      </c>
    </row>
    <row r="440" spans="1:13" x14ac:dyDescent="0.35">
      <c r="A440" t="s">
        <v>589</v>
      </c>
      <c r="B440" t="s">
        <v>2945</v>
      </c>
      <c r="C440" s="2">
        <v>1</v>
      </c>
      <c r="D440" t="s">
        <v>1072</v>
      </c>
      <c r="E440" s="2" t="str">
        <f t="shared" si="43"/>
        <v>19</v>
      </c>
      <c r="F440" s="2" t="str">
        <f t="shared" si="44"/>
        <v>64733</v>
      </c>
      <c r="G440" s="2" t="str">
        <f t="shared" si="45"/>
        <v>0122721</v>
      </c>
      <c r="H440" s="2" t="s">
        <v>1073</v>
      </c>
      <c r="I440" s="2" t="str">
        <f t="shared" si="46"/>
        <v>S230</v>
      </c>
      <c r="J440" s="2" t="str">
        <f>IF(Table1[[#This Row],[Direct
Funded
Charter School
Number]]="N/A",Table1[[#This Row],[District
Code]],"C"&amp;Table1[[#This Row],[Direct
Funded
Charter School
Number]])</f>
        <v>C1230</v>
      </c>
      <c r="K440" t="s">
        <v>1074</v>
      </c>
      <c r="L440" s="9">
        <v>13270</v>
      </c>
      <c r="M440" s="20">
        <v>3318</v>
      </c>
    </row>
    <row r="441" spans="1:13" x14ac:dyDescent="0.35">
      <c r="A441" t="s">
        <v>589</v>
      </c>
      <c r="B441" t="s">
        <v>2945</v>
      </c>
      <c r="C441" s="2">
        <v>1</v>
      </c>
      <c r="D441" t="s">
        <v>1075</v>
      </c>
      <c r="E441" s="2" t="str">
        <f t="shared" si="43"/>
        <v>19</v>
      </c>
      <c r="F441" s="2" t="str">
        <f t="shared" si="44"/>
        <v>64733</v>
      </c>
      <c r="G441" s="2" t="str">
        <f t="shared" si="45"/>
        <v>0122861</v>
      </c>
      <c r="H441" s="2" t="s">
        <v>1076</v>
      </c>
      <c r="I441" s="2" t="str">
        <f t="shared" si="46"/>
        <v>S231</v>
      </c>
      <c r="J441" s="2" t="str">
        <f>IF(Table1[[#This Row],[Direct
Funded
Charter School
Number]]="N/A",Table1[[#This Row],[District
Code]],"C"&amp;Table1[[#This Row],[Direct
Funded
Charter School
Number]])</f>
        <v>C1231</v>
      </c>
      <c r="K441" t="s">
        <v>1077</v>
      </c>
      <c r="L441" s="9">
        <v>19080</v>
      </c>
      <c r="M441" s="20">
        <v>4770</v>
      </c>
    </row>
    <row r="442" spans="1:13" x14ac:dyDescent="0.35">
      <c r="A442" t="s">
        <v>589</v>
      </c>
      <c r="B442" t="s">
        <v>2945</v>
      </c>
      <c r="C442" s="2">
        <v>1</v>
      </c>
      <c r="D442" t="s">
        <v>1078</v>
      </c>
      <c r="E442" s="2" t="str">
        <f t="shared" si="43"/>
        <v>19</v>
      </c>
      <c r="F442" s="2" t="str">
        <f t="shared" si="44"/>
        <v>64733</v>
      </c>
      <c r="G442" s="2" t="str">
        <f t="shared" si="45"/>
        <v>0122655</v>
      </c>
      <c r="H442" s="2" t="s">
        <v>1079</v>
      </c>
      <c r="I442" s="2" t="str">
        <f t="shared" si="46"/>
        <v>S232</v>
      </c>
      <c r="J442" s="2" t="str">
        <f>IF(Table1[[#This Row],[Direct
Funded
Charter School
Number]]="N/A",Table1[[#This Row],[District
Code]],"C"&amp;Table1[[#This Row],[Direct
Funded
Charter School
Number]])</f>
        <v>C1232</v>
      </c>
      <c r="K442" t="s">
        <v>1080</v>
      </c>
      <c r="L442" s="9">
        <v>10820</v>
      </c>
      <c r="M442" s="20">
        <v>7924</v>
      </c>
    </row>
    <row r="443" spans="1:13" x14ac:dyDescent="0.35">
      <c r="A443" t="s">
        <v>589</v>
      </c>
      <c r="B443" t="s">
        <v>2945</v>
      </c>
      <c r="C443" s="2">
        <v>1</v>
      </c>
      <c r="D443" t="s">
        <v>1081</v>
      </c>
      <c r="E443" s="2" t="str">
        <f t="shared" si="43"/>
        <v>19</v>
      </c>
      <c r="F443" s="2" t="str">
        <f t="shared" si="44"/>
        <v>64733</v>
      </c>
      <c r="G443" s="2" t="str">
        <f t="shared" si="45"/>
        <v>0122739</v>
      </c>
      <c r="H443" s="2" t="s">
        <v>1082</v>
      </c>
      <c r="I443" s="2" t="str">
        <f t="shared" si="46"/>
        <v>S234</v>
      </c>
      <c r="J443" s="2" t="str">
        <f>IF(Table1[[#This Row],[Direct
Funded
Charter School
Number]]="N/A",Table1[[#This Row],[District
Code]],"C"&amp;Table1[[#This Row],[Direct
Funded
Charter School
Number]])</f>
        <v>C1234</v>
      </c>
      <c r="K443" t="s">
        <v>1083</v>
      </c>
      <c r="L443" s="9">
        <v>12334</v>
      </c>
      <c r="M443" s="20">
        <v>3084</v>
      </c>
    </row>
    <row r="444" spans="1:13" x14ac:dyDescent="0.35">
      <c r="A444" t="s">
        <v>589</v>
      </c>
      <c r="B444" t="s">
        <v>2945</v>
      </c>
      <c r="C444" s="2">
        <v>1</v>
      </c>
      <c r="D444" t="s">
        <v>1084</v>
      </c>
      <c r="E444" s="2" t="str">
        <f t="shared" si="43"/>
        <v>19</v>
      </c>
      <c r="F444" s="2" t="str">
        <f t="shared" si="44"/>
        <v>64733</v>
      </c>
      <c r="G444" s="2" t="str">
        <f t="shared" si="45"/>
        <v>0122747</v>
      </c>
      <c r="H444" s="2" t="s">
        <v>1085</v>
      </c>
      <c r="I444" s="2" t="str">
        <f t="shared" si="46"/>
        <v>S236</v>
      </c>
      <c r="J444" s="2" t="str">
        <f>IF(Table1[[#This Row],[Direct
Funded
Charter School
Number]]="N/A",Table1[[#This Row],[District
Code]],"C"&amp;Table1[[#This Row],[Direct
Funded
Charter School
Number]])</f>
        <v>C1236</v>
      </c>
      <c r="K444" t="s">
        <v>1086</v>
      </c>
      <c r="L444" s="9">
        <v>14603</v>
      </c>
      <c r="M444" s="20">
        <v>3651</v>
      </c>
    </row>
    <row r="445" spans="1:13" x14ac:dyDescent="0.35">
      <c r="A445" t="s">
        <v>589</v>
      </c>
      <c r="B445" t="s">
        <v>2945</v>
      </c>
      <c r="C445" s="2">
        <v>1</v>
      </c>
      <c r="D445" t="s">
        <v>1087</v>
      </c>
      <c r="E445" s="2" t="str">
        <f t="shared" si="43"/>
        <v>19</v>
      </c>
      <c r="F445" s="2" t="str">
        <f t="shared" si="44"/>
        <v>64733</v>
      </c>
      <c r="G445" s="2" t="str">
        <f t="shared" si="45"/>
        <v>0122754</v>
      </c>
      <c r="H445" s="2" t="s">
        <v>1088</v>
      </c>
      <c r="I445" s="2" t="str">
        <f t="shared" si="46"/>
        <v>S237</v>
      </c>
      <c r="J445" s="2" t="str">
        <f>IF(Table1[[#This Row],[Direct
Funded
Charter School
Number]]="N/A",Table1[[#This Row],[District
Code]],"C"&amp;Table1[[#This Row],[Direct
Funded
Charter School
Number]])</f>
        <v>C1237</v>
      </c>
      <c r="K445" t="s">
        <v>1089</v>
      </c>
      <c r="L445" s="9">
        <v>10000</v>
      </c>
      <c r="M445" s="20">
        <v>2500</v>
      </c>
    </row>
    <row r="446" spans="1:13" x14ac:dyDescent="0.35">
      <c r="A446" t="s">
        <v>589</v>
      </c>
      <c r="B446" t="s">
        <v>2945</v>
      </c>
      <c r="C446" s="2">
        <v>1</v>
      </c>
      <c r="D446" t="s">
        <v>1090</v>
      </c>
      <c r="E446" s="2" t="str">
        <f t="shared" si="43"/>
        <v>19</v>
      </c>
      <c r="F446" s="2" t="str">
        <f t="shared" si="44"/>
        <v>64733</v>
      </c>
      <c r="G446" s="2" t="str">
        <f t="shared" si="45"/>
        <v>0122838</v>
      </c>
      <c r="H446" s="2" t="s">
        <v>1091</v>
      </c>
      <c r="I446" s="2" t="str">
        <f t="shared" si="46"/>
        <v>S238</v>
      </c>
      <c r="J446" s="2" t="str">
        <f>IF(Table1[[#This Row],[Direct
Funded
Charter School
Number]]="N/A",Table1[[#This Row],[District
Code]],"C"&amp;Table1[[#This Row],[Direct
Funded
Charter School
Number]])</f>
        <v>C1238</v>
      </c>
      <c r="K446" t="s">
        <v>1092</v>
      </c>
      <c r="L446" s="9">
        <v>10000</v>
      </c>
      <c r="M446" s="20">
        <v>2500</v>
      </c>
    </row>
    <row r="447" spans="1:13" x14ac:dyDescent="0.35">
      <c r="A447" t="s">
        <v>589</v>
      </c>
      <c r="B447" t="s">
        <v>2945</v>
      </c>
      <c r="C447" s="2">
        <v>1</v>
      </c>
      <c r="D447" t="s">
        <v>1093</v>
      </c>
      <c r="E447" s="2" t="str">
        <f t="shared" si="43"/>
        <v>19</v>
      </c>
      <c r="F447" s="2" t="str">
        <f t="shared" si="44"/>
        <v>64733</v>
      </c>
      <c r="G447" s="2" t="str">
        <f t="shared" si="45"/>
        <v>0122606</v>
      </c>
      <c r="H447" s="2" t="s">
        <v>1094</v>
      </c>
      <c r="I447" s="2" t="str">
        <f t="shared" si="46"/>
        <v>S241</v>
      </c>
      <c r="J447" s="2" t="str">
        <f>IF(Table1[[#This Row],[Direct
Funded
Charter School
Number]]="N/A",Table1[[#This Row],[District
Code]],"C"&amp;Table1[[#This Row],[Direct
Funded
Charter School
Number]])</f>
        <v>C1241</v>
      </c>
      <c r="K447" t="s">
        <v>1095</v>
      </c>
      <c r="L447" s="9">
        <v>10000</v>
      </c>
      <c r="M447" s="20">
        <v>2500</v>
      </c>
    </row>
    <row r="448" spans="1:13" x14ac:dyDescent="0.35">
      <c r="A448" t="s">
        <v>589</v>
      </c>
      <c r="B448" t="s">
        <v>2945</v>
      </c>
      <c r="C448" s="2">
        <v>1</v>
      </c>
      <c r="D448" t="s">
        <v>1096</v>
      </c>
      <c r="E448" s="2" t="str">
        <f t="shared" si="43"/>
        <v>19</v>
      </c>
      <c r="F448" s="2" t="str">
        <f t="shared" si="44"/>
        <v>64733</v>
      </c>
      <c r="G448" s="2" t="str">
        <f t="shared" si="45"/>
        <v>0123166</v>
      </c>
      <c r="H448" s="2" t="s">
        <v>1097</v>
      </c>
      <c r="I448" s="2" t="str">
        <f t="shared" si="46"/>
        <v>S246</v>
      </c>
      <c r="J448" s="2" t="str">
        <f>IF(Table1[[#This Row],[Direct
Funded
Charter School
Number]]="N/A",Table1[[#This Row],[District
Code]],"C"&amp;Table1[[#This Row],[Direct
Funded
Charter School
Number]])</f>
        <v>C1246</v>
      </c>
      <c r="K448" t="s">
        <v>1098</v>
      </c>
      <c r="L448" s="9">
        <v>14106</v>
      </c>
      <c r="M448" s="20">
        <v>3527</v>
      </c>
    </row>
    <row r="449" spans="1:13" x14ac:dyDescent="0.35">
      <c r="A449" t="s">
        <v>589</v>
      </c>
      <c r="B449" t="s">
        <v>2945</v>
      </c>
      <c r="C449" s="2">
        <v>1</v>
      </c>
      <c r="D449" t="s">
        <v>1099</v>
      </c>
      <c r="E449" s="2" t="str">
        <f t="shared" si="43"/>
        <v>19</v>
      </c>
      <c r="F449" s="2" t="str">
        <f t="shared" si="44"/>
        <v>64733</v>
      </c>
      <c r="G449" s="2" t="str">
        <f t="shared" si="45"/>
        <v>0123984</v>
      </c>
      <c r="H449" s="2" t="s">
        <v>1100</v>
      </c>
      <c r="I449" s="2" t="str">
        <f t="shared" si="46"/>
        <v>S285</v>
      </c>
      <c r="J449" s="2" t="str">
        <f>IF(Table1[[#This Row],[Direct
Funded
Charter School
Number]]="N/A",Table1[[#This Row],[District
Code]],"C"&amp;Table1[[#This Row],[Direct
Funded
Charter School
Number]])</f>
        <v>C1285</v>
      </c>
      <c r="K449" t="s">
        <v>1101</v>
      </c>
      <c r="L449" s="9">
        <v>10231</v>
      </c>
      <c r="M449" s="20">
        <v>2558</v>
      </c>
    </row>
    <row r="450" spans="1:13" x14ac:dyDescent="0.35">
      <c r="A450" t="s">
        <v>589</v>
      </c>
      <c r="B450" t="s">
        <v>2945</v>
      </c>
      <c r="C450" s="2">
        <v>1</v>
      </c>
      <c r="D450" t="s">
        <v>1102</v>
      </c>
      <c r="E450" s="2" t="str">
        <f t="shared" si="43"/>
        <v>19</v>
      </c>
      <c r="F450" s="2" t="str">
        <f t="shared" si="44"/>
        <v>64733</v>
      </c>
      <c r="G450" s="2" t="str">
        <f t="shared" si="45"/>
        <v>0123992</v>
      </c>
      <c r="H450" s="2" t="s">
        <v>1103</v>
      </c>
      <c r="I450" s="2" t="str">
        <f t="shared" si="46"/>
        <v>S286</v>
      </c>
      <c r="J450" s="2" t="str">
        <f>IF(Table1[[#This Row],[Direct
Funded
Charter School
Number]]="N/A",Table1[[#This Row],[District
Code]],"C"&amp;Table1[[#This Row],[Direct
Funded
Charter School
Number]])</f>
        <v>C1286</v>
      </c>
      <c r="K450" t="s">
        <v>1104</v>
      </c>
      <c r="L450" s="9">
        <v>13180</v>
      </c>
      <c r="M450" s="20">
        <v>3295</v>
      </c>
    </row>
    <row r="451" spans="1:13" x14ac:dyDescent="0.35">
      <c r="A451" t="s">
        <v>589</v>
      </c>
      <c r="B451" t="s">
        <v>2945</v>
      </c>
      <c r="C451" s="2">
        <v>1</v>
      </c>
      <c r="D451" t="s">
        <v>1105</v>
      </c>
      <c r="E451" s="2" t="str">
        <f t="shared" si="43"/>
        <v>19</v>
      </c>
      <c r="F451" s="2" t="str">
        <f t="shared" si="44"/>
        <v>64733</v>
      </c>
      <c r="G451" s="2" t="str">
        <f t="shared" si="45"/>
        <v>0124008</v>
      </c>
      <c r="H451" s="2" t="s">
        <v>1106</v>
      </c>
      <c r="I451" s="2" t="str">
        <f t="shared" si="46"/>
        <v>S287</v>
      </c>
      <c r="J451" s="2" t="str">
        <f>IF(Table1[[#This Row],[Direct
Funded
Charter School
Number]]="N/A",Table1[[#This Row],[District
Code]],"C"&amp;Table1[[#This Row],[Direct
Funded
Charter School
Number]])</f>
        <v>C1287</v>
      </c>
      <c r="K451" t="s">
        <v>1107</v>
      </c>
      <c r="L451" s="9">
        <v>15031</v>
      </c>
      <c r="M451" s="20">
        <v>3758</v>
      </c>
    </row>
    <row r="452" spans="1:13" x14ac:dyDescent="0.35">
      <c r="A452" t="s">
        <v>589</v>
      </c>
      <c r="B452" t="s">
        <v>2945</v>
      </c>
      <c r="C452" s="2">
        <v>1</v>
      </c>
      <c r="D452" t="s">
        <v>1108</v>
      </c>
      <c r="E452" s="2" t="str">
        <f t="shared" si="43"/>
        <v>19</v>
      </c>
      <c r="F452" s="2" t="str">
        <f t="shared" si="44"/>
        <v>64733</v>
      </c>
      <c r="G452" s="2" t="str">
        <f t="shared" si="45"/>
        <v>0124016</v>
      </c>
      <c r="H452" s="2" t="s">
        <v>1109</v>
      </c>
      <c r="I452" s="2" t="str">
        <f t="shared" si="46"/>
        <v>S288</v>
      </c>
      <c r="J452" s="2" t="str">
        <f>IF(Table1[[#This Row],[Direct
Funded
Charter School
Number]]="N/A",Table1[[#This Row],[District
Code]],"C"&amp;Table1[[#This Row],[Direct
Funded
Charter School
Number]])</f>
        <v>C1288</v>
      </c>
      <c r="K452" t="s">
        <v>1110</v>
      </c>
      <c r="L452" s="9">
        <v>19775</v>
      </c>
      <c r="M452" s="20">
        <v>4944</v>
      </c>
    </row>
    <row r="453" spans="1:13" x14ac:dyDescent="0.35">
      <c r="A453" t="s">
        <v>589</v>
      </c>
      <c r="B453" t="s">
        <v>2945</v>
      </c>
      <c r="C453" s="2">
        <v>1</v>
      </c>
      <c r="D453" t="s">
        <v>1111</v>
      </c>
      <c r="E453" s="2" t="str">
        <f t="shared" si="43"/>
        <v>19</v>
      </c>
      <c r="F453" s="2" t="str">
        <f t="shared" si="44"/>
        <v>64733</v>
      </c>
      <c r="G453" s="2" t="str">
        <f t="shared" si="45"/>
        <v>0124024</v>
      </c>
      <c r="H453" s="2" t="s">
        <v>1112</v>
      </c>
      <c r="I453" s="2" t="str">
        <f t="shared" si="46"/>
        <v>S289</v>
      </c>
      <c r="J453" s="2" t="str">
        <f>IF(Table1[[#This Row],[Direct
Funded
Charter School
Number]]="N/A",Table1[[#This Row],[District
Code]],"C"&amp;Table1[[#This Row],[Direct
Funded
Charter School
Number]])</f>
        <v>C1289</v>
      </c>
      <c r="K453" t="s">
        <v>1113</v>
      </c>
      <c r="L453" s="9">
        <v>18245</v>
      </c>
      <c r="M453" s="20">
        <v>4561</v>
      </c>
    </row>
    <row r="454" spans="1:13" x14ac:dyDescent="0.35">
      <c r="A454" t="s">
        <v>589</v>
      </c>
      <c r="B454" t="s">
        <v>2945</v>
      </c>
      <c r="C454" s="2">
        <v>1</v>
      </c>
      <c r="D454" t="s">
        <v>1114</v>
      </c>
      <c r="E454" s="2" t="str">
        <f t="shared" si="43"/>
        <v>19</v>
      </c>
      <c r="F454" s="2" t="str">
        <f t="shared" si="44"/>
        <v>64733</v>
      </c>
      <c r="G454" s="2" t="str">
        <f t="shared" si="45"/>
        <v>0124560</v>
      </c>
      <c r="H454" s="2" t="s">
        <v>1115</v>
      </c>
      <c r="I454" s="2" t="str">
        <f t="shared" si="46"/>
        <v>S299</v>
      </c>
      <c r="J454" s="2" t="str">
        <f>IF(Table1[[#This Row],[Direct
Funded
Charter School
Number]]="N/A",Table1[[#This Row],[District
Code]],"C"&amp;Table1[[#This Row],[Direct
Funded
Charter School
Number]])</f>
        <v>C1299</v>
      </c>
      <c r="K454" t="s">
        <v>1116</v>
      </c>
      <c r="L454" s="9">
        <v>17970</v>
      </c>
      <c r="M454" s="20">
        <v>4493</v>
      </c>
    </row>
    <row r="455" spans="1:13" x14ac:dyDescent="0.35">
      <c r="A455" t="s">
        <v>589</v>
      </c>
      <c r="B455" t="s">
        <v>2945</v>
      </c>
      <c r="C455" s="2">
        <v>1</v>
      </c>
      <c r="D455" t="s">
        <v>1117</v>
      </c>
      <c r="E455" s="2" t="str">
        <f t="shared" si="43"/>
        <v>19</v>
      </c>
      <c r="F455" s="2" t="str">
        <f t="shared" si="44"/>
        <v>64733</v>
      </c>
      <c r="G455" s="2" t="str">
        <f t="shared" si="45"/>
        <v>0124198</v>
      </c>
      <c r="H455" s="2" t="s">
        <v>1118</v>
      </c>
      <c r="I455" s="2" t="str">
        <f t="shared" si="46"/>
        <v>S300</v>
      </c>
      <c r="J455" s="2" t="str">
        <f>IF(Table1[[#This Row],[Direct
Funded
Charter School
Number]]="N/A",Table1[[#This Row],[District
Code]],"C"&amp;Table1[[#This Row],[Direct
Funded
Charter School
Number]])</f>
        <v>C1300</v>
      </c>
      <c r="K455" t="s">
        <v>1119</v>
      </c>
      <c r="L455" s="9">
        <v>15527</v>
      </c>
      <c r="M455" s="20">
        <v>3882</v>
      </c>
    </row>
    <row r="456" spans="1:13" x14ac:dyDescent="0.35">
      <c r="A456" t="s">
        <v>589</v>
      </c>
      <c r="B456" t="s">
        <v>2945</v>
      </c>
      <c r="C456" s="2">
        <v>1</v>
      </c>
      <c r="D456" t="s">
        <v>1120</v>
      </c>
      <c r="E456" s="2" t="str">
        <f t="shared" si="43"/>
        <v>19</v>
      </c>
      <c r="F456" s="2" t="str">
        <f t="shared" si="44"/>
        <v>64733</v>
      </c>
      <c r="G456" s="2" t="str">
        <f t="shared" si="45"/>
        <v>1932623</v>
      </c>
      <c r="H456" s="2" t="s">
        <v>1121</v>
      </c>
      <c r="I456" s="2" t="str">
        <f t="shared" si="46"/>
        <v>S314</v>
      </c>
      <c r="J456" s="2" t="str">
        <f>IF(Table1[[#This Row],[Direct
Funded
Charter School
Number]]="N/A",Table1[[#This Row],[District
Code]],"C"&amp;Table1[[#This Row],[Direct
Funded
Charter School
Number]])</f>
        <v>C1314</v>
      </c>
      <c r="K456" t="s">
        <v>1122</v>
      </c>
      <c r="L456" s="9">
        <v>19454</v>
      </c>
      <c r="M456" s="20">
        <v>4864</v>
      </c>
    </row>
    <row r="457" spans="1:13" x14ac:dyDescent="0.35">
      <c r="A457" t="s">
        <v>589</v>
      </c>
      <c r="B457" t="s">
        <v>2945</v>
      </c>
      <c r="C457" s="2">
        <v>1</v>
      </c>
      <c r="D457" t="s">
        <v>1123</v>
      </c>
      <c r="E457" s="2" t="str">
        <f t="shared" si="43"/>
        <v>19</v>
      </c>
      <c r="F457" s="2" t="str">
        <f t="shared" si="44"/>
        <v>64733</v>
      </c>
      <c r="G457" s="2" t="str">
        <f t="shared" si="45"/>
        <v>0124784</v>
      </c>
      <c r="H457" s="2" t="s">
        <v>1124</v>
      </c>
      <c r="I457" s="2" t="str">
        <f t="shared" si="46"/>
        <v>S330</v>
      </c>
      <c r="J457" s="2" t="str">
        <f>IF(Table1[[#This Row],[Direct
Funded
Charter School
Number]]="N/A",Table1[[#This Row],[District
Code]],"C"&amp;Table1[[#This Row],[Direct
Funded
Charter School
Number]])</f>
        <v>C1330</v>
      </c>
      <c r="K457" t="s">
        <v>1125</v>
      </c>
      <c r="L457" s="9">
        <v>11585</v>
      </c>
      <c r="M457" s="20">
        <v>2896</v>
      </c>
    </row>
    <row r="458" spans="1:13" x14ac:dyDescent="0.35">
      <c r="A458" t="s">
        <v>589</v>
      </c>
      <c r="B458" t="s">
        <v>2945</v>
      </c>
      <c r="C458" s="2">
        <v>1</v>
      </c>
      <c r="D458" t="s">
        <v>1126</v>
      </c>
      <c r="E458" s="2" t="str">
        <f t="shared" si="43"/>
        <v>19</v>
      </c>
      <c r="F458" s="2" t="str">
        <f t="shared" si="44"/>
        <v>64733</v>
      </c>
      <c r="G458" s="2" t="str">
        <f t="shared" si="45"/>
        <v>0124792</v>
      </c>
      <c r="H458" s="2" t="s">
        <v>1127</v>
      </c>
      <c r="I458" s="2" t="str">
        <f t="shared" si="46"/>
        <v>S331</v>
      </c>
      <c r="J458" s="2" t="str">
        <f>IF(Table1[[#This Row],[Direct
Funded
Charter School
Number]]="N/A",Table1[[#This Row],[District
Code]],"C"&amp;Table1[[#This Row],[Direct
Funded
Charter School
Number]])</f>
        <v>C1331</v>
      </c>
      <c r="K458" t="s">
        <v>1128</v>
      </c>
      <c r="L458" s="9">
        <v>12732</v>
      </c>
      <c r="M458" s="20">
        <v>3183</v>
      </c>
    </row>
    <row r="459" spans="1:13" x14ac:dyDescent="0.35">
      <c r="A459" t="s">
        <v>589</v>
      </c>
      <c r="B459" t="s">
        <v>2945</v>
      </c>
      <c r="C459" s="2">
        <v>1</v>
      </c>
      <c r="D459" t="s">
        <v>1129</v>
      </c>
      <c r="E459" s="2" t="str">
        <f t="shared" si="43"/>
        <v>19</v>
      </c>
      <c r="F459" s="2" t="str">
        <f t="shared" si="44"/>
        <v>64733</v>
      </c>
      <c r="G459" s="2" t="str">
        <f t="shared" si="45"/>
        <v>0124800</v>
      </c>
      <c r="H459" s="2" t="s">
        <v>1130</v>
      </c>
      <c r="I459" s="2" t="str">
        <f t="shared" si="46"/>
        <v>S332</v>
      </c>
      <c r="J459" s="2" t="str">
        <f>IF(Table1[[#This Row],[Direct
Funded
Charter School
Number]]="N/A",Table1[[#This Row],[District
Code]],"C"&amp;Table1[[#This Row],[Direct
Funded
Charter School
Number]])</f>
        <v>C1332</v>
      </c>
      <c r="K459" t="s">
        <v>1131</v>
      </c>
      <c r="L459" s="9">
        <v>10828</v>
      </c>
      <c r="M459" s="20">
        <v>2707</v>
      </c>
    </row>
    <row r="460" spans="1:13" x14ac:dyDescent="0.35">
      <c r="A460" t="s">
        <v>589</v>
      </c>
      <c r="B460" t="s">
        <v>2945</v>
      </c>
      <c r="C460" s="2">
        <v>1</v>
      </c>
      <c r="D460" t="s">
        <v>1132</v>
      </c>
      <c r="E460" s="2" t="str">
        <f t="shared" si="43"/>
        <v>19</v>
      </c>
      <c r="F460" s="2" t="str">
        <f t="shared" si="44"/>
        <v>64733</v>
      </c>
      <c r="G460" s="2" t="str">
        <f t="shared" si="45"/>
        <v>0124818</v>
      </c>
      <c r="H460" s="2" t="s">
        <v>1133</v>
      </c>
      <c r="I460" s="2" t="str">
        <f t="shared" si="46"/>
        <v>S333</v>
      </c>
      <c r="J460" s="2" t="str">
        <f>IF(Table1[[#This Row],[Direct
Funded
Charter School
Number]]="N/A",Table1[[#This Row],[District
Code]],"C"&amp;Table1[[#This Row],[Direct
Funded
Charter School
Number]])</f>
        <v>C1333</v>
      </c>
      <c r="K460" t="s">
        <v>1134</v>
      </c>
      <c r="L460" s="9">
        <v>10000</v>
      </c>
      <c r="M460" s="20">
        <v>2500</v>
      </c>
    </row>
    <row r="461" spans="1:13" x14ac:dyDescent="0.35">
      <c r="A461" t="s">
        <v>589</v>
      </c>
      <c r="B461" t="s">
        <v>2945</v>
      </c>
      <c r="C461" s="2">
        <v>1</v>
      </c>
      <c r="D461" t="s">
        <v>1135</v>
      </c>
      <c r="E461" s="2" t="str">
        <f t="shared" si="43"/>
        <v>19</v>
      </c>
      <c r="F461" s="2" t="str">
        <f t="shared" si="44"/>
        <v>64733</v>
      </c>
      <c r="G461" s="2" t="str">
        <f t="shared" si="45"/>
        <v>0124826</v>
      </c>
      <c r="H461" s="2" t="s">
        <v>1136</v>
      </c>
      <c r="I461" s="2" t="str">
        <f t="shared" si="46"/>
        <v>S334</v>
      </c>
      <c r="J461" s="2" t="str">
        <f>IF(Table1[[#This Row],[Direct
Funded
Charter School
Number]]="N/A",Table1[[#This Row],[District
Code]],"C"&amp;Table1[[#This Row],[Direct
Funded
Charter School
Number]])</f>
        <v>C1334</v>
      </c>
      <c r="K461" t="s">
        <v>1137</v>
      </c>
      <c r="L461" s="9">
        <v>18642</v>
      </c>
      <c r="M461" s="20">
        <v>4661</v>
      </c>
    </row>
    <row r="462" spans="1:13" x14ac:dyDescent="0.35">
      <c r="A462" t="s">
        <v>589</v>
      </c>
      <c r="B462" t="s">
        <v>2945</v>
      </c>
      <c r="C462" s="2">
        <v>1</v>
      </c>
      <c r="D462" t="s">
        <v>1138</v>
      </c>
      <c r="E462" s="2" t="str">
        <f t="shared" si="43"/>
        <v>19</v>
      </c>
      <c r="F462" s="2" t="str">
        <f t="shared" si="44"/>
        <v>64733</v>
      </c>
      <c r="G462" s="2" t="str">
        <f t="shared" si="45"/>
        <v>0124883</v>
      </c>
      <c r="H462" s="2" t="s">
        <v>1139</v>
      </c>
      <c r="I462" s="2" t="str">
        <f t="shared" si="46"/>
        <v>S342</v>
      </c>
      <c r="J462" s="2" t="str">
        <f>IF(Table1[[#This Row],[Direct
Funded
Charter School
Number]]="N/A",Table1[[#This Row],[District
Code]],"C"&amp;Table1[[#This Row],[Direct
Funded
Charter School
Number]])</f>
        <v>C1342</v>
      </c>
      <c r="K462" t="s">
        <v>1140</v>
      </c>
      <c r="L462" s="9">
        <v>16213</v>
      </c>
      <c r="M462" s="20">
        <v>4053</v>
      </c>
    </row>
    <row r="463" spans="1:13" x14ac:dyDescent="0.35">
      <c r="A463" t="s">
        <v>589</v>
      </c>
      <c r="B463" t="s">
        <v>2945</v>
      </c>
      <c r="C463" s="2">
        <v>1</v>
      </c>
      <c r="D463" t="s">
        <v>1141</v>
      </c>
      <c r="E463" s="2" t="str">
        <f t="shared" si="43"/>
        <v>19</v>
      </c>
      <c r="F463" s="2" t="str">
        <f t="shared" si="44"/>
        <v>64733</v>
      </c>
      <c r="G463" s="2" t="str">
        <f t="shared" si="45"/>
        <v>0124933</v>
      </c>
      <c r="H463" s="2" t="s">
        <v>1142</v>
      </c>
      <c r="I463" s="2" t="str">
        <f t="shared" si="46"/>
        <v>S354</v>
      </c>
      <c r="J463" s="2" t="str">
        <f>IF(Table1[[#This Row],[Direct
Funded
Charter School
Number]]="N/A",Table1[[#This Row],[District
Code]],"C"&amp;Table1[[#This Row],[Direct
Funded
Charter School
Number]])</f>
        <v>C1354</v>
      </c>
      <c r="K463" t="s">
        <v>1143</v>
      </c>
      <c r="L463" s="9">
        <v>10000</v>
      </c>
      <c r="M463" s="20">
        <v>2500</v>
      </c>
    </row>
    <row r="464" spans="1:13" x14ac:dyDescent="0.35">
      <c r="A464" t="s">
        <v>589</v>
      </c>
      <c r="B464" t="s">
        <v>2945</v>
      </c>
      <c r="C464" s="2">
        <v>1</v>
      </c>
      <c r="D464" t="s">
        <v>1144</v>
      </c>
      <c r="E464" s="2" t="str">
        <f t="shared" si="43"/>
        <v>19</v>
      </c>
      <c r="F464" s="2" t="str">
        <f t="shared" si="44"/>
        <v>64733</v>
      </c>
      <c r="G464" s="2" t="str">
        <f t="shared" si="45"/>
        <v>0125625</v>
      </c>
      <c r="H464" s="2" t="s">
        <v>1145</v>
      </c>
      <c r="I464" s="2" t="str">
        <f t="shared" si="46"/>
        <v>S377</v>
      </c>
      <c r="J464" s="2" t="str">
        <f>IF(Table1[[#This Row],[Direct
Funded
Charter School
Number]]="N/A",Table1[[#This Row],[District
Code]],"C"&amp;Table1[[#This Row],[Direct
Funded
Charter School
Number]])</f>
        <v>C1377</v>
      </c>
      <c r="K464" t="s">
        <v>1146</v>
      </c>
      <c r="L464" s="9">
        <v>11744</v>
      </c>
      <c r="M464" s="20">
        <v>2936</v>
      </c>
    </row>
    <row r="465" spans="1:13" x14ac:dyDescent="0.35">
      <c r="A465" t="s">
        <v>589</v>
      </c>
      <c r="B465" t="s">
        <v>2945</v>
      </c>
      <c r="C465" s="2">
        <v>1</v>
      </c>
      <c r="D465" t="s">
        <v>1147</v>
      </c>
      <c r="E465" s="2" t="str">
        <f t="shared" si="43"/>
        <v>19</v>
      </c>
      <c r="F465" s="2" t="str">
        <f t="shared" si="44"/>
        <v>64733</v>
      </c>
      <c r="G465" s="2" t="str">
        <f t="shared" si="45"/>
        <v>0125609</v>
      </c>
      <c r="H465" s="2" t="s">
        <v>1148</v>
      </c>
      <c r="I465" s="2" t="str">
        <f t="shared" si="46"/>
        <v>S378</v>
      </c>
      <c r="J465" s="2" t="str">
        <f>IF(Table1[[#This Row],[Direct
Funded
Charter School
Number]]="N/A",Table1[[#This Row],[District
Code]],"C"&amp;Table1[[#This Row],[Direct
Funded
Charter School
Number]])</f>
        <v>C1378</v>
      </c>
      <c r="K465" t="s">
        <v>1149</v>
      </c>
      <c r="L465" s="9">
        <v>10590</v>
      </c>
      <c r="M465" s="20">
        <v>2648</v>
      </c>
    </row>
    <row r="466" spans="1:13" x14ac:dyDescent="0.35">
      <c r="A466" t="s">
        <v>589</v>
      </c>
      <c r="B466" t="s">
        <v>2945</v>
      </c>
      <c r="C466" s="2">
        <v>1</v>
      </c>
      <c r="D466" t="s">
        <v>1150</v>
      </c>
      <c r="E466" s="2" t="str">
        <f t="shared" si="43"/>
        <v>19</v>
      </c>
      <c r="F466" s="2" t="str">
        <f t="shared" si="44"/>
        <v>64733</v>
      </c>
      <c r="G466" s="2" t="str">
        <f t="shared" si="45"/>
        <v>0125641</v>
      </c>
      <c r="H466" s="2" t="s">
        <v>1151</v>
      </c>
      <c r="I466" s="2" t="str">
        <f t="shared" si="46"/>
        <v>S379</v>
      </c>
      <c r="J466" s="2" t="str">
        <f>IF(Table1[[#This Row],[Direct
Funded
Charter School
Number]]="N/A",Table1[[#This Row],[District
Code]],"C"&amp;Table1[[#This Row],[Direct
Funded
Charter School
Number]])</f>
        <v>C1379</v>
      </c>
      <c r="K466" t="s">
        <v>1152</v>
      </c>
      <c r="L466" s="9">
        <v>14180</v>
      </c>
      <c r="M466" s="20">
        <v>3545</v>
      </c>
    </row>
    <row r="467" spans="1:13" x14ac:dyDescent="0.35">
      <c r="A467" t="s">
        <v>589</v>
      </c>
      <c r="B467" t="s">
        <v>2945</v>
      </c>
      <c r="C467" s="2">
        <v>1</v>
      </c>
      <c r="D467" t="s">
        <v>1153</v>
      </c>
      <c r="E467" s="2" t="str">
        <f t="shared" si="43"/>
        <v>19</v>
      </c>
      <c r="F467" s="2" t="str">
        <f t="shared" si="44"/>
        <v>64733</v>
      </c>
      <c r="G467" s="2" t="str">
        <f t="shared" si="45"/>
        <v>0125864</v>
      </c>
      <c r="H467" s="2" t="s">
        <v>1154</v>
      </c>
      <c r="I467" s="2" t="str">
        <f t="shared" si="46"/>
        <v>S401</v>
      </c>
      <c r="J467" s="2" t="str">
        <f>IF(Table1[[#This Row],[Direct
Funded
Charter School
Number]]="N/A",Table1[[#This Row],[District
Code]],"C"&amp;Table1[[#This Row],[Direct
Funded
Charter School
Number]])</f>
        <v>C1401</v>
      </c>
      <c r="K467" t="s">
        <v>1155</v>
      </c>
      <c r="L467" s="9">
        <v>11655</v>
      </c>
      <c r="M467" s="20">
        <v>8741</v>
      </c>
    </row>
    <row r="468" spans="1:13" x14ac:dyDescent="0.35">
      <c r="A468" t="s">
        <v>589</v>
      </c>
      <c r="B468" t="s">
        <v>2945</v>
      </c>
      <c r="C468" s="2">
        <v>1</v>
      </c>
      <c r="D468" t="s">
        <v>1156</v>
      </c>
      <c r="E468" s="2" t="str">
        <f t="shared" si="43"/>
        <v>19</v>
      </c>
      <c r="F468" s="2" t="str">
        <f t="shared" si="44"/>
        <v>64733</v>
      </c>
      <c r="G468" s="2" t="str">
        <f t="shared" si="45"/>
        <v>0126169</v>
      </c>
      <c r="H468" s="2" t="s">
        <v>1157</v>
      </c>
      <c r="I468" s="2" t="str">
        <f t="shared" si="46"/>
        <v>S402</v>
      </c>
      <c r="J468" s="2" t="str">
        <f>IF(Table1[[#This Row],[Direct
Funded
Charter School
Number]]="N/A",Table1[[#This Row],[District
Code]],"C"&amp;Table1[[#This Row],[Direct
Funded
Charter School
Number]])</f>
        <v>C1402</v>
      </c>
      <c r="K468" t="s">
        <v>1158</v>
      </c>
      <c r="L468" s="9">
        <v>12424</v>
      </c>
      <c r="M468" s="20">
        <v>3106</v>
      </c>
    </row>
    <row r="469" spans="1:13" x14ac:dyDescent="0.35">
      <c r="A469" t="s">
        <v>589</v>
      </c>
      <c r="B469" t="s">
        <v>2945</v>
      </c>
      <c r="C469" s="2">
        <v>1</v>
      </c>
      <c r="D469" t="s">
        <v>1159</v>
      </c>
      <c r="E469" s="2" t="str">
        <f t="shared" si="43"/>
        <v>19</v>
      </c>
      <c r="F469" s="2" t="str">
        <f t="shared" si="44"/>
        <v>64733</v>
      </c>
      <c r="G469" s="2" t="str">
        <f t="shared" si="45"/>
        <v>0126136</v>
      </c>
      <c r="H469" s="2" t="s">
        <v>1160</v>
      </c>
      <c r="I469" s="2" t="str">
        <f t="shared" si="46"/>
        <v>S412</v>
      </c>
      <c r="J469" s="2" t="str">
        <f>IF(Table1[[#This Row],[Direct
Funded
Charter School
Number]]="N/A",Table1[[#This Row],[District
Code]],"C"&amp;Table1[[#This Row],[Direct
Funded
Charter School
Number]])</f>
        <v>C1412</v>
      </c>
      <c r="K469" t="s">
        <v>1161</v>
      </c>
      <c r="L469" s="9">
        <v>15475</v>
      </c>
      <c r="M469" s="20">
        <v>3869</v>
      </c>
    </row>
    <row r="470" spans="1:13" x14ac:dyDescent="0.35">
      <c r="A470" t="s">
        <v>589</v>
      </c>
      <c r="B470" t="s">
        <v>2945</v>
      </c>
      <c r="C470" s="2">
        <v>1</v>
      </c>
      <c r="D470" t="s">
        <v>1162</v>
      </c>
      <c r="E470" s="2" t="str">
        <f t="shared" si="43"/>
        <v>19</v>
      </c>
      <c r="F470" s="2" t="str">
        <f t="shared" si="44"/>
        <v>64733</v>
      </c>
      <c r="G470" s="2" t="str">
        <f t="shared" si="45"/>
        <v>0126177</v>
      </c>
      <c r="H470" s="2" t="s">
        <v>1163</v>
      </c>
      <c r="I470" s="2" t="str">
        <f t="shared" si="46"/>
        <v>S413</v>
      </c>
      <c r="J470" s="2" t="str">
        <f>IF(Table1[[#This Row],[Direct
Funded
Charter School
Number]]="N/A",Table1[[#This Row],[District
Code]],"C"&amp;Table1[[#This Row],[Direct
Funded
Charter School
Number]])</f>
        <v>C1413</v>
      </c>
      <c r="K470" t="s">
        <v>1164</v>
      </c>
      <c r="L470" s="9">
        <v>10000</v>
      </c>
      <c r="M470" s="20">
        <v>2500</v>
      </c>
    </row>
    <row r="471" spans="1:13" x14ac:dyDescent="0.35">
      <c r="A471" t="s">
        <v>589</v>
      </c>
      <c r="B471" t="s">
        <v>2945</v>
      </c>
      <c r="C471" s="2">
        <v>1</v>
      </c>
      <c r="D471" t="s">
        <v>1165</v>
      </c>
      <c r="E471" s="2" t="str">
        <f t="shared" si="43"/>
        <v>19</v>
      </c>
      <c r="F471" s="2" t="str">
        <f t="shared" si="44"/>
        <v>64733</v>
      </c>
      <c r="G471" s="2" t="str">
        <f t="shared" si="45"/>
        <v>0126193</v>
      </c>
      <c r="H471" s="2" t="s">
        <v>1166</v>
      </c>
      <c r="I471" s="2" t="str">
        <f t="shared" si="46"/>
        <v>S414</v>
      </c>
      <c r="J471" s="2" t="str">
        <f>IF(Table1[[#This Row],[Direct
Funded
Charter School
Number]]="N/A",Table1[[#This Row],[District
Code]],"C"&amp;Table1[[#This Row],[Direct
Funded
Charter School
Number]])</f>
        <v>C1414</v>
      </c>
      <c r="K471" t="s">
        <v>1167</v>
      </c>
      <c r="L471" s="9">
        <v>10000</v>
      </c>
      <c r="M471" s="20">
        <v>2500</v>
      </c>
    </row>
    <row r="472" spans="1:13" x14ac:dyDescent="0.35">
      <c r="A472" t="s">
        <v>589</v>
      </c>
      <c r="B472" t="s">
        <v>2945</v>
      </c>
      <c r="C472" s="2">
        <v>1</v>
      </c>
      <c r="D472" t="s">
        <v>1168</v>
      </c>
      <c r="E472" s="2" t="str">
        <f t="shared" si="43"/>
        <v>19</v>
      </c>
      <c r="F472" s="2" t="str">
        <f t="shared" si="44"/>
        <v>64733</v>
      </c>
      <c r="G472" s="2" t="str">
        <f t="shared" si="45"/>
        <v>0126797</v>
      </c>
      <c r="H472" s="2" t="s">
        <v>1169</v>
      </c>
      <c r="I472" s="2" t="str">
        <f t="shared" si="46"/>
        <v>S436</v>
      </c>
      <c r="J472" s="2" t="str">
        <f>IF(Table1[[#This Row],[Direct
Funded
Charter School
Number]]="N/A",Table1[[#This Row],[District
Code]],"C"&amp;Table1[[#This Row],[Direct
Funded
Charter School
Number]])</f>
        <v>C1436</v>
      </c>
      <c r="K472" t="s">
        <v>1170</v>
      </c>
      <c r="L472" s="9">
        <v>15642</v>
      </c>
      <c r="M472" s="20">
        <v>3911</v>
      </c>
    </row>
    <row r="473" spans="1:13" x14ac:dyDescent="0.35">
      <c r="A473" t="s">
        <v>589</v>
      </c>
      <c r="B473" t="s">
        <v>2945</v>
      </c>
      <c r="C473" s="2">
        <v>1</v>
      </c>
      <c r="D473" t="s">
        <v>1171</v>
      </c>
      <c r="E473" s="2" t="str">
        <f t="shared" si="43"/>
        <v>19</v>
      </c>
      <c r="F473" s="2" t="str">
        <f t="shared" si="44"/>
        <v>64733</v>
      </c>
      <c r="G473" s="2" t="str">
        <f t="shared" si="45"/>
        <v>0117077</v>
      </c>
      <c r="H473" s="2" t="s">
        <v>1172</v>
      </c>
      <c r="I473" s="2" t="str">
        <f t="shared" si="46"/>
        <v>S459</v>
      </c>
      <c r="J473" s="2" t="str">
        <f>IF(Table1[[#This Row],[Direct
Funded
Charter School
Number]]="N/A",Table1[[#This Row],[District
Code]],"C"&amp;Table1[[#This Row],[Direct
Funded
Charter School
Number]])</f>
        <v>C1459</v>
      </c>
      <c r="K473" t="s">
        <v>1173</v>
      </c>
      <c r="L473" s="9">
        <v>11775</v>
      </c>
      <c r="M473" s="20">
        <v>2944</v>
      </c>
    </row>
    <row r="474" spans="1:13" x14ac:dyDescent="0.35">
      <c r="A474" t="s">
        <v>589</v>
      </c>
      <c r="B474" t="s">
        <v>2945</v>
      </c>
      <c r="C474" s="2">
        <v>1</v>
      </c>
      <c r="D474" t="s">
        <v>1174</v>
      </c>
      <c r="E474" s="2" t="str">
        <f t="shared" si="43"/>
        <v>19</v>
      </c>
      <c r="F474" s="2" t="str">
        <f t="shared" si="44"/>
        <v>10199</v>
      </c>
      <c r="G474" s="2" t="str">
        <f t="shared" si="45"/>
        <v>0127498</v>
      </c>
      <c r="H474" s="2" t="s">
        <v>1175</v>
      </c>
      <c r="I474" s="2" t="str">
        <f t="shared" si="46"/>
        <v>S501</v>
      </c>
      <c r="J474" s="2" t="str">
        <f>IF(Table1[[#This Row],[Direct
Funded
Charter School
Number]]="N/A",Table1[[#This Row],[District
Code]],"C"&amp;Table1[[#This Row],[Direct
Funded
Charter School
Number]])</f>
        <v>C1501</v>
      </c>
      <c r="K474" t="s">
        <v>1176</v>
      </c>
      <c r="L474" s="9">
        <v>10000</v>
      </c>
      <c r="M474" s="20">
        <v>2500</v>
      </c>
    </row>
    <row r="475" spans="1:13" x14ac:dyDescent="0.35">
      <c r="A475" t="s">
        <v>589</v>
      </c>
      <c r="B475" t="s">
        <v>2945</v>
      </c>
      <c r="C475" s="2">
        <v>1</v>
      </c>
      <c r="D475" t="s">
        <v>1177</v>
      </c>
      <c r="E475" s="2" t="str">
        <f t="shared" ref="E475:E514" si="47">MID($D475,1,2)</f>
        <v>19</v>
      </c>
      <c r="F475" s="2" t="str">
        <f t="shared" ref="F475:F514" si="48">MID($D475,3,5)</f>
        <v>64725</v>
      </c>
      <c r="G475" s="2" t="str">
        <f t="shared" ref="G475:G514" si="49">MID($D475,8,7)</f>
        <v>0127506</v>
      </c>
      <c r="H475" s="2">
        <v>1504</v>
      </c>
      <c r="I475" s="2" t="str">
        <f t="shared" ref="I475:I514" si="50">IF(H475="N/A",MID(F475,1,4),IF(MID(H475,1,1)="0","C"&amp;MID(H475,2,3),IF(MID(H475,1,1)="1","S"&amp;MID(H475,2,3),"?")))</f>
        <v>S504</v>
      </c>
      <c r="J475" s="2" t="str">
        <f>IF(Table1[[#This Row],[Direct
Funded
Charter School
Number]]="N/A",Table1[[#This Row],[District
Code]],"C"&amp;Table1[[#This Row],[Direct
Funded
Charter School
Number]])</f>
        <v>C1504</v>
      </c>
      <c r="K475" t="s">
        <v>1178</v>
      </c>
      <c r="L475" s="9">
        <v>10000</v>
      </c>
      <c r="M475" s="20">
        <v>2500</v>
      </c>
    </row>
    <row r="476" spans="1:13" x14ac:dyDescent="0.35">
      <c r="A476" t="s">
        <v>589</v>
      </c>
      <c r="B476" t="s">
        <v>2945</v>
      </c>
      <c r="C476" s="2">
        <v>1</v>
      </c>
      <c r="D476" t="s">
        <v>1179</v>
      </c>
      <c r="E476" s="2" t="str">
        <f t="shared" si="47"/>
        <v>19</v>
      </c>
      <c r="F476" s="2" t="str">
        <f t="shared" si="48"/>
        <v>10199</v>
      </c>
      <c r="G476" s="2" t="str">
        <f t="shared" si="49"/>
        <v>0127522</v>
      </c>
      <c r="H476" s="3" t="s">
        <v>1180</v>
      </c>
      <c r="I476" s="2" t="str">
        <f t="shared" si="50"/>
        <v>S506</v>
      </c>
      <c r="J476" s="2" t="str">
        <f>IF(Table1[[#This Row],[Direct
Funded
Charter School
Number]]="N/A",Table1[[#This Row],[District
Code]],"C"&amp;Table1[[#This Row],[Direct
Funded
Charter School
Number]])</f>
        <v>C1506</v>
      </c>
      <c r="K476" t="s">
        <v>1181</v>
      </c>
      <c r="L476" s="9">
        <v>10000</v>
      </c>
      <c r="M476" s="20">
        <v>2500</v>
      </c>
    </row>
    <row r="477" spans="1:13" x14ac:dyDescent="0.35">
      <c r="A477" t="s">
        <v>589</v>
      </c>
      <c r="B477" t="s">
        <v>2945</v>
      </c>
      <c r="C477" s="2">
        <v>1</v>
      </c>
      <c r="D477" t="s">
        <v>1182</v>
      </c>
      <c r="E477" s="2" t="str">
        <f t="shared" si="47"/>
        <v>19</v>
      </c>
      <c r="F477" s="2" t="str">
        <f t="shared" si="48"/>
        <v>64733</v>
      </c>
      <c r="G477" s="2" t="str">
        <f t="shared" si="49"/>
        <v>0127670</v>
      </c>
      <c r="H477" s="2" t="s">
        <v>1183</v>
      </c>
      <c r="I477" s="2" t="str">
        <f t="shared" si="50"/>
        <v>S508</v>
      </c>
      <c r="J477" s="2" t="str">
        <f>IF(Table1[[#This Row],[Direct
Funded
Charter School
Number]]="N/A",Table1[[#This Row],[District
Code]],"C"&amp;Table1[[#This Row],[Direct
Funded
Charter School
Number]])</f>
        <v>C1508</v>
      </c>
      <c r="K477" t="s">
        <v>1184</v>
      </c>
      <c r="L477" s="9">
        <v>14668</v>
      </c>
      <c r="M477" s="20">
        <v>3667</v>
      </c>
    </row>
    <row r="478" spans="1:13" x14ac:dyDescent="0.35">
      <c r="A478" t="s">
        <v>589</v>
      </c>
      <c r="B478" t="s">
        <v>2945</v>
      </c>
      <c r="C478" s="2">
        <v>1</v>
      </c>
      <c r="D478" t="s">
        <v>1185</v>
      </c>
      <c r="E478" s="2" t="str">
        <f t="shared" si="47"/>
        <v>19</v>
      </c>
      <c r="F478" s="2" t="str">
        <f t="shared" si="48"/>
        <v>64733</v>
      </c>
      <c r="G478" s="2" t="str">
        <f t="shared" si="49"/>
        <v>0127977</v>
      </c>
      <c r="H478" s="2" t="s">
        <v>1186</v>
      </c>
      <c r="I478" s="2" t="str">
        <f t="shared" si="50"/>
        <v>S535</v>
      </c>
      <c r="J478" s="2" t="str">
        <f>IF(Table1[[#This Row],[Direct
Funded
Charter School
Number]]="N/A",Table1[[#This Row],[District
Code]],"C"&amp;Table1[[#This Row],[Direct
Funded
Charter School
Number]])</f>
        <v>C1535</v>
      </c>
      <c r="K478" t="s">
        <v>1187</v>
      </c>
      <c r="L478" s="9">
        <v>10000</v>
      </c>
      <c r="M478" s="20">
        <v>2500</v>
      </c>
    </row>
    <row r="479" spans="1:13" x14ac:dyDescent="0.35">
      <c r="A479" t="s">
        <v>589</v>
      </c>
      <c r="B479" t="s">
        <v>2945</v>
      </c>
      <c r="C479" s="2">
        <v>1</v>
      </c>
      <c r="D479" t="s">
        <v>1188</v>
      </c>
      <c r="E479" s="2" t="str">
        <f t="shared" si="47"/>
        <v>19</v>
      </c>
      <c r="F479" s="2" t="str">
        <f t="shared" si="48"/>
        <v>64733</v>
      </c>
      <c r="G479" s="2" t="str">
        <f t="shared" si="49"/>
        <v>0127985</v>
      </c>
      <c r="H479" s="2" t="s">
        <v>1189</v>
      </c>
      <c r="I479" s="2" t="str">
        <f t="shared" si="50"/>
        <v>S536</v>
      </c>
      <c r="J479" s="2" t="str">
        <f>IF(Table1[[#This Row],[Direct
Funded
Charter School
Number]]="N/A",Table1[[#This Row],[District
Code]],"C"&amp;Table1[[#This Row],[Direct
Funded
Charter School
Number]])</f>
        <v>C1536</v>
      </c>
      <c r="K479" t="s">
        <v>1190</v>
      </c>
      <c r="L479" s="9">
        <v>10000</v>
      </c>
      <c r="M479" s="20">
        <v>2500</v>
      </c>
    </row>
    <row r="480" spans="1:13" x14ac:dyDescent="0.35">
      <c r="A480" t="s">
        <v>589</v>
      </c>
      <c r="B480" t="s">
        <v>2945</v>
      </c>
      <c r="C480" s="2">
        <v>1</v>
      </c>
      <c r="D480" t="s">
        <v>1191</v>
      </c>
      <c r="E480" s="2" t="str">
        <f t="shared" si="47"/>
        <v>19</v>
      </c>
      <c r="F480" s="2" t="str">
        <f t="shared" si="48"/>
        <v>64733</v>
      </c>
      <c r="G480" s="2" t="str">
        <f t="shared" si="49"/>
        <v>0127886</v>
      </c>
      <c r="H480" s="2" t="s">
        <v>1192</v>
      </c>
      <c r="I480" s="2" t="str">
        <f t="shared" si="50"/>
        <v>S538</v>
      </c>
      <c r="J480" s="2" t="str">
        <f>IF(Table1[[#This Row],[Direct
Funded
Charter School
Number]]="N/A",Table1[[#This Row],[District
Code]],"C"&amp;Table1[[#This Row],[Direct
Funded
Charter School
Number]])</f>
        <v>C1538</v>
      </c>
      <c r="K480" t="s">
        <v>1193</v>
      </c>
      <c r="L480" s="9">
        <v>10000</v>
      </c>
      <c r="M480" s="20">
        <v>7500</v>
      </c>
    </row>
    <row r="481" spans="1:13" x14ac:dyDescent="0.35">
      <c r="A481" t="s">
        <v>589</v>
      </c>
      <c r="B481" t="s">
        <v>2945</v>
      </c>
      <c r="C481" s="2">
        <v>1</v>
      </c>
      <c r="D481" t="s">
        <v>1194</v>
      </c>
      <c r="E481" s="2" t="str">
        <f t="shared" si="47"/>
        <v>19</v>
      </c>
      <c r="F481" s="2" t="str">
        <f t="shared" si="48"/>
        <v>64733</v>
      </c>
      <c r="G481" s="2" t="str">
        <f t="shared" si="49"/>
        <v>0127910</v>
      </c>
      <c r="H481" s="2" t="s">
        <v>1195</v>
      </c>
      <c r="I481" s="2" t="str">
        <f t="shared" si="50"/>
        <v>S540</v>
      </c>
      <c r="J481" s="2" t="str">
        <f>IF(Table1[[#This Row],[Direct
Funded
Charter School
Number]]="N/A",Table1[[#This Row],[District
Code]],"C"&amp;Table1[[#This Row],[Direct
Funded
Charter School
Number]])</f>
        <v>C1540</v>
      </c>
      <c r="K481" t="s">
        <v>1196</v>
      </c>
      <c r="L481" s="9">
        <v>14674</v>
      </c>
      <c r="M481" s="20">
        <v>3669</v>
      </c>
    </row>
    <row r="482" spans="1:13" x14ac:dyDescent="0.35">
      <c r="A482" t="s">
        <v>589</v>
      </c>
      <c r="B482" t="s">
        <v>2945</v>
      </c>
      <c r="C482" s="2">
        <v>1</v>
      </c>
      <c r="D482" t="s">
        <v>1197</v>
      </c>
      <c r="E482" s="2" t="str">
        <f t="shared" si="47"/>
        <v>19</v>
      </c>
      <c r="F482" s="2" t="str">
        <f t="shared" si="48"/>
        <v>64733</v>
      </c>
      <c r="G482" s="2" t="str">
        <f t="shared" si="49"/>
        <v>0120477</v>
      </c>
      <c r="H482" s="3" t="s">
        <v>1198</v>
      </c>
      <c r="I482" s="2" t="str">
        <f t="shared" si="50"/>
        <v>S550</v>
      </c>
      <c r="J482" s="2" t="str">
        <f>IF(Table1[[#This Row],[Direct
Funded
Charter School
Number]]="N/A",Table1[[#This Row],[District
Code]],"C"&amp;Table1[[#This Row],[Direct
Funded
Charter School
Number]])</f>
        <v>C1550</v>
      </c>
      <c r="K482" t="s">
        <v>1199</v>
      </c>
      <c r="L482" s="9">
        <v>10000</v>
      </c>
      <c r="M482" s="20">
        <v>2500</v>
      </c>
    </row>
    <row r="483" spans="1:13" x14ac:dyDescent="0.35">
      <c r="A483" t="s">
        <v>589</v>
      </c>
      <c r="B483" t="s">
        <v>2945</v>
      </c>
      <c r="C483" s="2">
        <v>1</v>
      </c>
      <c r="D483" t="s">
        <v>1200</v>
      </c>
      <c r="E483" s="2" t="str">
        <f t="shared" si="47"/>
        <v>19</v>
      </c>
      <c r="F483" s="2" t="str">
        <f t="shared" si="48"/>
        <v>64733</v>
      </c>
      <c r="G483" s="2" t="str">
        <f t="shared" si="49"/>
        <v>0114884</v>
      </c>
      <c r="H483" s="3" t="s">
        <v>1201</v>
      </c>
      <c r="I483" s="2" t="str">
        <f t="shared" si="50"/>
        <v>S551</v>
      </c>
      <c r="J483" s="2" t="str">
        <f>IF(Table1[[#This Row],[Direct
Funded
Charter School
Number]]="N/A",Table1[[#This Row],[District
Code]],"C"&amp;Table1[[#This Row],[Direct
Funded
Charter School
Number]])</f>
        <v>C1551</v>
      </c>
      <c r="K483" t="s">
        <v>1202</v>
      </c>
      <c r="L483" s="9">
        <v>10000</v>
      </c>
      <c r="M483" s="20">
        <v>2500</v>
      </c>
    </row>
    <row r="484" spans="1:13" x14ac:dyDescent="0.35">
      <c r="A484" t="s">
        <v>589</v>
      </c>
      <c r="B484" t="s">
        <v>2945</v>
      </c>
      <c r="C484" s="2">
        <v>1</v>
      </c>
      <c r="D484" t="s">
        <v>2928</v>
      </c>
      <c r="E484" s="2" t="str">
        <f t="shared" si="47"/>
        <v>19</v>
      </c>
      <c r="F484" s="2" t="str">
        <f t="shared" si="48"/>
        <v>10199</v>
      </c>
      <c r="G484" s="2" t="str">
        <f t="shared" si="49"/>
        <v>0128025</v>
      </c>
      <c r="H484" s="2" t="s">
        <v>1203</v>
      </c>
      <c r="I484" s="2" t="str">
        <f t="shared" si="50"/>
        <v>S560</v>
      </c>
      <c r="J484" s="2" t="str">
        <f>IF(Table1[[#This Row],[Direct
Funded
Charter School
Number]]="N/A",Table1[[#This Row],[District
Code]],"C"&amp;Table1[[#This Row],[Direct
Funded
Charter School
Number]])</f>
        <v>C1560</v>
      </c>
      <c r="K484" t="s">
        <v>1204</v>
      </c>
      <c r="L484" s="9">
        <v>10000</v>
      </c>
      <c r="M484" s="20">
        <v>7500</v>
      </c>
    </row>
    <row r="485" spans="1:13" x14ac:dyDescent="0.35">
      <c r="A485" t="s">
        <v>589</v>
      </c>
      <c r="B485" t="s">
        <v>2945</v>
      </c>
      <c r="C485" s="2">
        <v>1</v>
      </c>
      <c r="D485" t="s">
        <v>1205</v>
      </c>
      <c r="E485" s="2" t="str">
        <f t="shared" si="47"/>
        <v>19</v>
      </c>
      <c r="F485" s="2" t="str">
        <f t="shared" si="48"/>
        <v>64733</v>
      </c>
      <c r="G485" s="2" t="str">
        <f t="shared" si="49"/>
        <v>0128132</v>
      </c>
      <c r="H485" s="3" t="s">
        <v>1206</v>
      </c>
      <c r="I485" s="2" t="str">
        <f t="shared" si="50"/>
        <v>S562</v>
      </c>
      <c r="J485" s="2" t="str">
        <f>IF(Table1[[#This Row],[Direct
Funded
Charter School
Number]]="N/A",Table1[[#This Row],[District
Code]],"C"&amp;Table1[[#This Row],[Direct
Funded
Charter School
Number]])</f>
        <v>C1562</v>
      </c>
      <c r="K485" t="s">
        <v>1207</v>
      </c>
      <c r="L485" s="9">
        <v>10578</v>
      </c>
      <c r="M485" s="20">
        <v>2645</v>
      </c>
    </row>
    <row r="486" spans="1:13" x14ac:dyDescent="0.35">
      <c r="A486" t="s">
        <v>589</v>
      </c>
      <c r="B486" t="s">
        <v>2945</v>
      </c>
      <c r="C486" s="2">
        <v>1</v>
      </c>
      <c r="D486" t="s">
        <v>1208</v>
      </c>
      <c r="E486" s="2" t="str">
        <f t="shared" si="47"/>
        <v>19</v>
      </c>
      <c r="F486" s="2" t="str">
        <f t="shared" si="48"/>
        <v>64733</v>
      </c>
      <c r="G486" s="2" t="str">
        <f t="shared" si="49"/>
        <v>0128371</v>
      </c>
      <c r="H486" s="3" t="s">
        <v>1209</v>
      </c>
      <c r="I486" s="2" t="str">
        <f t="shared" si="50"/>
        <v>S567</v>
      </c>
      <c r="J486" s="2" t="str">
        <f>IF(Table1[[#This Row],[Direct
Funded
Charter School
Number]]="N/A",Table1[[#This Row],[District
Code]],"C"&amp;Table1[[#This Row],[Direct
Funded
Charter School
Number]])</f>
        <v>C1567</v>
      </c>
      <c r="K486" t="s">
        <v>1210</v>
      </c>
      <c r="L486" s="9">
        <v>10000</v>
      </c>
      <c r="M486" s="20">
        <v>7500</v>
      </c>
    </row>
    <row r="487" spans="1:13" x14ac:dyDescent="0.35">
      <c r="A487" t="s">
        <v>589</v>
      </c>
      <c r="B487" t="s">
        <v>2945</v>
      </c>
      <c r="C487" s="2">
        <v>1</v>
      </c>
      <c r="D487" t="s">
        <v>1211</v>
      </c>
      <c r="E487" s="2" t="str">
        <f t="shared" si="47"/>
        <v>19</v>
      </c>
      <c r="F487" s="2" t="str">
        <f t="shared" si="48"/>
        <v>64733</v>
      </c>
      <c r="G487" s="2" t="str">
        <f t="shared" si="49"/>
        <v>0128389</v>
      </c>
      <c r="H487" s="3" t="s">
        <v>1212</v>
      </c>
      <c r="I487" s="2" t="str">
        <f t="shared" si="50"/>
        <v>S570</v>
      </c>
      <c r="J487" s="2" t="str">
        <f>IF(Table1[[#This Row],[Direct
Funded
Charter School
Number]]="N/A",Table1[[#This Row],[District
Code]],"C"&amp;Table1[[#This Row],[Direct
Funded
Charter School
Number]])</f>
        <v>C1570</v>
      </c>
      <c r="K487" t="s">
        <v>1213</v>
      </c>
      <c r="L487" s="9">
        <v>10000</v>
      </c>
      <c r="M487" s="20">
        <v>2500</v>
      </c>
    </row>
    <row r="488" spans="1:13" x14ac:dyDescent="0.35">
      <c r="A488" t="s">
        <v>589</v>
      </c>
      <c r="B488" t="s">
        <v>2945</v>
      </c>
      <c r="C488" s="2">
        <v>1</v>
      </c>
      <c r="D488" t="s">
        <v>1214</v>
      </c>
      <c r="E488" s="2" t="str">
        <f t="shared" si="47"/>
        <v>19</v>
      </c>
      <c r="F488" s="2" t="str">
        <f t="shared" si="48"/>
        <v>64733</v>
      </c>
      <c r="G488" s="2" t="str">
        <f t="shared" si="49"/>
        <v>0128512</v>
      </c>
      <c r="H488" s="3" t="s">
        <v>1215</v>
      </c>
      <c r="I488" s="2" t="str">
        <f t="shared" si="50"/>
        <v>S586</v>
      </c>
      <c r="J488" s="2" t="str">
        <f>IF(Table1[[#This Row],[Direct
Funded
Charter School
Number]]="N/A",Table1[[#This Row],[District
Code]],"C"&amp;Table1[[#This Row],[Direct
Funded
Charter School
Number]])</f>
        <v>C1586</v>
      </c>
      <c r="K488" t="s">
        <v>1216</v>
      </c>
      <c r="L488" s="9">
        <v>12386</v>
      </c>
      <c r="M488" s="20">
        <v>3097</v>
      </c>
    </row>
    <row r="489" spans="1:13" x14ac:dyDescent="0.35">
      <c r="A489" t="s">
        <v>589</v>
      </c>
      <c r="B489" t="s">
        <v>2945</v>
      </c>
      <c r="C489" s="2">
        <v>1</v>
      </c>
      <c r="D489" t="s">
        <v>1217</v>
      </c>
      <c r="E489" s="2" t="str">
        <f t="shared" si="47"/>
        <v>19</v>
      </c>
      <c r="F489" s="2" t="str">
        <f t="shared" si="48"/>
        <v>64733</v>
      </c>
      <c r="G489" s="2" t="str">
        <f t="shared" si="49"/>
        <v>0129460</v>
      </c>
      <c r="H489" s="3" t="s">
        <v>1218</v>
      </c>
      <c r="I489" s="2" t="str">
        <f t="shared" si="50"/>
        <v>S587</v>
      </c>
      <c r="J489" s="2" t="str">
        <f>IF(Table1[[#This Row],[Direct
Funded
Charter School
Number]]="N/A",Table1[[#This Row],[District
Code]],"C"&amp;Table1[[#This Row],[Direct
Funded
Charter School
Number]])</f>
        <v>C1587</v>
      </c>
      <c r="K489" t="s">
        <v>1219</v>
      </c>
      <c r="L489" s="9">
        <v>15398</v>
      </c>
      <c r="M489" s="20">
        <v>3850</v>
      </c>
    </row>
    <row r="490" spans="1:13" x14ac:dyDescent="0.35">
      <c r="A490" t="s">
        <v>589</v>
      </c>
      <c r="B490" t="s">
        <v>2945</v>
      </c>
      <c r="C490" s="2">
        <v>1</v>
      </c>
      <c r="D490" t="s">
        <v>1220</v>
      </c>
      <c r="E490" s="2" t="str">
        <f t="shared" si="47"/>
        <v>19</v>
      </c>
      <c r="F490" s="2" t="str">
        <f t="shared" si="48"/>
        <v>64733</v>
      </c>
      <c r="G490" s="2" t="str">
        <f t="shared" si="49"/>
        <v>0131466</v>
      </c>
      <c r="H490" s="2" t="s">
        <v>1221</v>
      </c>
      <c r="I490" s="2" t="str">
        <f t="shared" si="50"/>
        <v>S605</v>
      </c>
      <c r="J490" s="2" t="str">
        <f>IF(Table1[[#This Row],[Direct
Funded
Charter School
Number]]="N/A",Table1[[#This Row],[District
Code]],"C"&amp;Table1[[#This Row],[Direct
Funded
Charter School
Number]])</f>
        <v>C1605</v>
      </c>
      <c r="K490" t="s">
        <v>1222</v>
      </c>
      <c r="L490" s="9">
        <v>10000</v>
      </c>
      <c r="M490" s="20">
        <v>2500</v>
      </c>
    </row>
    <row r="491" spans="1:13" x14ac:dyDescent="0.35">
      <c r="A491" t="s">
        <v>589</v>
      </c>
      <c r="B491" t="s">
        <v>2945</v>
      </c>
      <c r="C491" s="2">
        <v>1</v>
      </c>
      <c r="D491" t="s">
        <v>1223</v>
      </c>
      <c r="E491" s="2" t="str">
        <f t="shared" si="47"/>
        <v>19</v>
      </c>
      <c r="F491" s="2" t="str">
        <f t="shared" si="48"/>
        <v>64634</v>
      </c>
      <c r="G491" s="2" t="str">
        <f t="shared" si="49"/>
        <v>0128991</v>
      </c>
      <c r="H491" s="2" t="s">
        <v>1224</v>
      </c>
      <c r="I491" s="2" t="str">
        <f t="shared" si="50"/>
        <v>S612</v>
      </c>
      <c r="J491" s="2" t="str">
        <f>IF(Table1[[#This Row],[Direct
Funded
Charter School
Number]]="N/A",Table1[[#This Row],[District
Code]],"C"&amp;Table1[[#This Row],[Direct
Funded
Charter School
Number]])</f>
        <v>C1612</v>
      </c>
      <c r="K491" t="s">
        <v>1225</v>
      </c>
      <c r="L491" s="9">
        <v>10000</v>
      </c>
      <c r="M491" s="20">
        <v>2500</v>
      </c>
    </row>
    <row r="492" spans="1:13" x14ac:dyDescent="0.35">
      <c r="A492" t="s">
        <v>589</v>
      </c>
      <c r="B492" t="s">
        <v>2945</v>
      </c>
      <c r="C492" s="2">
        <v>1</v>
      </c>
      <c r="D492" t="s">
        <v>1226</v>
      </c>
      <c r="E492" s="2" t="str">
        <f t="shared" si="47"/>
        <v>19</v>
      </c>
      <c r="F492" s="2" t="str">
        <f t="shared" si="48"/>
        <v>64733</v>
      </c>
      <c r="G492" s="2" t="str">
        <f t="shared" si="49"/>
        <v>0131722</v>
      </c>
      <c r="H492" s="2" t="s">
        <v>1227</v>
      </c>
      <c r="I492" s="2" t="str">
        <f t="shared" si="50"/>
        <v>S613</v>
      </c>
      <c r="J492" s="2" t="str">
        <f>IF(Table1[[#This Row],[Direct
Funded
Charter School
Number]]="N/A",Table1[[#This Row],[District
Code]],"C"&amp;Table1[[#This Row],[Direct
Funded
Charter School
Number]])</f>
        <v>C1613</v>
      </c>
      <c r="K492" t="s">
        <v>1228</v>
      </c>
      <c r="L492" s="9">
        <v>10000</v>
      </c>
      <c r="M492" s="20">
        <v>2500</v>
      </c>
    </row>
    <row r="493" spans="1:13" x14ac:dyDescent="0.35">
      <c r="A493" t="s">
        <v>589</v>
      </c>
      <c r="B493" t="s">
        <v>2945</v>
      </c>
      <c r="C493" s="2">
        <v>1</v>
      </c>
      <c r="D493" t="s">
        <v>1229</v>
      </c>
      <c r="E493" s="2" t="str">
        <f t="shared" si="47"/>
        <v>19</v>
      </c>
      <c r="F493" s="2" t="str">
        <f t="shared" si="48"/>
        <v>64733</v>
      </c>
      <c r="G493" s="2" t="str">
        <f t="shared" si="49"/>
        <v>0131839</v>
      </c>
      <c r="H493" s="2" t="s">
        <v>1230</v>
      </c>
      <c r="I493" s="2" t="str">
        <f t="shared" si="50"/>
        <v>S615</v>
      </c>
      <c r="J493" s="2" t="str">
        <f>IF(Table1[[#This Row],[Direct
Funded
Charter School
Number]]="N/A",Table1[[#This Row],[District
Code]],"C"&amp;Table1[[#This Row],[Direct
Funded
Charter School
Number]])</f>
        <v>C1615</v>
      </c>
      <c r="K493" t="s">
        <v>1231</v>
      </c>
      <c r="L493" s="9">
        <v>10000</v>
      </c>
      <c r="M493" s="20">
        <v>2500</v>
      </c>
    </row>
    <row r="494" spans="1:13" x14ac:dyDescent="0.35">
      <c r="A494" t="s">
        <v>589</v>
      </c>
      <c r="B494" t="s">
        <v>2945</v>
      </c>
      <c r="C494" s="2">
        <v>1</v>
      </c>
      <c r="D494" t="s">
        <v>1232</v>
      </c>
      <c r="E494" s="2" t="str">
        <f t="shared" si="47"/>
        <v>19</v>
      </c>
      <c r="F494" s="2" t="str">
        <f t="shared" si="48"/>
        <v>64733</v>
      </c>
      <c r="G494" s="2" t="str">
        <f t="shared" si="49"/>
        <v>0129270</v>
      </c>
      <c r="H494" s="2" t="s">
        <v>1233</v>
      </c>
      <c r="I494" s="2" t="str">
        <f t="shared" si="50"/>
        <v>S624</v>
      </c>
      <c r="J494" s="2" t="str">
        <f>IF(Table1[[#This Row],[Direct
Funded
Charter School
Number]]="N/A",Table1[[#This Row],[District
Code]],"C"&amp;Table1[[#This Row],[Direct
Funded
Charter School
Number]])</f>
        <v>C1624</v>
      </c>
      <c r="K494" t="s">
        <v>1234</v>
      </c>
      <c r="L494" s="9">
        <v>14103</v>
      </c>
      <c r="M494" s="20">
        <v>3526</v>
      </c>
    </row>
    <row r="495" spans="1:13" x14ac:dyDescent="0.35">
      <c r="A495" t="s">
        <v>589</v>
      </c>
      <c r="B495" t="s">
        <v>2945</v>
      </c>
      <c r="C495" s="2">
        <v>1</v>
      </c>
      <c r="D495" t="s">
        <v>1235</v>
      </c>
      <c r="E495" s="2" t="str">
        <f t="shared" si="47"/>
        <v>19</v>
      </c>
      <c r="F495" s="2" t="str">
        <f t="shared" si="48"/>
        <v>64733</v>
      </c>
      <c r="G495" s="2" t="str">
        <f t="shared" si="49"/>
        <v>0129593</v>
      </c>
      <c r="H495" s="2" t="s">
        <v>1236</v>
      </c>
      <c r="I495" s="2" t="str">
        <f t="shared" si="50"/>
        <v>S626</v>
      </c>
      <c r="J495" s="2" t="str">
        <f>IF(Table1[[#This Row],[Direct
Funded
Charter School
Number]]="N/A",Table1[[#This Row],[District
Code]],"C"&amp;Table1[[#This Row],[Direct
Funded
Charter School
Number]])</f>
        <v>C1626</v>
      </c>
      <c r="K495" t="s">
        <v>1237</v>
      </c>
      <c r="L495" s="9">
        <v>10000</v>
      </c>
      <c r="M495" s="20">
        <v>2500</v>
      </c>
    </row>
    <row r="496" spans="1:13" x14ac:dyDescent="0.35">
      <c r="A496" t="s">
        <v>589</v>
      </c>
      <c r="B496" t="s">
        <v>2945</v>
      </c>
      <c r="C496" s="2">
        <v>1</v>
      </c>
      <c r="D496" t="s">
        <v>1238</v>
      </c>
      <c r="E496" s="2" t="str">
        <f t="shared" si="47"/>
        <v>19</v>
      </c>
      <c r="F496" s="2" t="str">
        <f t="shared" si="48"/>
        <v>64733</v>
      </c>
      <c r="G496" s="2" t="str">
        <f t="shared" si="49"/>
        <v>0135921</v>
      </c>
      <c r="H496" s="2" t="s">
        <v>1239</v>
      </c>
      <c r="I496" s="2" t="str">
        <f t="shared" si="50"/>
        <v>S627</v>
      </c>
      <c r="J496" s="2" t="str">
        <f>IF(Table1[[#This Row],[Direct
Funded
Charter School
Number]]="N/A",Table1[[#This Row],[District
Code]],"C"&amp;Table1[[#This Row],[Direct
Funded
Charter School
Number]])</f>
        <v>C1627</v>
      </c>
      <c r="K496" t="s">
        <v>1240</v>
      </c>
      <c r="L496" s="9">
        <v>10000</v>
      </c>
      <c r="M496" s="20">
        <v>2500</v>
      </c>
    </row>
    <row r="497" spans="1:13" x14ac:dyDescent="0.35">
      <c r="A497" t="s">
        <v>589</v>
      </c>
      <c r="B497" t="s">
        <v>2945</v>
      </c>
      <c r="C497" s="2">
        <v>1</v>
      </c>
      <c r="D497" t="s">
        <v>1241</v>
      </c>
      <c r="E497" s="2" t="str">
        <f t="shared" si="47"/>
        <v>19</v>
      </c>
      <c r="F497" s="2" t="str">
        <f t="shared" si="48"/>
        <v>64733</v>
      </c>
      <c r="G497" s="2" t="str">
        <f t="shared" si="49"/>
        <v>0129858</v>
      </c>
      <c r="H497" s="2" t="s">
        <v>1242</v>
      </c>
      <c r="I497" s="2" t="str">
        <f t="shared" si="50"/>
        <v>S638</v>
      </c>
      <c r="J497" s="2" t="str">
        <f>IF(Table1[[#This Row],[Direct
Funded
Charter School
Number]]="N/A",Table1[[#This Row],[District
Code]],"C"&amp;Table1[[#This Row],[Direct
Funded
Charter School
Number]])</f>
        <v>C1638</v>
      </c>
      <c r="K497" t="s">
        <v>1243</v>
      </c>
      <c r="L497" s="9">
        <v>10000</v>
      </c>
      <c r="M497" s="20">
        <v>2500</v>
      </c>
    </row>
    <row r="498" spans="1:13" x14ac:dyDescent="0.35">
      <c r="A498" t="s">
        <v>589</v>
      </c>
      <c r="B498" t="s">
        <v>2945</v>
      </c>
      <c r="C498" s="2">
        <v>1</v>
      </c>
      <c r="D498" t="s">
        <v>1244</v>
      </c>
      <c r="E498" s="2" t="str">
        <f t="shared" si="47"/>
        <v>19</v>
      </c>
      <c r="F498" s="2" t="str">
        <f t="shared" si="48"/>
        <v>64733</v>
      </c>
      <c r="G498" s="2" t="str">
        <f t="shared" si="49"/>
        <v>0129866</v>
      </c>
      <c r="H498" s="2" t="s">
        <v>1245</v>
      </c>
      <c r="I498" s="2" t="str">
        <f t="shared" si="50"/>
        <v>S639</v>
      </c>
      <c r="J498" s="2" t="str">
        <f>IF(Table1[[#This Row],[Direct
Funded
Charter School
Number]]="N/A",Table1[[#This Row],[District
Code]],"C"&amp;Table1[[#This Row],[Direct
Funded
Charter School
Number]])</f>
        <v>C1639</v>
      </c>
      <c r="K498" t="s">
        <v>1246</v>
      </c>
      <c r="L498" s="9">
        <v>10000</v>
      </c>
      <c r="M498" s="20">
        <v>5300</v>
      </c>
    </row>
    <row r="499" spans="1:13" x14ac:dyDescent="0.35">
      <c r="A499" t="s">
        <v>589</v>
      </c>
      <c r="B499" t="s">
        <v>2945</v>
      </c>
      <c r="C499" s="2">
        <v>1</v>
      </c>
      <c r="D499" t="s">
        <v>1247</v>
      </c>
      <c r="E499" s="2" t="str">
        <f t="shared" si="47"/>
        <v>19</v>
      </c>
      <c r="F499" s="2" t="str">
        <f t="shared" si="48"/>
        <v>64733</v>
      </c>
      <c r="G499" s="2" t="str">
        <f t="shared" si="49"/>
        <v>0129825</v>
      </c>
      <c r="H499" s="2" t="s">
        <v>1248</v>
      </c>
      <c r="I499" s="2" t="str">
        <f t="shared" si="50"/>
        <v>S640</v>
      </c>
      <c r="J499" s="2" t="str">
        <f>IF(Table1[[#This Row],[Direct
Funded
Charter School
Number]]="N/A",Table1[[#This Row],[District
Code]],"C"&amp;Table1[[#This Row],[Direct
Funded
Charter School
Number]])</f>
        <v>C1640</v>
      </c>
      <c r="K499" t="s">
        <v>1249</v>
      </c>
      <c r="L499" s="9">
        <v>10000</v>
      </c>
      <c r="M499" s="20">
        <v>2500</v>
      </c>
    </row>
    <row r="500" spans="1:13" x14ac:dyDescent="0.35">
      <c r="A500" t="s">
        <v>589</v>
      </c>
      <c r="B500" t="s">
        <v>2945</v>
      </c>
      <c r="C500" s="2">
        <v>1</v>
      </c>
      <c r="D500" t="s">
        <v>1250</v>
      </c>
      <c r="E500" s="2" t="str">
        <f t="shared" si="47"/>
        <v>19</v>
      </c>
      <c r="F500" s="2" t="str">
        <f t="shared" si="48"/>
        <v>64733</v>
      </c>
      <c r="G500" s="2" t="str">
        <f t="shared" si="49"/>
        <v>0129833</v>
      </c>
      <c r="H500" s="2" t="s">
        <v>1251</v>
      </c>
      <c r="I500" s="2" t="str">
        <f t="shared" si="50"/>
        <v>S641</v>
      </c>
      <c r="J500" s="2" t="str">
        <f>IF(Table1[[#This Row],[Direct
Funded
Charter School
Number]]="N/A",Table1[[#This Row],[District
Code]],"C"&amp;Table1[[#This Row],[Direct
Funded
Charter School
Number]])</f>
        <v>C1641</v>
      </c>
      <c r="K500" t="s">
        <v>1252</v>
      </c>
      <c r="L500" s="9">
        <v>10000</v>
      </c>
      <c r="M500" s="20">
        <v>2500</v>
      </c>
    </row>
    <row r="501" spans="1:13" x14ac:dyDescent="0.35">
      <c r="A501" t="s">
        <v>589</v>
      </c>
      <c r="B501" t="s">
        <v>2945</v>
      </c>
      <c r="C501" s="2">
        <v>1</v>
      </c>
      <c r="D501" t="s">
        <v>1253</v>
      </c>
      <c r="E501" s="2" t="str">
        <f t="shared" si="47"/>
        <v>19</v>
      </c>
      <c r="F501" s="2" t="str">
        <f t="shared" si="48"/>
        <v>64733</v>
      </c>
      <c r="G501" s="2" t="str">
        <f t="shared" si="49"/>
        <v>0131870</v>
      </c>
      <c r="H501" s="2" t="s">
        <v>1254</v>
      </c>
      <c r="I501" s="2" t="str">
        <f t="shared" si="50"/>
        <v>S642</v>
      </c>
      <c r="J501" s="2" t="str">
        <f>IF(Table1[[#This Row],[Direct
Funded
Charter School
Number]]="N/A",Table1[[#This Row],[District
Code]],"C"&amp;Table1[[#This Row],[Direct
Funded
Charter School
Number]])</f>
        <v>C1642</v>
      </c>
      <c r="K501" t="s">
        <v>1255</v>
      </c>
      <c r="L501" s="9">
        <v>10000</v>
      </c>
      <c r="M501" s="20">
        <v>2500</v>
      </c>
    </row>
    <row r="502" spans="1:13" x14ac:dyDescent="0.35">
      <c r="A502" t="s">
        <v>589</v>
      </c>
      <c r="B502" t="s">
        <v>2945</v>
      </c>
      <c r="C502" s="2">
        <v>1</v>
      </c>
      <c r="D502" t="s">
        <v>1256</v>
      </c>
      <c r="E502" s="2" t="str">
        <f t="shared" si="47"/>
        <v>19</v>
      </c>
      <c r="F502" s="2" t="str">
        <f t="shared" si="48"/>
        <v>64733</v>
      </c>
      <c r="G502" s="2" t="str">
        <f t="shared" si="49"/>
        <v>0129874</v>
      </c>
      <c r="H502" s="2" t="s">
        <v>1257</v>
      </c>
      <c r="I502" s="2" t="str">
        <f t="shared" si="50"/>
        <v>S656</v>
      </c>
      <c r="J502" s="2" t="str">
        <f>IF(Table1[[#This Row],[Direct
Funded
Charter School
Number]]="N/A",Table1[[#This Row],[District
Code]],"C"&amp;Table1[[#This Row],[Direct
Funded
Charter School
Number]])</f>
        <v>C1656</v>
      </c>
      <c r="K502" t="s">
        <v>1258</v>
      </c>
      <c r="L502" s="9">
        <v>10000</v>
      </c>
      <c r="M502" s="20">
        <v>2500</v>
      </c>
    </row>
    <row r="503" spans="1:13" x14ac:dyDescent="0.35">
      <c r="A503" t="s">
        <v>589</v>
      </c>
      <c r="B503" t="s">
        <v>2945</v>
      </c>
      <c r="C503" s="2">
        <v>1</v>
      </c>
      <c r="D503" t="s">
        <v>1259</v>
      </c>
      <c r="E503" s="2" t="str">
        <f t="shared" si="47"/>
        <v>19</v>
      </c>
      <c r="F503" s="2" t="str">
        <f t="shared" si="48"/>
        <v>64733</v>
      </c>
      <c r="G503" s="2" t="str">
        <f t="shared" si="49"/>
        <v>0129619</v>
      </c>
      <c r="H503" s="2" t="s">
        <v>1260</v>
      </c>
      <c r="I503" s="2" t="str">
        <f t="shared" si="50"/>
        <v>S657</v>
      </c>
      <c r="J503" s="2" t="str">
        <f>IF(Table1[[#This Row],[Direct
Funded
Charter School
Number]]="N/A",Table1[[#This Row],[District
Code]],"C"&amp;Table1[[#This Row],[Direct
Funded
Charter School
Number]])</f>
        <v>C1657</v>
      </c>
      <c r="K503" t="s">
        <v>1261</v>
      </c>
      <c r="L503" s="9">
        <v>10000</v>
      </c>
      <c r="M503" s="20">
        <v>2500</v>
      </c>
    </row>
    <row r="504" spans="1:13" x14ac:dyDescent="0.35">
      <c r="A504" t="s">
        <v>589</v>
      </c>
      <c r="B504" t="s">
        <v>2945</v>
      </c>
      <c r="C504" s="2">
        <v>1</v>
      </c>
      <c r="D504" t="s">
        <v>1262</v>
      </c>
      <c r="E504" s="2" t="str">
        <f t="shared" si="47"/>
        <v>19</v>
      </c>
      <c r="F504" s="2" t="str">
        <f t="shared" si="48"/>
        <v>64733</v>
      </c>
      <c r="G504" s="2" t="str">
        <f t="shared" si="49"/>
        <v>0129627</v>
      </c>
      <c r="H504" s="2" t="s">
        <v>1263</v>
      </c>
      <c r="I504" s="2" t="str">
        <f t="shared" si="50"/>
        <v>S658</v>
      </c>
      <c r="J504" s="2" t="str">
        <f>IF(Table1[[#This Row],[Direct
Funded
Charter School
Number]]="N/A",Table1[[#This Row],[District
Code]],"C"&amp;Table1[[#This Row],[Direct
Funded
Charter School
Number]])</f>
        <v>C1658</v>
      </c>
      <c r="K504" t="s">
        <v>1264</v>
      </c>
      <c r="L504" s="9">
        <v>10000</v>
      </c>
      <c r="M504" s="20">
        <v>7500</v>
      </c>
    </row>
    <row r="505" spans="1:13" x14ac:dyDescent="0.35">
      <c r="A505" t="s">
        <v>589</v>
      </c>
      <c r="B505" t="s">
        <v>2945</v>
      </c>
      <c r="C505" s="2">
        <v>1</v>
      </c>
      <c r="D505" t="s">
        <v>1265</v>
      </c>
      <c r="E505" s="2" t="str">
        <f t="shared" si="47"/>
        <v>19</v>
      </c>
      <c r="F505" s="2" t="str">
        <f t="shared" si="48"/>
        <v>64733</v>
      </c>
      <c r="G505" s="2" t="str">
        <f t="shared" si="49"/>
        <v>0129650</v>
      </c>
      <c r="H505" s="2" t="s">
        <v>1266</v>
      </c>
      <c r="I505" s="2" t="str">
        <f t="shared" si="50"/>
        <v>S669</v>
      </c>
      <c r="J505" s="2" t="str">
        <f>IF(Table1[[#This Row],[Direct
Funded
Charter School
Number]]="N/A",Table1[[#This Row],[District
Code]],"C"&amp;Table1[[#This Row],[Direct
Funded
Charter School
Number]])</f>
        <v>C1669</v>
      </c>
      <c r="K505" t="s">
        <v>1267</v>
      </c>
      <c r="L505" s="9">
        <v>10000</v>
      </c>
      <c r="M505" s="20">
        <v>2500</v>
      </c>
    </row>
    <row r="506" spans="1:13" x14ac:dyDescent="0.35">
      <c r="A506" t="s">
        <v>589</v>
      </c>
      <c r="B506" t="s">
        <v>2945</v>
      </c>
      <c r="C506" s="2">
        <v>1</v>
      </c>
      <c r="D506" t="s">
        <v>1268</v>
      </c>
      <c r="E506" s="2" t="str">
        <f t="shared" si="47"/>
        <v>19</v>
      </c>
      <c r="F506" s="2" t="str">
        <f t="shared" si="48"/>
        <v>75309</v>
      </c>
      <c r="G506" s="2" t="str">
        <f t="shared" si="49"/>
        <v>0130955</v>
      </c>
      <c r="H506" s="2" t="s">
        <v>1269</v>
      </c>
      <c r="I506" s="2" t="str">
        <f t="shared" si="50"/>
        <v>S677</v>
      </c>
      <c r="J506" s="2" t="str">
        <f>IF(Table1[[#This Row],[Direct
Funded
Charter School
Number]]="N/A",Table1[[#This Row],[District
Code]],"C"&amp;Table1[[#This Row],[Direct
Funded
Charter School
Number]])</f>
        <v>C1677</v>
      </c>
      <c r="K506" t="s">
        <v>1270</v>
      </c>
      <c r="L506" s="9">
        <v>10000</v>
      </c>
      <c r="M506" s="20">
        <v>2500</v>
      </c>
    </row>
    <row r="507" spans="1:13" x14ac:dyDescent="0.35">
      <c r="A507" t="s">
        <v>589</v>
      </c>
      <c r="B507" t="s">
        <v>2945</v>
      </c>
      <c r="C507" s="2">
        <v>1</v>
      </c>
      <c r="D507" t="s">
        <v>1271</v>
      </c>
      <c r="E507" s="2" t="str">
        <f t="shared" si="47"/>
        <v>19</v>
      </c>
      <c r="F507" s="2" t="str">
        <f t="shared" si="48"/>
        <v>64725</v>
      </c>
      <c r="G507" s="2" t="str">
        <f t="shared" si="49"/>
        <v>0131938</v>
      </c>
      <c r="H507" s="2" t="s">
        <v>1272</v>
      </c>
      <c r="I507" s="2" t="str">
        <f t="shared" si="50"/>
        <v>S682</v>
      </c>
      <c r="J507" s="2" t="str">
        <f>IF(Table1[[#This Row],[Direct
Funded
Charter School
Number]]="N/A",Table1[[#This Row],[District
Code]],"C"&amp;Table1[[#This Row],[Direct
Funded
Charter School
Number]])</f>
        <v>C1682</v>
      </c>
      <c r="K507" t="s">
        <v>1273</v>
      </c>
      <c r="L507" s="9">
        <v>10000</v>
      </c>
      <c r="M507" s="20">
        <v>2500</v>
      </c>
    </row>
    <row r="508" spans="1:13" x14ac:dyDescent="0.35">
      <c r="A508" t="s">
        <v>589</v>
      </c>
      <c r="B508" t="s">
        <v>2945</v>
      </c>
      <c r="C508" s="2">
        <v>1</v>
      </c>
      <c r="D508" t="s">
        <v>1274</v>
      </c>
      <c r="E508" s="2" t="str">
        <f t="shared" si="47"/>
        <v>19</v>
      </c>
      <c r="F508" s="2" t="str">
        <f t="shared" si="48"/>
        <v>64733</v>
      </c>
      <c r="G508" s="2" t="str">
        <f t="shared" si="49"/>
        <v>0132282</v>
      </c>
      <c r="H508" s="2" t="s">
        <v>1275</v>
      </c>
      <c r="I508" s="2" t="str">
        <f t="shared" si="50"/>
        <v>S702</v>
      </c>
      <c r="J508" s="2" t="str">
        <f>IF(Table1[[#This Row],[Direct
Funded
Charter School
Number]]="N/A",Table1[[#This Row],[District
Code]],"C"&amp;Table1[[#This Row],[Direct
Funded
Charter School
Number]])</f>
        <v>C1702</v>
      </c>
      <c r="K508" t="s">
        <v>1276</v>
      </c>
      <c r="L508" s="9">
        <v>10000</v>
      </c>
      <c r="M508" s="20">
        <v>2500</v>
      </c>
    </row>
    <row r="509" spans="1:13" x14ac:dyDescent="0.35">
      <c r="A509" t="s">
        <v>589</v>
      </c>
      <c r="B509" t="s">
        <v>2945</v>
      </c>
      <c r="C509" s="2">
        <v>1</v>
      </c>
      <c r="D509" t="s">
        <v>1277</v>
      </c>
      <c r="E509" s="2" t="str">
        <f t="shared" si="47"/>
        <v>19</v>
      </c>
      <c r="F509" s="2" t="str">
        <f t="shared" si="48"/>
        <v>64733</v>
      </c>
      <c r="G509" s="2" t="str">
        <f t="shared" si="49"/>
        <v>0131847</v>
      </c>
      <c r="H509" s="2" t="s">
        <v>1278</v>
      </c>
      <c r="I509" s="2" t="str">
        <f t="shared" si="50"/>
        <v>S703</v>
      </c>
      <c r="J509" s="2" t="str">
        <f>IF(Table1[[#This Row],[Direct
Funded
Charter School
Number]]="N/A",Table1[[#This Row],[District
Code]],"C"&amp;Table1[[#This Row],[Direct
Funded
Charter School
Number]])</f>
        <v>C1703</v>
      </c>
      <c r="K509" t="s">
        <v>1279</v>
      </c>
      <c r="L509" s="9">
        <v>10000</v>
      </c>
      <c r="M509" s="20">
        <v>2500</v>
      </c>
    </row>
    <row r="510" spans="1:13" x14ac:dyDescent="0.35">
      <c r="A510" t="s">
        <v>589</v>
      </c>
      <c r="B510" t="s">
        <v>2945</v>
      </c>
      <c r="C510" s="2">
        <v>1</v>
      </c>
      <c r="D510" t="s">
        <v>1280</v>
      </c>
      <c r="E510" s="2" t="str">
        <f t="shared" si="47"/>
        <v>19</v>
      </c>
      <c r="F510" s="2" t="str">
        <f t="shared" si="48"/>
        <v>64733</v>
      </c>
      <c r="G510" s="2" t="str">
        <f t="shared" si="49"/>
        <v>0134148</v>
      </c>
      <c r="H510" s="2" t="s">
        <v>1281</v>
      </c>
      <c r="I510" s="2" t="str">
        <f t="shared" si="50"/>
        <v>S710</v>
      </c>
      <c r="J510" s="2" t="str">
        <f>IF(Table1[[#This Row],[Direct
Funded
Charter School
Number]]="N/A",Table1[[#This Row],[District
Code]],"C"&amp;Table1[[#This Row],[Direct
Funded
Charter School
Number]])</f>
        <v>C1710</v>
      </c>
      <c r="K510" t="s">
        <v>1282</v>
      </c>
      <c r="L510" s="9">
        <v>10000</v>
      </c>
      <c r="M510" s="20">
        <v>7500</v>
      </c>
    </row>
    <row r="511" spans="1:13" x14ac:dyDescent="0.35">
      <c r="A511" t="s">
        <v>589</v>
      </c>
      <c r="B511" t="s">
        <v>2945</v>
      </c>
      <c r="C511" s="2">
        <v>1</v>
      </c>
      <c r="D511" t="s">
        <v>1283</v>
      </c>
      <c r="E511" s="2" t="str">
        <f t="shared" si="47"/>
        <v>19</v>
      </c>
      <c r="F511" s="2" t="str">
        <f t="shared" si="48"/>
        <v>64733</v>
      </c>
      <c r="G511" s="2" t="str">
        <f t="shared" si="49"/>
        <v>0131904</v>
      </c>
      <c r="H511" s="2" t="s">
        <v>1284</v>
      </c>
      <c r="I511" s="2" t="str">
        <f t="shared" si="50"/>
        <v>S711</v>
      </c>
      <c r="J511" s="2" t="str">
        <f>IF(Table1[[#This Row],[Direct
Funded
Charter School
Number]]="N/A",Table1[[#This Row],[District
Code]],"C"&amp;Table1[[#This Row],[Direct
Funded
Charter School
Number]])</f>
        <v>C1711</v>
      </c>
      <c r="K511" t="s">
        <v>1285</v>
      </c>
      <c r="L511" s="9">
        <v>10000</v>
      </c>
      <c r="M511" s="20">
        <v>2500</v>
      </c>
    </row>
    <row r="512" spans="1:13" x14ac:dyDescent="0.35">
      <c r="A512" t="s">
        <v>589</v>
      </c>
      <c r="B512" t="s">
        <v>2945</v>
      </c>
      <c r="C512" s="2">
        <v>1</v>
      </c>
      <c r="D512" t="s">
        <v>1286</v>
      </c>
      <c r="E512" s="2" t="str">
        <f t="shared" si="47"/>
        <v>19</v>
      </c>
      <c r="F512" s="2" t="str">
        <f t="shared" si="48"/>
        <v>64733</v>
      </c>
      <c r="G512" s="2" t="str">
        <f t="shared" si="49"/>
        <v>0131771</v>
      </c>
      <c r="H512" s="2" t="s">
        <v>1287</v>
      </c>
      <c r="I512" s="2" t="str">
        <f t="shared" si="50"/>
        <v>S720</v>
      </c>
      <c r="J512" s="2" t="str">
        <f>IF(Table1[[#This Row],[Direct
Funded
Charter School
Number]]="N/A",Table1[[#This Row],[District
Code]],"C"&amp;Table1[[#This Row],[Direct
Funded
Charter School
Number]])</f>
        <v>C1720</v>
      </c>
      <c r="K512" t="s">
        <v>1288</v>
      </c>
      <c r="L512" s="9">
        <v>10000</v>
      </c>
      <c r="M512" s="20">
        <v>2500</v>
      </c>
    </row>
    <row r="513" spans="1:13" x14ac:dyDescent="0.35">
      <c r="A513" t="s">
        <v>589</v>
      </c>
      <c r="B513" t="s">
        <v>2945</v>
      </c>
      <c r="C513" s="2">
        <v>1</v>
      </c>
      <c r="D513" t="s">
        <v>1289</v>
      </c>
      <c r="E513" s="2" t="str">
        <f t="shared" si="47"/>
        <v>19</v>
      </c>
      <c r="F513" s="2" t="str">
        <f t="shared" si="48"/>
        <v>64733</v>
      </c>
      <c r="G513" s="2" t="str">
        <f t="shared" si="49"/>
        <v>0131797</v>
      </c>
      <c r="H513" s="2" t="s">
        <v>1290</v>
      </c>
      <c r="I513" s="2" t="str">
        <f t="shared" si="50"/>
        <v>S721</v>
      </c>
      <c r="J513" s="2" t="str">
        <f>IF(Table1[[#This Row],[Direct
Funded
Charter School
Number]]="N/A",Table1[[#This Row],[District
Code]],"C"&amp;Table1[[#This Row],[Direct
Funded
Charter School
Number]])</f>
        <v>C1721</v>
      </c>
      <c r="K513" t="s">
        <v>1291</v>
      </c>
      <c r="L513" s="9">
        <v>10000</v>
      </c>
      <c r="M513" s="20">
        <v>2500</v>
      </c>
    </row>
    <row r="514" spans="1:13" x14ac:dyDescent="0.35">
      <c r="A514" t="s">
        <v>589</v>
      </c>
      <c r="B514" t="s">
        <v>2945</v>
      </c>
      <c r="C514" s="2">
        <v>1</v>
      </c>
      <c r="D514" t="s">
        <v>1292</v>
      </c>
      <c r="E514" s="2" t="str">
        <f t="shared" si="47"/>
        <v>19</v>
      </c>
      <c r="F514" s="2" t="str">
        <f t="shared" si="48"/>
        <v>64733</v>
      </c>
      <c r="G514" s="2" t="str">
        <f t="shared" si="49"/>
        <v>0131821</v>
      </c>
      <c r="H514" s="2" t="s">
        <v>1293</v>
      </c>
      <c r="I514" s="2" t="str">
        <f t="shared" si="50"/>
        <v>S722</v>
      </c>
      <c r="J514" s="2" t="str">
        <f>IF(Table1[[#This Row],[Direct
Funded
Charter School
Number]]="N/A",Table1[[#This Row],[District
Code]],"C"&amp;Table1[[#This Row],[Direct
Funded
Charter School
Number]])</f>
        <v>C1722</v>
      </c>
      <c r="K514" t="s">
        <v>1294</v>
      </c>
      <c r="L514" s="9">
        <v>10000</v>
      </c>
      <c r="M514" s="20">
        <v>2500</v>
      </c>
    </row>
    <row r="515" spans="1:13" x14ac:dyDescent="0.35">
      <c r="A515" t="s">
        <v>589</v>
      </c>
      <c r="B515" t="s">
        <v>2945</v>
      </c>
      <c r="C515" s="2">
        <v>1</v>
      </c>
      <c r="D515" t="s">
        <v>1295</v>
      </c>
      <c r="E515" s="2" t="str">
        <f t="shared" ref="E515:E546" si="51">MID($D515,1,2)</f>
        <v>19</v>
      </c>
      <c r="F515" s="2" t="str">
        <f t="shared" ref="F515:F546" si="52">MID($D515,3,5)</f>
        <v>64733</v>
      </c>
      <c r="G515" s="2" t="str">
        <f t="shared" ref="G515:G546" si="53">MID($D515,8,7)</f>
        <v>0132027</v>
      </c>
      <c r="H515" s="2" t="s">
        <v>1296</v>
      </c>
      <c r="I515" s="2" t="str">
        <f t="shared" ref="I515:I546" si="54">IF(H515="N/A",MID(F515,1,4),IF(MID(H515,1,1)="0","C"&amp;MID(H515,2,3),IF(MID(H515,1,1)="1","S"&amp;MID(H515,2,3),"?")))</f>
        <v>S723</v>
      </c>
      <c r="J515" s="2" t="str">
        <f>IF(Table1[[#This Row],[Direct
Funded
Charter School
Number]]="N/A",Table1[[#This Row],[District
Code]],"C"&amp;Table1[[#This Row],[Direct
Funded
Charter School
Number]])</f>
        <v>C1723</v>
      </c>
      <c r="K515" t="s">
        <v>1297</v>
      </c>
      <c r="L515" s="9">
        <v>10000</v>
      </c>
      <c r="M515" s="20">
        <v>2500</v>
      </c>
    </row>
    <row r="516" spans="1:13" x14ac:dyDescent="0.35">
      <c r="A516" t="s">
        <v>589</v>
      </c>
      <c r="B516" t="s">
        <v>2945</v>
      </c>
      <c r="C516" s="2">
        <v>1</v>
      </c>
      <c r="D516" t="s">
        <v>1298</v>
      </c>
      <c r="E516" s="2" t="str">
        <f t="shared" si="51"/>
        <v>19</v>
      </c>
      <c r="F516" s="2" t="str">
        <f t="shared" si="52"/>
        <v>64733</v>
      </c>
      <c r="G516" s="2" t="str">
        <f t="shared" si="53"/>
        <v>0132126</v>
      </c>
      <c r="H516" s="2" t="s">
        <v>1299</v>
      </c>
      <c r="I516" s="2" t="str">
        <f t="shared" si="54"/>
        <v>S724</v>
      </c>
      <c r="J516" s="2" t="str">
        <f>IF(Table1[[#This Row],[Direct
Funded
Charter School
Number]]="N/A",Table1[[#This Row],[District
Code]],"C"&amp;Table1[[#This Row],[Direct
Funded
Charter School
Number]])</f>
        <v>C1724</v>
      </c>
      <c r="K516" t="s">
        <v>1300</v>
      </c>
      <c r="L516" s="9">
        <v>10000</v>
      </c>
      <c r="M516" s="20">
        <v>2500</v>
      </c>
    </row>
    <row r="517" spans="1:13" x14ac:dyDescent="0.35">
      <c r="A517" t="s">
        <v>589</v>
      </c>
      <c r="B517" t="s">
        <v>2945</v>
      </c>
      <c r="C517" s="2">
        <v>1</v>
      </c>
      <c r="D517" t="s">
        <v>1301</v>
      </c>
      <c r="E517" s="2" t="str">
        <f t="shared" si="51"/>
        <v>19</v>
      </c>
      <c r="F517" s="2" t="str">
        <f t="shared" si="52"/>
        <v>10199</v>
      </c>
      <c r="G517" s="2" t="str">
        <f t="shared" si="53"/>
        <v>0132605</v>
      </c>
      <c r="H517" s="2" t="s">
        <v>1302</v>
      </c>
      <c r="I517" s="2" t="str">
        <f t="shared" si="54"/>
        <v>S744</v>
      </c>
      <c r="J517" s="2" t="str">
        <f>IF(Table1[[#This Row],[Direct
Funded
Charter School
Number]]="N/A",Table1[[#This Row],[District
Code]],"C"&amp;Table1[[#This Row],[Direct
Funded
Charter School
Number]])</f>
        <v>C1744</v>
      </c>
      <c r="K517" t="s">
        <v>1303</v>
      </c>
      <c r="L517" s="9">
        <v>10000</v>
      </c>
      <c r="M517" s="20">
        <v>2500</v>
      </c>
    </row>
    <row r="518" spans="1:13" x14ac:dyDescent="0.35">
      <c r="A518" t="s">
        <v>589</v>
      </c>
      <c r="B518" t="s">
        <v>2945</v>
      </c>
      <c r="C518" s="2">
        <v>1</v>
      </c>
      <c r="D518" t="s">
        <v>1305</v>
      </c>
      <c r="E518" s="2" t="str">
        <f t="shared" si="51"/>
        <v>19</v>
      </c>
      <c r="F518" s="2" t="str">
        <f t="shared" si="52"/>
        <v>64733</v>
      </c>
      <c r="G518" s="2" t="str">
        <f t="shared" si="53"/>
        <v>0133884</v>
      </c>
      <c r="H518" s="2" t="s">
        <v>1306</v>
      </c>
      <c r="I518" s="2" t="str">
        <f t="shared" si="54"/>
        <v>S771</v>
      </c>
      <c r="J518" s="2" t="str">
        <f>IF(Table1[[#This Row],[Direct
Funded
Charter School
Number]]="N/A",Table1[[#This Row],[District
Code]],"C"&amp;Table1[[#This Row],[Direct
Funded
Charter School
Number]])</f>
        <v>C1771</v>
      </c>
      <c r="K518" t="s">
        <v>1307</v>
      </c>
      <c r="L518" s="9">
        <v>10000</v>
      </c>
      <c r="M518" s="20">
        <v>2500</v>
      </c>
    </row>
    <row r="519" spans="1:13" x14ac:dyDescent="0.35">
      <c r="A519" t="s">
        <v>589</v>
      </c>
      <c r="B519" t="s">
        <v>2945</v>
      </c>
      <c r="C519" s="2">
        <v>1</v>
      </c>
      <c r="D519" t="s">
        <v>1308</v>
      </c>
      <c r="E519" s="2" t="str">
        <f t="shared" si="51"/>
        <v>19</v>
      </c>
      <c r="F519" s="2" t="str">
        <f t="shared" si="52"/>
        <v>73437</v>
      </c>
      <c r="G519" s="2" t="str">
        <f t="shared" si="53"/>
        <v>0132845</v>
      </c>
      <c r="H519" s="2" t="s">
        <v>1309</v>
      </c>
      <c r="I519" s="2" t="str">
        <f t="shared" si="54"/>
        <v>S772</v>
      </c>
      <c r="J519" s="2" t="str">
        <f>IF(Table1[[#This Row],[Direct
Funded
Charter School
Number]]="N/A",Table1[[#This Row],[District
Code]],"C"&amp;Table1[[#This Row],[Direct
Funded
Charter School
Number]])</f>
        <v>C1772</v>
      </c>
      <c r="K519" t="s">
        <v>1310</v>
      </c>
      <c r="L519" s="9">
        <v>18655</v>
      </c>
      <c r="M519" s="20">
        <v>4664</v>
      </c>
    </row>
    <row r="520" spans="1:13" x14ac:dyDescent="0.35">
      <c r="A520" t="s">
        <v>589</v>
      </c>
      <c r="B520" t="s">
        <v>2945</v>
      </c>
      <c r="C520" s="2">
        <v>1</v>
      </c>
      <c r="D520" t="s">
        <v>1311</v>
      </c>
      <c r="E520" s="2" t="str">
        <f t="shared" si="51"/>
        <v>19</v>
      </c>
      <c r="F520" s="2" t="str">
        <f t="shared" si="52"/>
        <v>64733</v>
      </c>
      <c r="G520" s="2" t="str">
        <f t="shared" si="53"/>
        <v>0133686</v>
      </c>
      <c r="H520" s="2" t="s">
        <v>1312</v>
      </c>
      <c r="I520" s="2" t="str">
        <f t="shared" si="54"/>
        <v>S785</v>
      </c>
      <c r="J520" s="2" t="str">
        <f>IF(Table1[[#This Row],[Direct
Funded
Charter School
Number]]="N/A",Table1[[#This Row],[District
Code]],"C"&amp;Table1[[#This Row],[Direct
Funded
Charter School
Number]])</f>
        <v>C1785</v>
      </c>
      <c r="K520" t="s">
        <v>1313</v>
      </c>
      <c r="L520" s="9">
        <v>10000</v>
      </c>
      <c r="M520" s="20">
        <v>2500</v>
      </c>
    </row>
    <row r="521" spans="1:13" x14ac:dyDescent="0.35">
      <c r="A521" t="s">
        <v>589</v>
      </c>
      <c r="B521" t="s">
        <v>2945</v>
      </c>
      <c r="C521" s="2">
        <v>1</v>
      </c>
      <c r="D521" t="s">
        <v>1314</v>
      </c>
      <c r="E521" s="2" t="str">
        <f t="shared" si="51"/>
        <v>19</v>
      </c>
      <c r="F521" s="2" t="str">
        <f t="shared" si="52"/>
        <v>64733</v>
      </c>
      <c r="G521" s="2" t="str">
        <f t="shared" si="53"/>
        <v>0133702</v>
      </c>
      <c r="H521" s="2" t="s">
        <v>1315</v>
      </c>
      <c r="I521" s="2" t="str">
        <f t="shared" si="54"/>
        <v>S788</v>
      </c>
      <c r="J521" s="2" t="str">
        <f>IF(Table1[[#This Row],[Direct
Funded
Charter School
Number]]="N/A",Table1[[#This Row],[District
Code]],"C"&amp;Table1[[#This Row],[Direct
Funded
Charter School
Number]])</f>
        <v>C1788</v>
      </c>
      <c r="K521" t="s">
        <v>1316</v>
      </c>
      <c r="L521" s="9">
        <v>10000</v>
      </c>
      <c r="M521" s="20">
        <v>2500</v>
      </c>
    </row>
    <row r="522" spans="1:13" x14ac:dyDescent="0.35">
      <c r="A522" t="s">
        <v>589</v>
      </c>
      <c r="B522" t="s">
        <v>2945</v>
      </c>
      <c r="C522" s="2">
        <v>1</v>
      </c>
      <c r="D522" t="s">
        <v>1317</v>
      </c>
      <c r="E522" s="2" t="str">
        <f t="shared" si="51"/>
        <v>19</v>
      </c>
      <c r="F522" s="2" t="str">
        <f t="shared" si="52"/>
        <v>64733</v>
      </c>
      <c r="G522" s="2" t="str">
        <f t="shared" si="53"/>
        <v>0133710</v>
      </c>
      <c r="H522" s="2" t="s">
        <v>1318</v>
      </c>
      <c r="I522" s="2" t="str">
        <f t="shared" si="54"/>
        <v>S791</v>
      </c>
      <c r="J522" s="2" t="str">
        <f>IF(Table1[[#This Row],[Direct
Funded
Charter School
Number]]="N/A",Table1[[#This Row],[District
Code]],"C"&amp;Table1[[#This Row],[Direct
Funded
Charter School
Number]])</f>
        <v>C1791</v>
      </c>
      <c r="K522" t="s">
        <v>1319</v>
      </c>
      <c r="L522" s="9">
        <v>10000</v>
      </c>
      <c r="M522" s="20">
        <v>2500</v>
      </c>
    </row>
    <row r="523" spans="1:13" x14ac:dyDescent="0.35">
      <c r="A523" t="s">
        <v>589</v>
      </c>
      <c r="B523" t="s">
        <v>2945</v>
      </c>
      <c r="C523" s="2">
        <v>1</v>
      </c>
      <c r="D523" t="s">
        <v>1320</v>
      </c>
      <c r="E523" s="2" t="str">
        <f t="shared" si="51"/>
        <v>19</v>
      </c>
      <c r="F523" s="2" t="str">
        <f t="shared" si="52"/>
        <v>64733</v>
      </c>
      <c r="G523" s="2" t="str">
        <f t="shared" si="53"/>
        <v>0134023</v>
      </c>
      <c r="H523" s="2" t="s">
        <v>1321</v>
      </c>
      <c r="I523" s="2" t="str">
        <f t="shared" si="54"/>
        <v>S794</v>
      </c>
      <c r="J523" s="2" t="str">
        <f>IF(Table1[[#This Row],[Direct
Funded
Charter School
Number]]="N/A",Table1[[#This Row],[District
Code]],"C"&amp;Table1[[#This Row],[Direct
Funded
Charter School
Number]])</f>
        <v>C1794</v>
      </c>
      <c r="K523" t="s">
        <v>1322</v>
      </c>
      <c r="L523" s="9">
        <v>10000</v>
      </c>
      <c r="M523" s="20">
        <v>2500</v>
      </c>
    </row>
    <row r="524" spans="1:13" x14ac:dyDescent="0.35">
      <c r="A524" t="s">
        <v>589</v>
      </c>
      <c r="B524" t="s">
        <v>2945</v>
      </c>
      <c r="C524" s="2">
        <v>1</v>
      </c>
      <c r="D524" t="s">
        <v>1323</v>
      </c>
      <c r="E524" s="2" t="str">
        <f t="shared" si="51"/>
        <v>19</v>
      </c>
      <c r="F524" s="2" t="str">
        <f t="shared" si="52"/>
        <v>64733</v>
      </c>
      <c r="G524" s="2" t="str">
        <f t="shared" si="53"/>
        <v>0134205</v>
      </c>
      <c r="H524" s="2" t="s">
        <v>1324</v>
      </c>
      <c r="I524" s="2" t="str">
        <f t="shared" si="54"/>
        <v>S806</v>
      </c>
      <c r="J524" s="2" t="str">
        <f>IF(Table1[[#This Row],[Direct
Funded
Charter School
Number]]="N/A",Table1[[#This Row],[District
Code]],"C"&amp;Table1[[#This Row],[Direct
Funded
Charter School
Number]])</f>
        <v>C1806</v>
      </c>
      <c r="K524" t="s">
        <v>1325</v>
      </c>
      <c r="L524" s="9">
        <v>10000</v>
      </c>
      <c r="M524" s="20">
        <v>7500</v>
      </c>
    </row>
    <row r="525" spans="1:13" x14ac:dyDescent="0.35">
      <c r="A525" t="s">
        <v>589</v>
      </c>
      <c r="B525" t="s">
        <v>2945</v>
      </c>
      <c r="C525" s="2">
        <v>1</v>
      </c>
      <c r="D525" t="s">
        <v>1326</v>
      </c>
      <c r="E525" s="2" t="str">
        <f t="shared" si="51"/>
        <v>19</v>
      </c>
      <c r="F525" s="2" t="str">
        <f t="shared" si="52"/>
        <v>10199</v>
      </c>
      <c r="G525" s="2" t="str">
        <f t="shared" si="53"/>
        <v>0134346</v>
      </c>
      <c r="H525" s="2" t="s">
        <v>1327</v>
      </c>
      <c r="I525" s="2" t="str">
        <f t="shared" si="54"/>
        <v>S814</v>
      </c>
      <c r="J525" s="2" t="str">
        <f>IF(Table1[[#This Row],[Direct
Funded
Charter School
Number]]="N/A",Table1[[#This Row],[District
Code]],"C"&amp;Table1[[#This Row],[Direct
Funded
Charter School
Number]])</f>
        <v>C1814</v>
      </c>
      <c r="K525" t="s">
        <v>1328</v>
      </c>
      <c r="L525" s="9">
        <v>10000</v>
      </c>
      <c r="M525" s="20">
        <v>2500</v>
      </c>
    </row>
    <row r="526" spans="1:13" x14ac:dyDescent="0.35">
      <c r="A526" t="s">
        <v>589</v>
      </c>
      <c r="B526" t="s">
        <v>2945</v>
      </c>
      <c r="C526" s="2">
        <v>1</v>
      </c>
      <c r="D526" t="s">
        <v>1329</v>
      </c>
      <c r="E526" s="2" t="str">
        <f t="shared" si="51"/>
        <v>19</v>
      </c>
      <c r="F526" s="2" t="str">
        <f t="shared" si="52"/>
        <v>10199</v>
      </c>
      <c r="G526" s="2" t="str">
        <f t="shared" si="53"/>
        <v>0135582</v>
      </c>
      <c r="H526" s="2" t="s">
        <v>1330</v>
      </c>
      <c r="I526" s="2" t="str">
        <f t="shared" si="54"/>
        <v>S817</v>
      </c>
      <c r="J526" s="2" t="str">
        <f>IF(Table1[[#This Row],[Direct
Funded
Charter School
Number]]="N/A",Table1[[#This Row],[District
Code]],"C"&amp;Table1[[#This Row],[Direct
Funded
Charter School
Number]])</f>
        <v>C1817</v>
      </c>
      <c r="K526" t="s">
        <v>1331</v>
      </c>
      <c r="L526" s="9">
        <v>10000</v>
      </c>
      <c r="M526" s="20">
        <v>2500</v>
      </c>
    </row>
    <row r="527" spans="1:13" x14ac:dyDescent="0.35">
      <c r="A527" t="s">
        <v>589</v>
      </c>
      <c r="B527" t="s">
        <v>2945</v>
      </c>
      <c r="C527" s="2">
        <v>1</v>
      </c>
      <c r="D527" t="s">
        <v>1332</v>
      </c>
      <c r="E527" s="2" t="str">
        <f t="shared" si="51"/>
        <v>19</v>
      </c>
      <c r="F527" s="2" t="str">
        <f t="shared" si="52"/>
        <v>10199</v>
      </c>
      <c r="G527" s="2" t="str">
        <f t="shared" si="53"/>
        <v>0134361</v>
      </c>
      <c r="H527" s="2" t="s">
        <v>1333</v>
      </c>
      <c r="I527" s="2" t="str">
        <f t="shared" si="54"/>
        <v>S818</v>
      </c>
      <c r="J527" s="2" t="str">
        <f>IF(Table1[[#This Row],[Direct
Funded
Charter School
Number]]="N/A",Table1[[#This Row],[District
Code]],"C"&amp;Table1[[#This Row],[Direct
Funded
Charter School
Number]])</f>
        <v>C1818</v>
      </c>
      <c r="K527" t="s">
        <v>1334</v>
      </c>
      <c r="L527" s="9">
        <v>10000</v>
      </c>
      <c r="M527" s="20">
        <v>2500</v>
      </c>
    </row>
    <row r="528" spans="1:13" x14ac:dyDescent="0.35">
      <c r="A528" t="s">
        <v>589</v>
      </c>
      <c r="B528" t="s">
        <v>2945</v>
      </c>
      <c r="C528" s="2">
        <v>1</v>
      </c>
      <c r="D528" t="s">
        <v>1335</v>
      </c>
      <c r="E528" s="2" t="str">
        <f t="shared" si="51"/>
        <v>19</v>
      </c>
      <c r="F528" s="2" t="str">
        <f t="shared" si="52"/>
        <v>73437</v>
      </c>
      <c r="G528" s="2" t="str">
        <f t="shared" si="53"/>
        <v>0134338</v>
      </c>
      <c r="H528" s="2" t="s">
        <v>1336</v>
      </c>
      <c r="I528" s="2" t="str">
        <f t="shared" si="54"/>
        <v>S827</v>
      </c>
      <c r="J528" s="2" t="str">
        <f>IF(Table1[[#This Row],[Direct
Funded
Charter School
Number]]="N/A",Table1[[#This Row],[District
Code]],"C"&amp;Table1[[#This Row],[Direct
Funded
Charter School
Number]])</f>
        <v>C1827</v>
      </c>
      <c r="K528" t="s">
        <v>1337</v>
      </c>
      <c r="L528" s="9">
        <v>14398</v>
      </c>
      <c r="M528" s="20">
        <v>3600</v>
      </c>
    </row>
    <row r="529" spans="1:13" x14ac:dyDescent="0.35">
      <c r="A529" t="s">
        <v>589</v>
      </c>
      <c r="B529" t="s">
        <v>2945</v>
      </c>
      <c r="C529" s="2">
        <v>1</v>
      </c>
      <c r="D529" t="s">
        <v>1338</v>
      </c>
      <c r="E529" s="2" t="str">
        <f t="shared" si="51"/>
        <v>19</v>
      </c>
      <c r="F529" s="2" t="str">
        <f t="shared" si="52"/>
        <v>64733</v>
      </c>
      <c r="G529" s="2" t="str">
        <f t="shared" si="53"/>
        <v>0135715</v>
      </c>
      <c r="H529" s="2" t="s">
        <v>1339</v>
      </c>
      <c r="I529" s="2" t="str">
        <f t="shared" si="54"/>
        <v>S842</v>
      </c>
      <c r="J529" s="2" t="str">
        <f>IF(Table1[[#This Row],[Direct
Funded
Charter School
Number]]="N/A",Table1[[#This Row],[District
Code]],"C"&amp;Table1[[#This Row],[Direct
Funded
Charter School
Number]])</f>
        <v>C1842</v>
      </c>
      <c r="K529" t="s">
        <v>1340</v>
      </c>
      <c r="L529" s="9">
        <v>10000</v>
      </c>
      <c r="M529" s="20">
        <v>2500</v>
      </c>
    </row>
    <row r="530" spans="1:13" x14ac:dyDescent="0.35">
      <c r="A530" t="s">
        <v>589</v>
      </c>
      <c r="B530" t="s">
        <v>2945</v>
      </c>
      <c r="C530" s="2">
        <v>1</v>
      </c>
      <c r="D530" t="s">
        <v>1341</v>
      </c>
      <c r="E530" s="2" t="str">
        <f t="shared" si="51"/>
        <v>19</v>
      </c>
      <c r="F530" s="2" t="str">
        <f t="shared" si="52"/>
        <v>64733</v>
      </c>
      <c r="G530" s="2" t="str">
        <f t="shared" si="53"/>
        <v>0135723</v>
      </c>
      <c r="H530" s="2" t="s">
        <v>1342</v>
      </c>
      <c r="I530" s="2" t="str">
        <f t="shared" si="54"/>
        <v>S843</v>
      </c>
      <c r="J530" s="2" t="str">
        <f>IF(Table1[[#This Row],[Direct
Funded
Charter School
Number]]="N/A",Table1[[#This Row],[District
Code]],"C"&amp;Table1[[#This Row],[Direct
Funded
Charter School
Number]])</f>
        <v>C1843</v>
      </c>
      <c r="K530" t="s">
        <v>1343</v>
      </c>
      <c r="L530" s="9">
        <v>10000</v>
      </c>
      <c r="M530" s="20">
        <v>2500</v>
      </c>
    </row>
    <row r="531" spans="1:13" x14ac:dyDescent="0.35">
      <c r="A531" t="s">
        <v>589</v>
      </c>
      <c r="B531" t="s">
        <v>2945</v>
      </c>
      <c r="C531" s="2">
        <v>1</v>
      </c>
      <c r="D531" t="s">
        <v>1344</v>
      </c>
      <c r="E531" s="2" t="str">
        <f t="shared" si="51"/>
        <v>19</v>
      </c>
      <c r="F531" s="2" t="str">
        <f t="shared" si="52"/>
        <v>64733</v>
      </c>
      <c r="G531" s="2" t="str">
        <f t="shared" si="53"/>
        <v>0135509</v>
      </c>
      <c r="H531" s="2" t="s">
        <v>1345</v>
      </c>
      <c r="I531" s="2" t="str">
        <f t="shared" si="54"/>
        <v>S853</v>
      </c>
      <c r="J531" s="2" t="str">
        <f>IF(Table1[[#This Row],[Direct
Funded
Charter School
Number]]="N/A",Table1[[#This Row],[District
Code]],"C"&amp;Table1[[#This Row],[Direct
Funded
Charter School
Number]])</f>
        <v>C1853</v>
      </c>
      <c r="K531" t="s">
        <v>1346</v>
      </c>
      <c r="L531" s="9">
        <v>10000</v>
      </c>
      <c r="M531" s="20">
        <v>2500</v>
      </c>
    </row>
    <row r="532" spans="1:13" x14ac:dyDescent="0.35">
      <c r="A532" t="s">
        <v>589</v>
      </c>
      <c r="B532" t="s">
        <v>2945</v>
      </c>
      <c r="C532" s="2">
        <v>1</v>
      </c>
      <c r="D532" t="s">
        <v>1347</v>
      </c>
      <c r="E532" s="2" t="str">
        <f t="shared" si="51"/>
        <v>19</v>
      </c>
      <c r="F532" s="2" t="str">
        <f t="shared" si="52"/>
        <v>64733</v>
      </c>
      <c r="G532" s="2" t="str">
        <f t="shared" si="53"/>
        <v>0135616</v>
      </c>
      <c r="H532" s="2" t="s">
        <v>1348</v>
      </c>
      <c r="I532" s="2" t="str">
        <f t="shared" si="54"/>
        <v>S854</v>
      </c>
      <c r="J532" s="2" t="str">
        <f>IF(Table1[[#This Row],[Direct
Funded
Charter School
Number]]="N/A",Table1[[#This Row],[District
Code]],"C"&amp;Table1[[#This Row],[Direct
Funded
Charter School
Number]])</f>
        <v>C1854</v>
      </c>
      <c r="K532" t="s">
        <v>1349</v>
      </c>
      <c r="L532" s="9">
        <v>10000</v>
      </c>
      <c r="M532" s="20">
        <v>2500</v>
      </c>
    </row>
    <row r="533" spans="1:13" x14ac:dyDescent="0.35">
      <c r="A533" t="s">
        <v>589</v>
      </c>
      <c r="B533" t="s">
        <v>2945</v>
      </c>
      <c r="C533" s="2">
        <v>1</v>
      </c>
      <c r="D533" t="s">
        <v>1350</v>
      </c>
      <c r="E533" s="2" t="str">
        <f t="shared" si="51"/>
        <v>19</v>
      </c>
      <c r="F533" s="2" t="str">
        <f t="shared" si="52"/>
        <v>64733</v>
      </c>
      <c r="G533" s="2" t="str">
        <f t="shared" si="53"/>
        <v>0135517</v>
      </c>
      <c r="H533" s="2" t="s">
        <v>1351</v>
      </c>
      <c r="I533" s="2" t="str">
        <f t="shared" si="54"/>
        <v>S855</v>
      </c>
      <c r="J533" s="2" t="str">
        <f>IF(Table1[[#This Row],[Direct
Funded
Charter School
Number]]="N/A",Table1[[#This Row],[District
Code]],"C"&amp;Table1[[#This Row],[Direct
Funded
Charter School
Number]])</f>
        <v>C1855</v>
      </c>
      <c r="K533" t="s">
        <v>1352</v>
      </c>
      <c r="L533" s="9">
        <v>10000</v>
      </c>
      <c r="M533" s="20">
        <v>2500</v>
      </c>
    </row>
    <row r="534" spans="1:13" x14ac:dyDescent="0.35">
      <c r="A534" t="s">
        <v>589</v>
      </c>
      <c r="B534" t="s">
        <v>2945</v>
      </c>
      <c r="C534" s="2">
        <v>1</v>
      </c>
      <c r="D534" t="s">
        <v>1353</v>
      </c>
      <c r="E534" s="2" t="str">
        <f t="shared" si="51"/>
        <v>19</v>
      </c>
      <c r="F534" s="2" t="str">
        <f t="shared" si="52"/>
        <v>77081</v>
      </c>
      <c r="G534" s="2" t="str">
        <f t="shared" si="53"/>
        <v>0135954</v>
      </c>
      <c r="H534" s="2" t="s">
        <v>1354</v>
      </c>
      <c r="I534" s="2" t="str">
        <f t="shared" si="54"/>
        <v>S858</v>
      </c>
      <c r="J534" s="2" t="str">
        <f>IF(Table1[[#This Row],[Direct
Funded
Charter School
Number]]="N/A",Table1[[#This Row],[District
Code]],"C"&amp;Table1[[#This Row],[Direct
Funded
Charter School
Number]])</f>
        <v>C1858</v>
      </c>
      <c r="K534" t="s">
        <v>1355</v>
      </c>
      <c r="L534" s="9">
        <v>17155</v>
      </c>
      <c r="M534" s="20">
        <v>12866</v>
      </c>
    </row>
    <row r="535" spans="1:13" x14ac:dyDescent="0.35">
      <c r="A535" t="s">
        <v>589</v>
      </c>
      <c r="B535" t="s">
        <v>2945</v>
      </c>
      <c r="C535" s="2">
        <v>1</v>
      </c>
      <c r="D535" t="s">
        <v>1356</v>
      </c>
      <c r="E535" s="2" t="str">
        <f t="shared" si="51"/>
        <v>19</v>
      </c>
      <c r="F535" s="2" t="str">
        <f t="shared" si="52"/>
        <v>10199</v>
      </c>
      <c r="G535" s="2" t="str">
        <f t="shared" si="53"/>
        <v>0135368</v>
      </c>
      <c r="H535" s="2" t="s">
        <v>1357</v>
      </c>
      <c r="I535" s="2" t="str">
        <f t="shared" si="54"/>
        <v>S859</v>
      </c>
      <c r="J535" s="2" t="str">
        <f>IF(Table1[[#This Row],[Direct
Funded
Charter School
Number]]="N/A",Table1[[#This Row],[District
Code]],"C"&amp;Table1[[#This Row],[Direct
Funded
Charter School
Number]])</f>
        <v>C1859</v>
      </c>
      <c r="K535" t="s">
        <v>1358</v>
      </c>
      <c r="L535" s="9">
        <v>10000</v>
      </c>
      <c r="M535" s="20">
        <v>2500</v>
      </c>
    </row>
    <row r="536" spans="1:13" x14ac:dyDescent="0.35">
      <c r="A536" t="s">
        <v>589</v>
      </c>
      <c r="B536" t="s">
        <v>2945</v>
      </c>
      <c r="C536" s="2">
        <v>1</v>
      </c>
      <c r="D536" t="s">
        <v>1359</v>
      </c>
      <c r="E536" s="2" t="str">
        <f t="shared" si="51"/>
        <v>19</v>
      </c>
      <c r="F536" s="2" t="str">
        <f t="shared" si="52"/>
        <v>64733</v>
      </c>
      <c r="G536" s="2" t="str">
        <f t="shared" si="53"/>
        <v>0135632</v>
      </c>
      <c r="H536" s="2" t="s">
        <v>1360</v>
      </c>
      <c r="I536" s="2" t="str">
        <f t="shared" si="54"/>
        <v>S863</v>
      </c>
      <c r="J536" s="2" t="str">
        <f>IF(Table1[[#This Row],[Direct
Funded
Charter School
Number]]="N/A",Table1[[#This Row],[District
Code]],"C"&amp;Table1[[#This Row],[Direct
Funded
Charter School
Number]])</f>
        <v>C1863</v>
      </c>
      <c r="K536" t="s">
        <v>1361</v>
      </c>
      <c r="L536" s="9">
        <v>10000</v>
      </c>
      <c r="M536" s="20">
        <v>2500</v>
      </c>
    </row>
    <row r="537" spans="1:13" x14ac:dyDescent="0.35">
      <c r="A537" t="s">
        <v>589</v>
      </c>
      <c r="B537" t="s">
        <v>2945</v>
      </c>
      <c r="C537" s="2">
        <v>1</v>
      </c>
      <c r="D537" t="s">
        <v>1362</v>
      </c>
      <c r="E537" s="2" t="str">
        <f t="shared" si="51"/>
        <v>19</v>
      </c>
      <c r="F537" s="2" t="str">
        <f t="shared" si="52"/>
        <v>10199</v>
      </c>
      <c r="G537" s="2" t="str">
        <f t="shared" si="53"/>
        <v>0136119</v>
      </c>
      <c r="H537" s="2" t="s">
        <v>1363</v>
      </c>
      <c r="I537" s="2" t="str">
        <f t="shared" si="54"/>
        <v>S874</v>
      </c>
      <c r="J537" s="2" t="str">
        <f>IF(Table1[[#This Row],[Direct
Funded
Charter School
Number]]="N/A",Table1[[#This Row],[District
Code]],"C"&amp;Table1[[#This Row],[Direct
Funded
Charter School
Number]])</f>
        <v>C1874</v>
      </c>
      <c r="K537" t="s">
        <v>1364</v>
      </c>
      <c r="L537" s="9">
        <v>10000</v>
      </c>
      <c r="M537" s="20">
        <v>2500</v>
      </c>
    </row>
    <row r="538" spans="1:13" x14ac:dyDescent="0.35">
      <c r="A538" t="s">
        <v>1365</v>
      </c>
      <c r="B538" t="s">
        <v>2946</v>
      </c>
      <c r="C538" s="2">
        <v>1</v>
      </c>
      <c r="D538" t="s">
        <v>1366</v>
      </c>
      <c r="E538" s="2" t="str">
        <f t="shared" si="51"/>
        <v>20</v>
      </c>
      <c r="F538" s="2" t="str">
        <f t="shared" si="52"/>
        <v>76414</v>
      </c>
      <c r="G538" s="2" t="str">
        <f t="shared" si="53"/>
        <v>0000000</v>
      </c>
      <c r="H538" s="2" t="s">
        <v>8</v>
      </c>
      <c r="I538" s="2" t="str">
        <f t="shared" si="54"/>
        <v>7641</v>
      </c>
      <c r="J538" s="2" t="str">
        <f>IF(Table1[[#This Row],[Direct
Funded
Charter School
Number]]="N/A",Table1[[#This Row],[District
Code]],"C"&amp;Table1[[#This Row],[Direct
Funded
Charter School
Number]])</f>
        <v>76414</v>
      </c>
      <c r="K538" t="s">
        <v>1367</v>
      </c>
      <c r="L538" s="9">
        <v>32055</v>
      </c>
      <c r="M538" s="20">
        <v>8014</v>
      </c>
    </row>
    <row r="539" spans="1:13" x14ac:dyDescent="0.35">
      <c r="A539" t="s">
        <v>1365</v>
      </c>
      <c r="B539" t="s">
        <v>2946</v>
      </c>
      <c r="C539" s="2">
        <v>1</v>
      </c>
      <c r="D539" t="s">
        <v>1368</v>
      </c>
      <c r="E539" s="2" t="str">
        <f t="shared" si="51"/>
        <v>20</v>
      </c>
      <c r="F539" s="2" t="str">
        <f t="shared" si="52"/>
        <v>10207</v>
      </c>
      <c r="G539" s="2" t="str">
        <f t="shared" si="53"/>
        <v>0000000</v>
      </c>
      <c r="H539" s="2" t="s">
        <v>8</v>
      </c>
      <c r="I539" s="2" t="str">
        <f t="shared" si="54"/>
        <v>1020</v>
      </c>
      <c r="J539" s="2" t="str">
        <f>IF(Table1[[#This Row],[Direct
Funded
Charter School
Number]]="N/A",Table1[[#This Row],[District
Code]],"C"&amp;Table1[[#This Row],[Direct
Funded
Charter School
Number]])</f>
        <v>10207</v>
      </c>
      <c r="K539" t="s">
        <v>1369</v>
      </c>
      <c r="L539" s="9">
        <v>18655</v>
      </c>
      <c r="M539" s="20">
        <v>4664</v>
      </c>
    </row>
    <row r="540" spans="1:13" x14ac:dyDescent="0.35">
      <c r="A540" t="s">
        <v>1365</v>
      </c>
      <c r="B540" t="s">
        <v>2946</v>
      </c>
      <c r="C540" s="2">
        <v>1</v>
      </c>
      <c r="D540" t="s">
        <v>1370</v>
      </c>
      <c r="E540" s="2" t="str">
        <f t="shared" si="51"/>
        <v>20</v>
      </c>
      <c r="F540" s="2" t="str">
        <f t="shared" si="52"/>
        <v>65177</v>
      </c>
      <c r="G540" s="2" t="str">
        <f t="shared" si="53"/>
        <v>0000000</v>
      </c>
      <c r="H540" s="2" t="s">
        <v>8</v>
      </c>
      <c r="I540" s="2" t="str">
        <f t="shared" si="54"/>
        <v>6517</v>
      </c>
      <c r="J540" s="2" t="str">
        <f>IF(Table1[[#This Row],[Direct
Funded
Charter School
Number]]="N/A",Table1[[#This Row],[District
Code]],"C"&amp;Table1[[#This Row],[Direct
Funded
Charter School
Number]])</f>
        <v>65177</v>
      </c>
      <c r="K540" t="s">
        <v>1371</v>
      </c>
      <c r="L540" s="9">
        <v>10000</v>
      </c>
      <c r="M540" s="20">
        <v>2500</v>
      </c>
    </row>
    <row r="541" spans="1:13" x14ac:dyDescent="0.35">
      <c r="A541" t="s">
        <v>1365</v>
      </c>
      <c r="B541" t="s">
        <v>2946</v>
      </c>
      <c r="C541" s="2">
        <v>1</v>
      </c>
      <c r="D541" t="s">
        <v>1372</v>
      </c>
      <c r="E541" s="2" t="str">
        <f t="shared" si="51"/>
        <v>20</v>
      </c>
      <c r="F541" s="2" t="str">
        <f t="shared" si="52"/>
        <v>65193</v>
      </c>
      <c r="G541" s="2" t="str">
        <f t="shared" si="53"/>
        <v>0000000</v>
      </c>
      <c r="H541" s="2" t="s">
        <v>8</v>
      </c>
      <c r="I541" s="2" t="str">
        <f t="shared" si="54"/>
        <v>6519</v>
      </c>
      <c r="J541" s="2" t="str">
        <f>IF(Table1[[#This Row],[Direct
Funded
Charter School
Number]]="N/A",Table1[[#This Row],[District
Code]],"C"&amp;Table1[[#This Row],[Direct
Funded
Charter School
Number]])</f>
        <v>65193</v>
      </c>
      <c r="K541" t="s">
        <v>1373</v>
      </c>
      <c r="L541" s="9">
        <v>65346</v>
      </c>
      <c r="M541" s="20">
        <v>16337</v>
      </c>
    </row>
    <row r="542" spans="1:13" x14ac:dyDescent="0.35">
      <c r="A542" t="s">
        <v>1365</v>
      </c>
      <c r="B542" t="s">
        <v>2946</v>
      </c>
      <c r="C542" s="2">
        <v>1</v>
      </c>
      <c r="D542" t="s">
        <v>1374</v>
      </c>
      <c r="E542" s="2" t="str">
        <f t="shared" si="51"/>
        <v>20</v>
      </c>
      <c r="F542" s="2" t="str">
        <f t="shared" si="52"/>
        <v>65201</v>
      </c>
      <c r="G542" s="2" t="str">
        <f t="shared" si="53"/>
        <v>0000000</v>
      </c>
      <c r="H542" s="2" t="s">
        <v>8</v>
      </c>
      <c r="I542" s="2" t="str">
        <f t="shared" si="54"/>
        <v>6520</v>
      </c>
      <c r="J542" s="2" t="str">
        <f>IF(Table1[[#This Row],[Direct
Funded
Charter School
Number]]="N/A",Table1[[#This Row],[District
Code]],"C"&amp;Table1[[#This Row],[Direct
Funded
Charter School
Number]])</f>
        <v>65201</v>
      </c>
      <c r="K542" t="s">
        <v>1375</v>
      </c>
      <c r="L542" s="9">
        <v>31604</v>
      </c>
      <c r="M542" s="20">
        <v>7901</v>
      </c>
    </row>
    <row r="543" spans="1:13" x14ac:dyDescent="0.35">
      <c r="A543" t="s">
        <v>1365</v>
      </c>
      <c r="B543" t="s">
        <v>2946</v>
      </c>
      <c r="C543" s="2">
        <v>1</v>
      </c>
      <c r="D543" t="s">
        <v>1376</v>
      </c>
      <c r="E543" s="2" t="str">
        <f t="shared" si="51"/>
        <v>20</v>
      </c>
      <c r="F543" s="2" t="str">
        <f t="shared" si="52"/>
        <v>65276</v>
      </c>
      <c r="G543" s="2" t="str">
        <f t="shared" si="53"/>
        <v>0000000</v>
      </c>
      <c r="H543" s="2" t="s">
        <v>8</v>
      </c>
      <c r="I543" s="2" t="str">
        <f t="shared" si="54"/>
        <v>6527</v>
      </c>
      <c r="J543" s="2" t="str">
        <f>IF(Table1[[#This Row],[Direct
Funded
Charter School
Number]]="N/A",Table1[[#This Row],[District
Code]],"C"&amp;Table1[[#This Row],[Direct
Funded
Charter School
Number]])</f>
        <v>65276</v>
      </c>
      <c r="K543" t="s">
        <v>1377</v>
      </c>
      <c r="L543" s="9">
        <v>10000</v>
      </c>
      <c r="M543" s="20">
        <v>2500</v>
      </c>
    </row>
    <row r="544" spans="1:13" x14ac:dyDescent="0.35">
      <c r="A544" t="s">
        <v>1365</v>
      </c>
      <c r="B544" t="s">
        <v>2946</v>
      </c>
      <c r="C544" s="2">
        <v>1</v>
      </c>
      <c r="D544" t="s">
        <v>1378</v>
      </c>
      <c r="E544" s="2" t="str">
        <f t="shared" si="51"/>
        <v>20</v>
      </c>
      <c r="F544" s="2" t="str">
        <f t="shared" si="52"/>
        <v>75606</v>
      </c>
      <c r="G544" s="2" t="str">
        <f t="shared" si="53"/>
        <v>0000000</v>
      </c>
      <c r="H544" s="2" t="s">
        <v>8</v>
      </c>
      <c r="I544" s="2" t="str">
        <f t="shared" si="54"/>
        <v>7560</v>
      </c>
      <c r="J544" s="2" t="str">
        <f>IF(Table1[[#This Row],[Direct
Funded
Charter School
Number]]="N/A",Table1[[#This Row],[District
Code]],"C"&amp;Table1[[#This Row],[Direct
Funded
Charter School
Number]])</f>
        <v>75606</v>
      </c>
      <c r="K544" t="s">
        <v>1379</v>
      </c>
      <c r="L544" s="9">
        <v>12426</v>
      </c>
      <c r="M544" s="20">
        <v>3107</v>
      </c>
    </row>
    <row r="545" spans="1:13" x14ac:dyDescent="0.35">
      <c r="A545" t="s">
        <v>1380</v>
      </c>
      <c r="B545" t="s">
        <v>2947</v>
      </c>
      <c r="C545" s="2">
        <v>1</v>
      </c>
      <c r="D545" t="s">
        <v>1381</v>
      </c>
      <c r="E545" s="2" t="str">
        <f t="shared" si="51"/>
        <v>21</v>
      </c>
      <c r="F545" s="2" t="str">
        <f t="shared" si="52"/>
        <v>10215</v>
      </c>
      <c r="G545" s="2" t="str">
        <f t="shared" si="53"/>
        <v>0000000</v>
      </c>
      <c r="H545" s="2" t="s">
        <v>8</v>
      </c>
      <c r="I545" s="2" t="str">
        <f t="shared" si="54"/>
        <v>1021</v>
      </c>
      <c r="J545" s="2" t="str">
        <f>IF(Table1[[#This Row],[Direct
Funded
Charter School
Number]]="N/A",Table1[[#This Row],[District
Code]],"C"&amp;Table1[[#This Row],[Direct
Funded
Charter School
Number]])</f>
        <v>10215</v>
      </c>
      <c r="K545" t="s">
        <v>1382</v>
      </c>
      <c r="L545" s="9">
        <v>10690</v>
      </c>
      <c r="M545" s="20">
        <v>2673</v>
      </c>
    </row>
    <row r="546" spans="1:13" x14ac:dyDescent="0.35">
      <c r="A546" t="s">
        <v>1380</v>
      </c>
      <c r="B546" t="s">
        <v>2947</v>
      </c>
      <c r="C546" s="2">
        <v>1</v>
      </c>
      <c r="D546" t="s">
        <v>1383</v>
      </c>
      <c r="E546" s="2" t="str">
        <f t="shared" si="51"/>
        <v>21</v>
      </c>
      <c r="F546" s="2" t="str">
        <f t="shared" si="52"/>
        <v>65391</v>
      </c>
      <c r="G546" s="2" t="str">
        <f t="shared" si="53"/>
        <v>0000000</v>
      </c>
      <c r="H546" s="2" t="s">
        <v>8</v>
      </c>
      <c r="I546" s="2" t="str">
        <f t="shared" si="54"/>
        <v>6539</v>
      </c>
      <c r="J546" s="2" t="str">
        <f>IF(Table1[[#This Row],[Direct
Funded
Charter School
Number]]="N/A",Table1[[#This Row],[District
Code]],"C"&amp;Table1[[#This Row],[Direct
Funded
Charter School
Number]])</f>
        <v>65391</v>
      </c>
      <c r="K546" t="s">
        <v>1384</v>
      </c>
      <c r="L546" s="9">
        <v>10000</v>
      </c>
      <c r="M546" s="20">
        <v>2500</v>
      </c>
    </row>
    <row r="547" spans="1:13" x14ac:dyDescent="0.35">
      <c r="A547" t="s">
        <v>1380</v>
      </c>
      <c r="B547" t="s">
        <v>2947</v>
      </c>
      <c r="C547" s="2">
        <v>1</v>
      </c>
      <c r="D547" t="s">
        <v>1385</v>
      </c>
      <c r="E547" s="2" t="str">
        <f t="shared" ref="E547:E586" si="55">MID($D547,1,2)</f>
        <v>21</v>
      </c>
      <c r="F547" s="2" t="str">
        <f t="shared" ref="F547:F586" si="56">MID($D547,3,5)</f>
        <v>65417</v>
      </c>
      <c r="G547" s="2" t="str">
        <f t="shared" ref="G547:G586" si="57">MID($D547,8,7)</f>
        <v>0000000</v>
      </c>
      <c r="H547" s="2" t="s">
        <v>8</v>
      </c>
      <c r="I547" s="2" t="str">
        <f t="shared" ref="I547:I586" si="58">IF(H547="N/A",MID(F547,1,4),IF(MID(H547,1,1)="0","C"&amp;MID(H547,2,3),IF(MID(H547,1,1)="1","S"&amp;MID(H547,2,3),"?")))</f>
        <v>6541</v>
      </c>
      <c r="J547" s="2" t="str">
        <f>IF(Table1[[#This Row],[Direct
Funded
Charter School
Number]]="N/A",Table1[[#This Row],[District
Code]],"C"&amp;Table1[[#This Row],[Direct
Funded
Charter School
Number]])</f>
        <v>65417</v>
      </c>
      <c r="K547" t="s">
        <v>1386</v>
      </c>
      <c r="L547" s="9">
        <v>46330</v>
      </c>
      <c r="M547" s="20">
        <v>11583</v>
      </c>
    </row>
    <row r="548" spans="1:13" x14ac:dyDescent="0.35">
      <c r="A548" t="s">
        <v>1380</v>
      </c>
      <c r="B548" t="s">
        <v>2947</v>
      </c>
      <c r="C548" s="2">
        <v>1</v>
      </c>
      <c r="D548" t="s">
        <v>1387</v>
      </c>
      <c r="E548" s="2" t="str">
        <f t="shared" si="55"/>
        <v>21</v>
      </c>
      <c r="F548" s="2" t="str">
        <f t="shared" si="56"/>
        <v>65482</v>
      </c>
      <c r="G548" s="2" t="str">
        <f t="shared" si="57"/>
        <v>0000000</v>
      </c>
      <c r="H548" s="2" t="s">
        <v>8</v>
      </c>
      <c r="I548" s="2" t="str">
        <f t="shared" si="58"/>
        <v>6548</v>
      </c>
      <c r="J548" s="2" t="str">
        <f>IF(Table1[[#This Row],[Direct
Funded
Charter School
Number]]="N/A",Table1[[#This Row],[District
Code]],"C"&amp;Table1[[#This Row],[Direct
Funded
Charter School
Number]])</f>
        <v>65482</v>
      </c>
      <c r="K548" t="s">
        <v>1388</v>
      </c>
      <c r="L548" s="9">
        <v>10000</v>
      </c>
      <c r="M548" s="20">
        <v>2500</v>
      </c>
    </row>
    <row r="549" spans="1:13" x14ac:dyDescent="0.35">
      <c r="A549" t="s">
        <v>1380</v>
      </c>
      <c r="B549" t="s">
        <v>2947</v>
      </c>
      <c r="C549" s="2">
        <v>1</v>
      </c>
      <c r="D549" t="s">
        <v>1389</v>
      </c>
      <c r="E549" s="2" t="str">
        <f t="shared" si="55"/>
        <v>21</v>
      </c>
      <c r="F549" s="2" t="str">
        <f t="shared" si="56"/>
        <v>73361</v>
      </c>
      <c r="G549" s="2" t="str">
        <f t="shared" si="57"/>
        <v>0000000</v>
      </c>
      <c r="H549" s="2" t="s">
        <v>8</v>
      </c>
      <c r="I549" s="2" t="str">
        <f t="shared" si="58"/>
        <v>7336</v>
      </c>
      <c r="J549" s="2" t="str">
        <f>IF(Table1[[#This Row],[Direct
Funded
Charter School
Number]]="N/A",Table1[[#This Row],[District
Code]],"C"&amp;Table1[[#This Row],[Direct
Funded
Charter School
Number]])</f>
        <v>73361</v>
      </c>
      <c r="K549" t="s">
        <v>1390</v>
      </c>
      <c r="L549" s="9">
        <v>10000</v>
      </c>
      <c r="M549" s="20">
        <v>2500</v>
      </c>
    </row>
    <row r="550" spans="1:13" x14ac:dyDescent="0.35">
      <c r="A550" t="s">
        <v>1391</v>
      </c>
      <c r="B550" s="4" t="s">
        <v>2989</v>
      </c>
      <c r="C550" s="2">
        <v>1</v>
      </c>
      <c r="D550" t="s">
        <v>1392</v>
      </c>
      <c r="E550" s="2" t="str">
        <f t="shared" si="55"/>
        <v>22</v>
      </c>
      <c r="F550" s="2" t="str">
        <f t="shared" si="56"/>
        <v>10223</v>
      </c>
      <c r="G550" s="2" t="str">
        <f t="shared" si="57"/>
        <v>0000000</v>
      </c>
      <c r="H550" s="2" t="s">
        <v>8</v>
      </c>
      <c r="I550" s="2" t="str">
        <f t="shared" si="58"/>
        <v>1022</v>
      </c>
      <c r="J550" s="2" t="str">
        <f>IF(Table1[[#This Row],[Direct
Funded
Charter School
Number]]="N/A",Table1[[#This Row],[District
Code]],"C"&amp;Table1[[#This Row],[Direct
Funded
Charter School
Number]])</f>
        <v>10223</v>
      </c>
      <c r="K550" t="s">
        <v>1393</v>
      </c>
      <c r="L550" s="9">
        <v>10000</v>
      </c>
      <c r="M550" s="20">
        <v>2500</v>
      </c>
    </row>
    <row r="551" spans="1:13" x14ac:dyDescent="0.35">
      <c r="A551" t="s">
        <v>1391</v>
      </c>
      <c r="B551" s="4" t="s">
        <v>2989</v>
      </c>
      <c r="C551" s="2">
        <v>1</v>
      </c>
      <c r="D551" t="s">
        <v>1394</v>
      </c>
      <c r="E551" s="2" t="str">
        <f t="shared" si="55"/>
        <v>22</v>
      </c>
      <c r="F551" s="2" t="str">
        <f t="shared" si="56"/>
        <v>65532</v>
      </c>
      <c r="G551" s="2" t="str">
        <f t="shared" si="57"/>
        <v>0000000</v>
      </c>
      <c r="H551" s="2" t="s">
        <v>8</v>
      </c>
      <c r="I551" s="2" t="str">
        <f t="shared" si="58"/>
        <v>6553</v>
      </c>
      <c r="J551" s="2" t="str">
        <f>IF(Table1[[#This Row],[Direct
Funded
Charter School
Number]]="N/A",Table1[[#This Row],[District
Code]],"C"&amp;Table1[[#This Row],[Direct
Funded
Charter School
Number]])</f>
        <v>65532</v>
      </c>
      <c r="K551" t="s">
        <v>1395</v>
      </c>
      <c r="L551" s="9">
        <v>33738</v>
      </c>
      <c r="M551" s="20">
        <v>8435</v>
      </c>
    </row>
    <row r="552" spans="1:13" x14ac:dyDescent="0.35">
      <c r="A552" t="s">
        <v>1391</v>
      </c>
      <c r="B552" s="4" t="s">
        <v>2989</v>
      </c>
      <c r="C552" s="2">
        <v>1</v>
      </c>
      <c r="D552" t="s">
        <v>1396</v>
      </c>
      <c r="E552" s="2" t="str">
        <f t="shared" si="55"/>
        <v>22</v>
      </c>
      <c r="F552" s="2" t="str">
        <f t="shared" si="56"/>
        <v>65532</v>
      </c>
      <c r="G552" s="2" t="str">
        <f t="shared" si="57"/>
        <v>0125823</v>
      </c>
      <c r="H552" s="2" t="s">
        <v>1397</v>
      </c>
      <c r="I552" s="2" t="str">
        <f t="shared" si="58"/>
        <v>S396</v>
      </c>
      <c r="J552" s="2" t="str">
        <f>IF(Table1[[#This Row],[Direct
Funded
Charter School
Number]]="N/A",Table1[[#This Row],[District
Code]],"C"&amp;Table1[[#This Row],[Direct
Funded
Charter School
Number]])</f>
        <v>C1396</v>
      </c>
      <c r="K552" t="s">
        <v>1398</v>
      </c>
      <c r="L552" s="9">
        <v>10000</v>
      </c>
      <c r="M552" s="20">
        <v>4397</v>
      </c>
    </row>
    <row r="553" spans="1:13" x14ac:dyDescent="0.35">
      <c r="A553" t="s">
        <v>1399</v>
      </c>
      <c r="B553" t="s">
        <v>2948</v>
      </c>
      <c r="C553" s="2">
        <v>1</v>
      </c>
      <c r="D553" t="s">
        <v>1400</v>
      </c>
      <c r="E553" s="2" t="str">
        <f t="shared" si="55"/>
        <v>23</v>
      </c>
      <c r="F553" s="2" t="str">
        <f t="shared" si="56"/>
        <v>10231</v>
      </c>
      <c r="G553" s="2" t="str">
        <f t="shared" si="57"/>
        <v>0000000</v>
      </c>
      <c r="H553" s="2" t="s">
        <v>8</v>
      </c>
      <c r="I553" s="2" t="str">
        <f t="shared" si="58"/>
        <v>1023</v>
      </c>
      <c r="J553" s="2" t="str">
        <f>IF(Table1[[#This Row],[Direct
Funded
Charter School
Number]]="N/A",Table1[[#This Row],[District
Code]],"C"&amp;Table1[[#This Row],[Direct
Funded
Charter School
Number]])</f>
        <v>10231</v>
      </c>
      <c r="K553" t="s">
        <v>1401</v>
      </c>
      <c r="L553" s="9">
        <v>13485</v>
      </c>
      <c r="M553" s="20">
        <v>3371</v>
      </c>
    </row>
    <row r="554" spans="1:13" x14ac:dyDescent="0.35">
      <c r="A554" t="s">
        <v>1399</v>
      </c>
      <c r="B554" t="s">
        <v>2948</v>
      </c>
      <c r="C554" s="2">
        <v>1</v>
      </c>
      <c r="D554" t="s">
        <v>1402</v>
      </c>
      <c r="E554" s="2" t="str">
        <f t="shared" si="55"/>
        <v>23</v>
      </c>
      <c r="F554" s="2" t="str">
        <f t="shared" si="56"/>
        <v>65540</v>
      </c>
      <c r="G554" s="2" t="str">
        <f t="shared" si="57"/>
        <v>0000000</v>
      </c>
      <c r="H554" s="2" t="s">
        <v>8</v>
      </c>
      <c r="I554" s="2" t="str">
        <f t="shared" si="58"/>
        <v>6554</v>
      </c>
      <c r="J554" s="2" t="str">
        <f>IF(Table1[[#This Row],[Direct
Funded
Charter School
Number]]="N/A",Table1[[#This Row],[District
Code]],"C"&amp;Table1[[#This Row],[Direct
Funded
Charter School
Number]])</f>
        <v>65540</v>
      </c>
      <c r="K554" t="s">
        <v>1403</v>
      </c>
      <c r="L554" s="9">
        <v>10514</v>
      </c>
      <c r="M554" s="20">
        <v>2629</v>
      </c>
    </row>
    <row r="555" spans="1:13" x14ac:dyDescent="0.35">
      <c r="A555" t="s">
        <v>1399</v>
      </c>
      <c r="B555" t="s">
        <v>2948</v>
      </c>
      <c r="C555" s="2">
        <v>1</v>
      </c>
      <c r="D555" t="s">
        <v>1404</v>
      </c>
      <c r="E555" s="2" t="str">
        <f t="shared" si="55"/>
        <v>23</v>
      </c>
      <c r="F555" s="2" t="str">
        <f t="shared" si="56"/>
        <v>65557</v>
      </c>
      <c r="G555" s="2" t="str">
        <f t="shared" si="57"/>
        <v>0000000</v>
      </c>
      <c r="H555" s="2" t="s">
        <v>8</v>
      </c>
      <c r="I555" s="2" t="str">
        <f t="shared" si="58"/>
        <v>6555</v>
      </c>
      <c r="J555" s="2" t="str">
        <f>IF(Table1[[#This Row],[Direct
Funded
Charter School
Number]]="N/A",Table1[[#This Row],[District
Code]],"C"&amp;Table1[[#This Row],[Direct
Funded
Charter School
Number]])</f>
        <v>65557</v>
      </c>
      <c r="K555" t="s">
        <v>1405</v>
      </c>
      <c r="L555" s="9">
        <v>10000</v>
      </c>
      <c r="M555" s="20">
        <v>2500</v>
      </c>
    </row>
    <row r="556" spans="1:13" x14ac:dyDescent="0.35">
      <c r="A556" t="s">
        <v>1399</v>
      </c>
      <c r="B556" t="s">
        <v>2948</v>
      </c>
      <c r="C556" s="2">
        <v>1</v>
      </c>
      <c r="D556" t="s">
        <v>1406</v>
      </c>
      <c r="E556" s="2" t="str">
        <f t="shared" si="55"/>
        <v>23</v>
      </c>
      <c r="F556" s="2" t="str">
        <f t="shared" si="56"/>
        <v>65565</v>
      </c>
      <c r="G556" s="2" t="str">
        <f t="shared" si="57"/>
        <v>0000000</v>
      </c>
      <c r="H556" s="2" t="s">
        <v>8</v>
      </c>
      <c r="I556" s="2" t="str">
        <f t="shared" si="58"/>
        <v>6556</v>
      </c>
      <c r="J556" s="2" t="str">
        <f>IF(Table1[[#This Row],[Direct
Funded
Charter School
Number]]="N/A",Table1[[#This Row],[District
Code]],"C"&amp;Table1[[#This Row],[Direct
Funded
Charter School
Number]])</f>
        <v>65565</v>
      </c>
      <c r="K556" t="s">
        <v>1407</v>
      </c>
      <c r="L556" s="9">
        <v>34105</v>
      </c>
      <c r="M556" s="20">
        <v>8526</v>
      </c>
    </row>
    <row r="557" spans="1:13" x14ac:dyDescent="0.35">
      <c r="A557" t="s">
        <v>1399</v>
      </c>
      <c r="B557" t="s">
        <v>2948</v>
      </c>
      <c r="C557" s="2">
        <v>1</v>
      </c>
      <c r="D557" t="s">
        <v>1408</v>
      </c>
      <c r="E557" s="2" t="str">
        <f t="shared" si="55"/>
        <v>23</v>
      </c>
      <c r="F557" s="2" t="str">
        <f t="shared" si="56"/>
        <v>65573</v>
      </c>
      <c r="G557" s="2" t="str">
        <f t="shared" si="57"/>
        <v>0000000</v>
      </c>
      <c r="H557" s="2" t="s">
        <v>8</v>
      </c>
      <c r="I557" s="2" t="str">
        <f t="shared" si="58"/>
        <v>6557</v>
      </c>
      <c r="J557" s="2" t="str">
        <f>IF(Table1[[#This Row],[Direct
Funded
Charter School
Number]]="N/A",Table1[[#This Row],[District
Code]],"C"&amp;Table1[[#This Row],[Direct
Funded
Charter School
Number]])</f>
        <v>65573</v>
      </c>
      <c r="K557" t="s">
        <v>1409</v>
      </c>
      <c r="L557" s="9">
        <v>10000</v>
      </c>
      <c r="M557" s="20">
        <v>2500</v>
      </c>
    </row>
    <row r="558" spans="1:13" x14ac:dyDescent="0.35">
      <c r="A558" t="s">
        <v>1399</v>
      </c>
      <c r="B558" t="s">
        <v>2948</v>
      </c>
      <c r="C558" s="2">
        <v>1</v>
      </c>
      <c r="D558" t="s">
        <v>1410</v>
      </c>
      <c r="E558" s="2" t="str">
        <f t="shared" si="55"/>
        <v>23</v>
      </c>
      <c r="F558" s="2" t="str">
        <f t="shared" si="56"/>
        <v>65599</v>
      </c>
      <c r="G558" s="2" t="str">
        <f t="shared" si="57"/>
        <v>0000000</v>
      </c>
      <c r="H558" s="2" t="s">
        <v>8</v>
      </c>
      <c r="I558" s="2" t="str">
        <f t="shared" si="58"/>
        <v>6559</v>
      </c>
      <c r="J558" s="2" t="str">
        <f>IF(Table1[[#This Row],[Direct
Funded
Charter School
Number]]="N/A",Table1[[#This Row],[District
Code]],"C"&amp;Table1[[#This Row],[Direct
Funded
Charter School
Number]])</f>
        <v>65599</v>
      </c>
      <c r="K558" t="s">
        <v>1411</v>
      </c>
      <c r="L558" s="9">
        <v>10000</v>
      </c>
      <c r="M558" s="20">
        <v>2500</v>
      </c>
    </row>
    <row r="559" spans="1:13" x14ac:dyDescent="0.35">
      <c r="A559" t="s">
        <v>1399</v>
      </c>
      <c r="B559" t="s">
        <v>2948</v>
      </c>
      <c r="C559" s="2">
        <v>1</v>
      </c>
      <c r="D559" t="s">
        <v>1412</v>
      </c>
      <c r="E559" s="2" t="str">
        <f t="shared" si="55"/>
        <v>23</v>
      </c>
      <c r="F559" s="2" t="str">
        <f t="shared" si="56"/>
        <v>65615</v>
      </c>
      <c r="G559" s="2" t="str">
        <f t="shared" si="57"/>
        <v>0000000</v>
      </c>
      <c r="H559" s="2" t="s">
        <v>8</v>
      </c>
      <c r="I559" s="2" t="str">
        <f t="shared" si="58"/>
        <v>6561</v>
      </c>
      <c r="J559" s="2" t="str">
        <f>IF(Table1[[#This Row],[Direct
Funded
Charter School
Number]]="N/A",Table1[[#This Row],[District
Code]],"C"&amp;Table1[[#This Row],[Direct
Funded
Charter School
Number]])</f>
        <v>65615</v>
      </c>
      <c r="K559" t="s">
        <v>1413</v>
      </c>
      <c r="L559" s="9">
        <v>124581</v>
      </c>
      <c r="M559" s="20">
        <v>31145</v>
      </c>
    </row>
    <row r="560" spans="1:13" x14ac:dyDescent="0.35">
      <c r="A560" t="s">
        <v>1399</v>
      </c>
      <c r="B560" t="s">
        <v>2948</v>
      </c>
      <c r="C560" s="2">
        <v>1</v>
      </c>
      <c r="D560" t="s">
        <v>1414</v>
      </c>
      <c r="E560" s="2" t="str">
        <f t="shared" si="55"/>
        <v>23</v>
      </c>
      <c r="F560" s="2" t="str">
        <f t="shared" si="56"/>
        <v>65623</v>
      </c>
      <c r="G560" s="2" t="str">
        <f t="shared" si="57"/>
        <v>0000000</v>
      </c>
      <c r="H560" s="2" t="s">
        <v>8</v>
      </c>
      <c r="I560" s="2" t="str">
        <f t="shared" si="58"/>
        <v>6562</v>
      </c>
      <c r="J560" s="2" t="str">
        <f>IF(Table1[[#This Row],[Direct
Funded
Charter School
Number]]="N/A",Table1[[#This Row],[District
Code]],"C"&amp;Table1[[#This Row],[Direct
Funded
Charter School
Number]])</f>
        <v>65623</v>
      </c>
      <c r="K560" t="s">
        <v>1415</v>
      </c>
      <c r="L560" s="9">
        <v>32231</v>
      </c>
      <c r="M560" s="20">
        <v>8058</v>
      </c>
    </row>
    <row r="561" spans="1:13" x14ac:dyDescent="0.35">
      <c r="A561" t="s">
        <v>1399</v>
      </c>
      <c r="B561" t="s">
        <v>2948</v>
      </c>
      <c r="C561" s="2">
        <v>1</v>
      </c>
      <c r="D561" t="s">
        <v>1416</v>
      </c>
      <c r="E561" s="2" t="str">
        <f t="shared" si="55"/>
        <v>23</v>
      </c>
      <c r="F561" s="2" t="str">
        <f t="shared" si="56"/>
        <v>65607</v>
      </c>
      <c r="G561" s="2" t="str">
        <f t="shared" si="57"/>
        <v>2330272</v>
      </c>
      <c r="H561" s="2" t="s">
        <v>1417</v>
      </c>
      <c r="I561" s="2" t="str">
        <f t="shared" si="58"/>
        <v>C032</v>
      </c>
      <c r="J561" s="2" t="str">
        <f>IF(Table1[[#This Row],[Direct
Funded
Charter School
Number]]="N/A",Table1[[#This Row],[District
Code]],"C"&amp;Table1[[#This Row],[Direct
Funded
Charter School
Number]])</f>
        <v>C0032</v>
      </c>
      <c r="K561" t="s">
        <v>1418</v>
      </c>
      <c r="L561" s="9">
        <v>10000</v>
      </c>
      <c r="M561" s="20">
        <v>2500</v>
      </c>
    </row>
    <row r="562" spans="1:13" x14ac:dyDescent="0.35">
      <c r="A562" t="s">
        <v>1399</v>
      </c>
      <c r="B562" t="s">
        <v>2948</v>
      </c>
      <c r="C562" s="2">
        <v>1</v>
      </c>
      <c r="D562" t="s">
        <v>1419</v>
      </c>
      <c r="E562" s="2" t="str">
        <f t="shared" si="55"/>
        <v>23</v>
      </c>
      <c r="F562" s="2" t="str">
        <f t="shared" si="56"/>
        <v>65623</v>
      </c>
      <c r="G562" s="2" t="str">
        <f t="shared" si="57"/>
        <v>2330363</v>
      </c>
      <c r="H562" s="2" t="s">
        <v>1420</v>
      </c>
      <c r="I562" s="2" t="str">
        <f t="shared" si="58"/>
        <v>C166</v>
      </c>
      <c r="J562" s="2" t="str">
        <f>IF(Table1[[#This Row],[Direct
Funded
Charter School
Number]]="N/A",Table1[[#This Row],[District
Code]],"C"&amp;Table1[[#This Row],[Direct
Funded
Charter School
Number]])</f>
        <v>C0166</v>
      </c>
      <c r="K562" t="s">
        <v>1421</v>
      </c>
      <c r="L562" s="9">
        <v>10000</v>
      </c>
      <c r="M562" s="20">
        <v>2500</v>
      </c>
    </row>
    <row r="563" spans="1:13" x14ac:dyDescent="0.35">
      <c r="A563" t="s">
        <v>1399</v>
      </c>
      <c r="B563" t="s">
        <v>2948</v>
      </c>
      <c r="C563" s="2">
        <v>1</v>
      </c>
      <c r="D563" t="s">
        <v>1422</v>
      </c>
      <c r="E563" s="2" t="str">
        <f t="shared" si="55"/>
        <v>23</v>
      </c>
      <c r="F563" s="2" t="str">
        <f t="shared" si="56"/>
        <v>65615</v>
      </c>
      <c r="G563" s="2" t="str">
        <f t="shared" si="57"/>
        <v>2330413</v>
      </c>
      <c r="H563" s="2" t="s">
        <v>1423</v>
      </c>
      <c r="I563" s="2" t="str">
        <f t="shared" si="58"/>
        <v>C271</v>
      </c>
      <c r="J563" s="2" t="str">
        <f>IF(Table1[[#This Row],[Direct
Funded
Charter School
Number]]="N/A",Table1[[#This Row],[District
Code]],"C"&amp;Table1[[#This Row],[Direct
Funded
Charter School
Number]])</f>
        <v>C0271</v>
      </c>
      <c r="K563" t="s">
        <v>1424</v>
      </c>
      <c r="L563" s="9">
        <v>10000</v>
      </c>
      <c r="M563" s="20">
        <v>2500</v>
      </c>
    </row>
    <row r="564" spans="1:13" x14ac:dyDescent="0.35">
      <c r="A564" t="s">
        <v>1399</v>
      </c>
      <c r="B564" t="s">
        <v>2948</v>
      </c>
      <c r="C564" s="2">
        <v>1</v>
      </c>
      <c r="D564" t="s">
        <v>1425</v>
      </c>
      <c r="E564" s="2" t="str">
        <f t="shared" si="55"/>
        <v>23</v>
      </c>
      <c r="F564" s="2" t="str">
        <f t="shared" si="56"/>
        <v>65615</v>
      </c>
      <c r="G564" s="2" t="str">
        <f t="shared" si="57"/>
        <v>6117386</v>
      </c>
      <c r="H564" s="2" t="s">
        <v>1426</v>
      </c>
      <c r="I564" s="2" t="str">
        <f t="shared" si="58"/>
        <v>C276</v>
      </c>
      <c r="J564" s="2" t="str">
        <f>IF(Table1[[#This Row],[Direct
Funded
Charter School
Number]]="N/A",Table1[[#This Row],[District
Code]],"C"&amp;Table1[[#This Row],[Direct
Funded
Charter School
Number]])</f>
        <v>C0276</v>
      </c>
      <c r="K564" t="s">
        <v>1427</v>
      </c>
      <c r="L564" s="9">
        <v>10000</v>
      </c>
      <c r="M564" s="20">
        <v>4473</v>
      </c>
    </row>
    <row r="565" spans="1:13" x14ac:dyDescent="0.35">
      <c r="A565" t="s">
        <v>1399</v>
      </c>
      <c r="B565" t="s">
        <v>2948</v>
      </c>
      <c r="C565" s="2">
        <v>1</v>
      </c>
      <c r="D565" t="s">
        <v>1428</v>
      </c>
      <c r="E565" s="2" t="str">
        <f t="shared" si="55"/>
        <v>23</v>
      </c>
      <c r="F565" s="2" t="str">
        <f t="shared" si="56"/>
        <v>65615</v>
      </c>
      <c r="G565" s="2" t="str">
        <f t="shared" si="57"/>
        <v>2330454</v>
      </c>
      <c r="H565" s="2" t="s">
        <v>1429</v>
      </c>
      <c r="I565" s="2" t="str">
        <f t="shared" si="58"/>
        <v>C439</v>
      </c>
      <c r="J565" s="2" t="str">
        <f>IF(Table1[[#This Row],[Direct
Funded
Charter School
Number]]="N/A",Table1[[#This Row],[District
Code]],"C"&amp;Table1[[#This Row],[Direct
Funded
Charter School
Number]])</f>
        <v>C0439</v>
      </c>
      <c r="K565" t="s">
        <v>1430</v>
      </c>
      <c r="L565" s="9">
        <v>10000</v>
      </c>
      <c r="M565" s="20">
        <v>2500</v>
      </c>
    </row>
    <row r="566" spans="1:13" x14ac:dyDescent="0.35">
      <c r="A566" t="s">
        <v>1399</v>
      </c>
      <c r="B566" t="s">
        <v>2948</v>
      </c>
      <c r="C566" s="2">
        <v>1</v>
      </c>
      <c r="D566" t="s">
        <v>1431</v>
      </c>
      <c r="E566" s="2" t="str">
        <f t="shared" si="55"/>
        <v>23</v>
      </c>
      <c r="F566" s="2" t="str">
        <f t="shared" si="56"/>
        <v>65615</v>
      </c>
      <c r="G566" s="2" t="str">
        <f t="shared" si="57"/>
        <v>0115055</v>
      </c>
      <c r="H566" s="2" t="s">
        <v>1432</v>
      </c>
      <c r="I566" s="2" t="str">
        <f t="shared" si="58"/>
        <v>C910</v>
      </c>
      <c r="J566" s="2" t="str">
        <f>IF(Table1[[#This Row],[Direct
Funded
Charter School
Number]]="N/A",Table1[[#This Row],[District
Code]],"C"&amp;Table1[[#This Row],[Direct
Funded
Charter School
Number]])</f>
        <v>C0910</v>
      </c>
      <c r="K566" t="s">
        <v>1433</v>
      </c>
      <c r="L566" s="9">
        <v>10000</v>
      </c>
      <c r="M566" s="20">
        <v>7500</v>
      </c>
    </row>
    <row r="567" spans="1:13" x14ac:dyDescent="0.35">
      <c r="A567" t="s">
        <v>1399</v>
      </c>
      <c r="B567" t="s">
        <v>2948</v>
      </c>
      <c r="C567" s="2">
        <v>1</v>
      </c>
      <c r="D567" t="s">
        <v>1434</v>
      </c>
      <c r="E567" s="2" t="str">
        <f t="shared" si="55"/>
        <v>23</v>
      </c>
      <c r="F567" s="2" t="str">
        <f t="shared" si="56"/>
        <v>65565</v>
      </c>
      <c r="G567" s="2" t="str">
        <f t="shared" si="57"/>
        <v>0123737</v>
      </c>
      <c r="H567" s="2" t="s">
        <v>1435</v>
      </c>
      <c r="I567" s="2" t="str">
        <f t="shared" si="58"/>
        <v>S275</v>
      </c>
      <c r="J567" s="2" t="str">
        <f>IF(Table1[[#This Row],[Direct
Funded
Charter School
Number]]="N/A",Table1[[#This Row],[District
Code]],"C"&amp;Table1[[#This Row],[Direct
Funded
Charter School
Number]])</f>
        <v>C1275</v>
      </c>
      <c r="K567" t="s">
        <v>1436</v>
      </c>
      <c r="L567" s="9">
        <v>10000</v>
      </c>
      <c r="M567" s="20">
        <v>2500</v>
      </c>
    </row>
    <row r="568" spans="1:13" x14ac:dyDescent="0.35">
      <c r="A568" t="s">
        <v>1399</v>
      </c>
      <c r="B568" t="s">
        <v>2948</v>
      </c>
      <c r="C568" s="2">
        <v>1</v>
      </c>
      <c r="D568" t="s">
        <v>1437</v>
      </c>
      <c r="E568" s="2" t="str">
        <f t="shared" si="55"/>
        <v>23</v>
      </c>
      <c r="F568" s="2" t="str">
        <f t="shared" si="56"/>
        <v>65623</v>
      </c>
      <c r="G568" s="2" t="str">
        <f t="shared" si="57"/>
        <v>0125658</v>
      </c>
      <c r="H568" s="2" t="s">
        <v>1438</v>
      </c>
      <c r="I568" s="2" t="str">
        <f t="shared" si="58"/>
        <v>S373</v>
      </c>
      <c r="J568" s="2" t="str">
        <f>IF(Table1[[#This Row],[Direct
Funded
Charter School
Number]]="N/A",Table1[[#This Row],[District
Code]],"C"&amp;Table1[[#This Row],[Direct
Funded
Charter School
Number]])</f>
        <v>C1373</v>
      </c>
      <c r="K568" t="s">
        <v>1439</v>
      </c>
      <c r="L568" s="9">
        <v>10000</v>
      </c>
      <c r="M568" s="20">
        <v>2500</v>
      </c>
    </row>
    <row r="569" spans="1:13" x14ac:dyDescent="0.35">
      <c r="A569" t="s">
        <v>1440</v>
      </c>
      <c r="B569" t="s">
        <v>2949</v>
      </c>
      <c r="C569" s="2">
        <v>1</v>
      </c>
      <c r="D569" t="s">
        <v>1441</v>
      </c>
      <c r="E569" s="2" t="str">
        <f t="shared" si="55"/>
        <v>24</v>
      </c>
      <c r="F569" s="2" t="str">
        <f t="shared" si="56"/>
        <v>10249</v>
      </c>
      <c r="G569" s="2" t="str">
        <f t="shared" si="57"/>
        <v>0000000</v>
      </c>
      <c r="H569" s="2" t="s">
        <v>8</v>
      </c>
      <c r="I569" s="2" t="str">
        <f t="shared" si="58"/>
        <v>1024</v>
      </c>
      <c r="J569" s="2" t="str">
        <f>IF(Table1[[#This Row],[Direct
Funded
Charter School
Number]]="N/A",Table1[[#This Row],[District
Code]],"C"&amp;Table1[[#This Row],[Direct
Funded
Charter School
Number]])</f>
        <v>10249</v>
      </c>
      <c r="K569" t="s">
        <v>1442</v>
      </c>
      <c r="L569" s="9">
        <v>39914</v>
      </c>
      <c r="M569" s="20">
        <v>9979</v>
      </c>
    </row>
    <row r="570" spans="1:13" x14ac:dyDescent="0.35">
      <c r="A570" t="s">
        <v>1440</v>
      </c>
      <c r="B570" t="s">
        <v>2949</v>
      </c>
      <c r="C570" s="2">
        <v>1</v>
      </c>
      <c r="D570" t="s">
        <v>1443</v>
      </c>
      <c r="E570" s="2" t="str">
        <f t="shared" si="55"/>
        <v>24</v>
      </c>
      <c r="F570" s="2" t="str">
        <f t="shared" si="56"/>
        <v>65649</v>
      </c>
      <c r="G570" s="2" t="str">
        <f t="shared" si="57"/>
        <v>0000000</v>
      </c>
      <c r="H570" s="2" t="s">
        <v>8</v>
      </c>
      <c r="I570" s="2" t="str">
        <f t="shared" si="58"/>
        <v>6564</v>
      </c>
      <c r="J570" s="2" t="str">
        <f>IF(Table1[[#This Row],[Direct
Funded
Charter School
Number]]="N/A",Table1[[#This Row],[District
Code]],"C"&amp;Table1[[#This Row],[Direct
Funded
Charter School
Number]])</f>
        <v>65649</v>
      </c>
      <c r="K570" t="s">
        <v>1444</v>
      </c>
      <c r="L570" s="9">
        <v>10000</v>
      </c>
      <c r="M570" s="20">
        <v>2500</v>
      </c>
    </row>
    <row r="571" spans="1:13" x14ac:dyDescent="0.35">
      <c r="A571" t="s">
        <v>1440</v>
      </c>
      <c r="B571" t="s">
        <v>2949</v>
      </c>
      <c r="C571" s="2">
        <v>1</v>
      </c>
      <c r="D571" t="s">
        <v>1445</v>
      </c>
      <c r="E571" s="2" t="str">
        <f t="shared" si="55"/>
        <v>24</v>
      </c>
      <c r="F571" s="2" t="str">
        <f t="shared" si="56"/>
        <v>65680</v>
      </c>
      <c r="G571" s="2" t="str">
        <f t="shared" si="57"/>
        <v>0000000</v>
      </c>
      <c r="H571" s="2" t="s">
        <v>8</v>
      </c>
      <c r="I571" s="2" t="str">
        <f t="shared" si="58"/>
        <v>6568</v>
      </c>
      <c r="J571" s="2" t="str">
        <f>IF(Table1[[#This Row],[Direct
Funded
Charter School
Number]]="N/A",Table1[[#This Row],[District
Code]],"C"&amp;Table1[[#This Row],[Direct
Funded
Charter School
Number]])</f>
        <v>65680</v>
      </c>
      <c r="K571" t="s">
        <v>1446</v>
      </c>
      <c r="L571" s="9">
        <v>10000</v>
      </c>
      <c r="M571" s="20">
        <v>2500</v>
      </c>
    </row>
    <row r="572" spans="1:13" x14ac:dyDescent="0.35">
      <c r="A572" t="s">
        <v>1440</v>
      </c>
      <c r="B572" t="s">
        <v>2949</v>
      </c>
      <c r="C572" s="2">
        <v>1</v>
      </c>
      <c r="D572" t="s">
        <v>1447</v>
      </c>
      <c r="E572" s="2" t="str">
        <f t="shared" si="55"/>
        <v>24</v>
      </c>
      <c r="F572" s="2" t="str">
        <f t="shared" si="56"/>
        <v>65698</v>
      </c>
      <c r="G572" s="2" t="str">
        <f t="shared" si="57"/>
        <v>0000000</v>
      </c>
      <c r="H572" s="2" t="s">
        <v>8</v>
      </c>
      <c r="I572" s="2" t="str">
        <f t="shared" si="58"/>
        <v>6569</v>
      </c>
      <c r="J572" s="2" t="str">
        <f>IF(Table1[[#This Row],[Direct
Funded
Charter School
Number]]="N/A",Table1[[#This Row],[District
Code]],"C"&amp;Table1[[#This Row],[Direct
Funded
Charter School
Number]])</f>
        <v>65698</v>
      </c>
      <c r="K572" t="s">
        <v>1448</v>
      </c>
      <c r="L572" s="9">
        <v>28625</v>
      </c>
      <c r="M572" s="20">
        <v>15598</v>
      </c>
    </row>
    <row r="573" spans="1:13" x14ac:dyDescent="0.35">
      <c r="A573" t="s">
        <v>1440</v>
      </c>
      <c r="B573" t="s">
        <v>2949</v>
      </c>
      <c r="C573" s="2">
        <v>1</v>
      </c>
      <c r="D573" t="s">
        <v>1449</v>
      </c>
      <c r="E573" s="2" t="str">
        <f t="shared" si="55"/>
        <v>24</v>
      </c>
      <c r="F573" s="2" t="str">
        <f t="shared" si="56"/>
        <v>65748</v>
      </c>
      <c r="G573" s="2" t="str">
        <f t="shared" si="57"/>
        <v>0000000</v>
      </c>
      <c r="H573" s="2" t="s">
        <v>8</v>
      </c>
      <c r="I573" s="2" t="str">
        <f t="shared" si="58"/>
        <v>6574</v>
      </c>
      <c r="J573" s="2" t="str">
        <f>IF(Table1[[#This Row],[Direct
Funded
Charter School
Number]]="N/A",Table1[[#This Row],[District
Code]],"C"&amp;Table1[[#This Row],[Direct
Funded
Charter School
Number]])</f>
        <v>65748</v>
      </c>
      <c r="K573" t="s">
        <v>1450</v>
      </c>
      <c r="L573" s="9">
        <v>68285</v>
      </c>
      <c r="M573" s="20">
        <v>17071</v>
      </c>
    </row>
    <row r="574" spans="1:13" x14ac:dyDescent="0.35">
      <c r="A574" t="s">
        <v>1440</v>
      </c>
      <c r="B574" t="s">
        <v>2949</v>
      </c>
      <c r="C574" s="2">
        <v>1</v>
      </c>
      <c r="D574" t="s">
        <v>1451</v>
      </c>
      <c r="E574" s="2" t="str">
        <f t="shared" si="55"/>
        <v>24</v>
      </c>
      <c r="F574" s="2" t="str">
        <f t="shared" si="56"/>
        <v>65755</v>
      </c>
      <c r="G574" s="2" t="str">
        <f t="shared" si="57"/>
        <v>0000000</v>
      </c>
      <c r="H574" s="2" t="s">
        <v>8</v>
      </c>
      <c r="I574" s="2" t="str">
        <f t="shared" si="58"/>
        <v>6575</v>
      </c>
      <c r="J574" s="2" t="str">
        <f>IF(Table1[[#This Row],[Direct
Funded
Charter School
Number]]="N/A",Table1[[#This Row],[District
Code]],"C"&amp;Table1[[#This Row],[Direct
Funded
Charter School
Number]])</f>
        <v>65755</v>
      </c>
      <c r="K574" t="s">
        <v>1452</v>
      </c>
      <c r="L574" s="9">
        <v>268203</v>
      </c>
      <c r="M574" s="20">
        <v>67051</v>
      </c>
    </row>
    <row r="575" spans="1:13" x14ac:dyDescent="0.35">
      <c r="A575" t="s">
        <v>1440</v>
      </c>
      <c r="B575" t="s">
        <v>2949</v>
      </c>
      <c r="C575" s="2">
        <v>1</v>
      </c>
      <c r="D575" t="s">
        <v>1453</v>
      </c>
      <c r="E575" s="2" t="str">
        <f t="shared" si="55"/>
        <v>24</v>
      </c>
      <c r="F575" s="2" t="str">
        <f t="shared" si="56"/>
        <v>65789</v>
      </c>
      <c r="G575" s="2" t="str">
        <f t="shared" si="57"/>
        <v>0000000</v>
      </c>
      <c r="H575" s="2" t="s">
        <v>8</v>
      </c>
      <c r="I575" s="2" t="str">
        <f t="shared" si="58"/>
        <v>6578</v>
      </c>
      <c r="J575" s="2" t="str">
        <f>IF(Table1[[#This Row],[Direct
Funded
Charter School
Number]]="N/A",Table1[[#This Row],[District
Code]],"C"&amp;Table1[[#This Row],[Direct
Funded
Charter School
Number]])</f>
        <v>65789</v>
      </c>
      <c r="K575" t="s">
        <v>1454</v>
      </c>
      <c r="L575" s="9">
        <v>306769</v>
      </c>
      <c r="M575" s="20">
        <v>76692</v>
      </c>
    </row>
    <row r="576" spans="1:13" x14ac:dyDescent="0.35">
      <c r="A576" t="s">
        <v>1440</v>
      </c>
      <c r="B576" t="s">
        <v>2949</v>
      </c>
      <c r="C576" s="2">
        <v>1</v>
      </c>
      <c r="D576" t="s">
        <v>1455</v>
      </c>
      <c r="E576" s="2" t="str">
        <f t="shared" si="55"/>
        <v>24</v>
      </c>
      <c r="F576" s="2" t="str">
        <f t="shared" si="56"/>
        <v>65813</v>
      </c>
      <c r="G576" s="2" t="str">
        <f t="shared" si="57"/>
        <v>0000000</v>
      </c>
      <c r="H576" s="2" t="s">
        <v>8</v>
      </c>
      <c r="I576" s="2" t="str">
        <f t="shared" si="58"/>
        <v>6581</v>
      </c>
      <c r="J576" s="2" t="str">
        <f>IF(Table1[[#This Row],[Direct
Funded
Charter School
Number]]="N/A",Table1[[#This Row],[District
Code]],"C"&amp;Table1[[#This Row],[Direct
Funded
Charter School
Number]])</f>
        <v>65813</v>
      </c>
      <c r="K576" t="s">
        <v>1456</v>
      </c>
      <c r="L576" s="9">
        <v>10000</v>
      </c>
      <c r="M576" s="20">
        <v>2968</v>
      </c>
    </row>
    <row r="577" spans="1:13" x14ac:dyDescent="0.35">
      <c r="A577" t="s">
        <v>1440</v>
      </c>
      <c r="B577" t="s">
        <v>2949</v>
      </c>
      <c r="C577" s="2">
        <v>1</v>
      </c>
      <c r="D577" t="s">
        <v>1457</v>
      </c>
      <c r="E577" s="2" t="str">
        <f t="shared" si="55"/>
        <v>24</v>
      </c>
      <c r="F577" s="2" t="str">
        <f t="shared" si="56"/>
        <v>65839</v>
      </c>
      <c r="G577" s="2" t="str">
        <f t="shared" si="57"/>
        <v>0000000</v>
      </c>
      <c r="H577" s="2" t="s">
        <v>8</v>
      </c>
      <c r="I577" s="2" t="str">
        <f t="shared" si="58"/>
        <v>6583</v>
      </c>
      <c r="J577" s="2" t="str">
        <f>IF(Table1[[#This Row],[Direct
Funded
Charter School
Number]]="N/A",Table1[[#This Row],[District
Code]],"C"&amp;Table1[[#This Row],[Direct
Funded
Charter School
Number]])</f>
        <v>65839</v>
      </c>
      <c r="K577" t="s">
        <v>1458</v>
      </c>
      <c r="L577" s="9">
        <v>10000</v>
      </c>
      <c r="M577" s="20">
        <v>2500</v>
      </c>
    </row>
    <row r="578" spans="1:13" x14ac:dyDescent="0.35">
      <c r="A578" t="s">
        <v>1440</v>
      </c>
      <c r="B578" t="s">
        <v>2949</v>
      </c>
      <c r="C578" s="2">
        <v>1</v>
      </c>
      <c r="D578" t="s">
        <v>1459</v>
      </c>
      <c r="E578" s="2" t="str">
        <f t="shared" si="55"/>
        <v>24</v>
      </c>
      <c r="F578" s="2" t="str">
        <f t="shared" si="56"/>
        <v>65862</v>
      </c>
      <c r="G578" s="2" t="str">
        <f t="shared" si="57"/>
        <v>0000000</v>
      </c>
      <c r="H578" s="2" t="s">
        <v>8</v>
      </c>
      <c r="I578" s="2" t="str">
        <f t="shared" si="58"/>
        <v>6586</v>
      </c>
      <c r="J578" s="2" t="str">
        <f>IF(Table1[[#This Row],[Direct
Funded
Charter School
Number]]="N/A",Table1[[#This Row],[District
Code]],"C"&amp;Table1[[#This Row],[Direct
Funded
Charter School
Number]])</f>
        <v>65862</v>
      </c>
      <c r="K578" t="s">
        <v>1460</v>
      </c>
      <c r="L578" s="9">
        <v>96832</v>
      </c>
      <c r="M578" s="20">
        <v>24208</v>
      </c>
    </row>
    <row r="579" spans="1:13" x14ac:dyDescent="0.35">
      <c r="A579" t="s">
        <v>1440</v>
      </c>
      <c r="B579" t="s">
        <v>2949</v>
      </c>
      <c r="C579" s="2">
        <v>1</v>
      </c>
      <c r="D579" t="s">
        <v>1461</v>
      </c>
      <c r="E579" s="2" t="str">
        <f t="shared" si="55"/>
        <v>24</v>
      </c>
      <c r="F579" s="2" t="str">
        <f t="shared" si="56"/>
        <v>65870</v>
      </c>
      <c r="G579" s="2" t="str">
        <f t="shared" si="57"/>
        <v>0000000</v>
      </c>
      <c r="H579" s="2" t="s">
        <v>8</v>
      </c>
      <c r="I579" s="2" t="str">
        <f t="shared" si="58"/>
        <v>6587</v>
      </c>
      <c r="J579" s="2" t="str">
        <f>IF(Table1[[#This Row],[Direct
Funded
Charter School
Number]]="N/A",Table1[[#This Row],[District
Code]],"C"&amp;Table1[[#This Row],[Direct
Funded
Charter School
Number]])</f>
        <v>65870</v>
      </c>
      <c r="K579" t="s">
        <v>1462</v>
      </c>
      <c r="L579" s="9">
        <v>46791</v>
      </c>
      <c r="M579" s="20">
        <v>11698</v>
      </c>
    </row>
    <row r="580" spans="1:13" x14ac:dyDescent="0.35">
      <c r="A580" t="s">
        <v>1440</v>
      </c>
      <c r="B580" t="s">
        <v>2949</v>
      </c>
      <c r="C580" s="2">
        <v>1</v>
      </c>
      <c r="D580" t="s">
        <v>1463</v>
      </c>
      <c r="E580" s="2" t="str">
        <f t="shared" si="55"/>
        <v>24</v>
      </c>
      <c r="F580" s="2" t="str">
        <f t="shared" si="56"/>
        <v>73619</v>
      </c>
      <c r="G580" s="2" t="str">
        <f t="shared" si="57"/>
        <v>0000000</v>
      </c>
      <c r="H580" s="2" t="s">
        <v>8</v>
      </c>
      <c r="I580" s="2" t="str">
        <f t="shared" si="58"/>
        <v>7361</v>
      </c>
      <c r="J580" s="2" t="str">
        <f>IF(Table1[[#This Row],[Direct
Funded
Charter School
Number]]="N/A",Table1[[#This Row],[District
Code]],"C"&amp;Table1[[#This Row],[Direct
Funded
Charter School
Number]])</f>
        <v>73619</v>
      </c>
      <c r="K580" t="s">
        <v>1464</v>
      </c>
      <c r="L580" s="9">
        <v>58259</v>
      </c>
      <c r="M580" s="20">
        <v>14565</v>
      </c>
    </row>
    <row r="581" spans="1:13" x14ac:dyDescent="0.35">
      <c r="A581" t="s">
        <v>1440</v>
      </c>
      <c r="B581" t="s">
        <v>2949</v>
      </c>
      <c r="C581" s="2">
        <v>1</v>
      </c>
      <c r="D581" t="s">
        <v>1465</v>
      </c>
      <c r="E581" s="2" t="str">
        <f t="shared" si="55"/>
        <v>24</v>
      </c>
      <c r="F581" s="2" t="str">
        <f t="shared" si="56"/>
        <v>73726</v>
      </c>
      <c r="G581" s="2" t="str">
        <f t="shared" si="57"/>
        <v>0000000</v>
      </c>
      <c r="H581" s="2" t="s">
        <v>8</v>
      </c>
      <c r="I581" s="2" t="str">
        <f t="shared" si="58"/>
        <v>7372</v>
      </c>
      <c r="J581" s="2" t="str">
        <f>IF(Table1[[#This Row],[Direct
Funded
Charter School
Number]]="N/A",Table1[[#This Row],[District
Code]],"C"&amp;Table1[[#This Row],[Direct
Funded
Charter School
Number]])</f>
        <v>73726</v>
      </c>
      <c r="K581" t="s">
        <v>1466</v>
      </c>
      <c r="L581" s="9">
        <v>10000</v>
      </c>
      <c r="M581" s="20">
        <v>2500</v>
      </c>
    </row>
    <row r="582" spans="1:13" x14ac:dyDescent="0.35">
      <c r="A582" t="s">
        <v>1440</v>
      </c>
      <c r="B582" t="s">
        <v>2949</v>
      </c>
      <c r="C582" s="2">
        <v>1</v>
      </c>
      <c r="D582" t="s">
        <v>1467</v>
      </c>
      <c r="E582" s="2" t="str">
        <f t="shared" si="55"/>
        <v>24</v>
      </c>
      <c r="F582" s="2" t="str">
        <f t="shared" si="56"/>
        <v>75317</v>
      </c>
      <c r="G582" s="2" t="str">
        <f t="shared" si="57"/>
        <v>0000000</v>
      </c>
      <c r="H582" s="2" t="s">
        <v>8</v>
      </c>
      <c r="I582" s="2" t="str">
        <f t="shared" si="58"/>
        <v>7531</v>
      </c>
      <c r="J582" s="2" t="str">
        <f>IF(Table1[[#This Row],[Direct
Funded
Charter School
Number]]="N/A",Table1[[#This Row],[District
Code]],"C"&amp;Table1[[#This Row],[Direct
Funded
Charter School
Number]])</f>
        <v>75317</v>
      </c>
      <c r="K582" t="s">
        <v>1468</v>
      </c>
      <c r="L582" s="9">
        <v>80331</v>
      </c>
      <c r="M582" s="20">
        <v>20083</v>
      </c>
    </row>
    <row r="583" spans="1:13" x14ac:dyDescent="0.35">
      <c r="A583" t="s">
        <v>1440</v>
      </c>
      <c r="B583" t="s">
        <v>2949</v>
      </c>
      <c r="C583" s="2">
        <v>1</v>
      </c>
      <c r="D583" t="s">
        <v>1469</v>
      </c>
      <c r="E583" s="2" t="str">
        <f t="shared" si="55"/>
        <v>24</v>
      </c>
      <c r="F583" s="2" t="str">
        <f t="shared" si="56"/>
        <v>75366</v>
      </c>
      <c r="G583" s="2" t="str">
        <f t="shared" si="57"/>
        <v>0000000</v>
      </c>
      <c r="H583" s="2" t="s">
        <v>8</v>
      </c>
      <c r="I583" s="2" t="str">
        <f t="shared" si="58"/>
        <v>7536</v>
      </c>
      <c r="J583" s="2" t="str">
        <f>IF(Table1[[#This Row],[Direct
Funded
Charter School
Number]]="N/A",Table1[[#This Row],[District
Code]],"C"&amp;Table1[[#This Row],[Direct
Funded
Charter School
Number]])</f>
        <v>75366</v>
      </c>
      <c r="K583" t="s">
        <v>1470</v>
      </c>
      <c r="L583" s="9">
        <v>70714</v>
      </c>
      <c r="M583" s="20">
        <v>17679</v>
      </c>
    </row>
    <row r="584" spans="1:13" x14ac:dyDescent="0.35">
      <c r="A584" t="s">
        <v>1471</v>
      </c>
      <c r="B584" t="s">
        <v>2950</v>
      </c>
      <c r="C584" s="2">
        <v>1</v>
      </c>
      <c r="D584" t="s">
        <v>1472</v>
      </c>
      <c r="E584" s="2" t="str">
        <f t="shared" si="55"/>
        <v>25</v>
      </c>
      <c r="F584" s="2" t="str">
        <f t="shared" si="56"/>
        <v>10256</v>
      </c>
      <c r="G584" s="2" t="str">
        <f t="shared" si="57"/>
        <v>0000000</v>
      </c>
      <c r="H584" s="2" t="s">
        <v>8</v>
      </c>
      <c r="I584" s="2" t="str">
        <f t="shared" si="58"/>
        <v>1025</v>
      </c>
      <c r="J584" s="2" t="str">
        <f>IF(Table1[[#This Row],[Direct
Funded
Charter School
Number]]="N/A",Table1[[#This Row],[District
Code]],"C"&amp;Table1[[#This Row],[Direct
Funded
Charter School
Number]])</f>
        <v>10256</v>
      </c>
      <c r="K584" t="s">
        <v>1473</v>
      </c>
      <c r="L584" s="9">
        <v>10000</v>
      </c>
      <c r="M584" s="20">
        <v>2500</v>
      </c>
    </row>
    <row r="585" spans="1:13" x14ac:dyDescent="0.35">
      <c r="A585" t="s">
        <v>1471</v>
      </c>
      <c r="B585" t="s">
        <v>2950</v>
      </c>
      <c r="C585" s="2">
        <v>1</v>
      </c>
      <c r="D585" t="s">
        <v>1474</v>
      </c>
      <c r="E585" s="2" t="str">
        <f t="shared" si="55"/>
        <v>25</v>
      </c>
      <c r="F585" s="2" t="str">
        <f t="shared" si="56"/>
        <v>65896</v>
      </c>
      <c r="G585" s="2" t="str">
        <f t="shared" si="57"/>
        <v>0000000</v>
      </c>
      <c r="H585" s="2" t="s">
        <v>8</v>
      </c>
      <c r="I585" s="2" t="str">
        <f t="shared" si="58"/>
        <v>6589</v>
      </c>
      <c r="J585" s="2" t="str">
        <f>IF(Table1[[#This Row],[Direct
Funded
Charter School
Number]]="N/A",Table1[[#This Row],[District
Code]],"C"&amp;Table1[[#This Row],[Direct
Funded
Charter School
Number]])</f>
        <v>65896</v>
      </c>
      <c r="K585" t="s">
        <v>1475</v>
      </c>
      <c r="L585" s="9">
        <v>10000</v>
      </c>
      <c r="M585" s="20">
        <v>2500</v>
      </c>
    </row>
    <row r="586" spans="1:13" x14ac:dyDescent="0.35">
      <c r="A586" t="s">
        <v>1471</v>
      </c>
      <c r="B586" t="s">
        <v>2950</v>
      </c>
      <c r="C586" s="2">
        <v>1</v>
      </c>
      <c r="D586" t="s">
        <v>1476</v>
      </c>
      <c r="E586" s="2" t="str">
        <f t="shared" si="55"/>
        <v>25</v>
      </c>
      <c r="F586" s="2" t="str">
        <f t="shared" si="56"/>
        <v>73585</v>
      </c>
      <c r="G586" s="2" t="str">
        <f t="shared" si="57"/>
        <v>0000000</v>
      </c>
      <c r="H586" s="2" t="s">
        <v>8</v>
      </c>
      <c r="I586" s="2" t="str">
        <f t="shared" si="58"/>
        <v>7358</v>
      </c>
      <c r="J586" s="2" t="str">
        <f>IF(Table1[[#This Row],[Direct
Funded
Charter School
Number]]="N/A",Table1[[#This Row],[District
Code]],"C"&amp;Table1[[#This Row],[Direct
Funded
Charter School
Number]])</f>
        <v>73585</v>
      </c>
      <c r="K586" t="s">
        <v>1477</v>
      </c>
      <c r="L586" s="9">
        <v>19039</v>
      </c>
      <c r="M586" s="20">
        <v>4760</v>
      </c>
    </row>
    <row r="587" spans="1:13" x14ac:dyDescent="0.35">
      <c r="A587" t="s">
        <v>1478</v>
      </c>
      <c r="B587" t="s">
        <v>2951</v>
      </c>
      <c r="C587" s="2">
        <v>2</v>
      </c>
      <c r="D587" t="s">
        <v>1479</v>
      </c>
      <c r="E587" s="2" t="str">
        <f t="shared" ref="E587:E608" si="59">MID($D587,1,2)</f>
        <v>27</v>
      </c>
      <c r="F587" s="2" t="str">
        <f t="shared" ref="F587:F608" si="60">MID($D587,3,5)</f>
        <v>10272</v>
      </c>
      <c r="G587" s="2" t="str">
        <f t="shared" ref="G587:G608" si="61">MID($D587,8,7)</f>
        <v>0000000</v>
      </c>
      <c r="H587" s="2" t="s">
        <v>8</v>
      </c>
      <c r="I587" s="2" t="str">
        <f t="shared" ref="I587:I607" si="62">IF(H587="N/A",MID(F587,1,4),IF(MID(H587,1,1)="0","C"&amp;MID(H587,2,3),IF(MID(H587,1,1)="1","S"&amp;MID(H587,2,3),"?")))</f>
        <v>1027</v>
      </c>
      <c r="J587" s="2" t="str">
        <f>IF(Table1[[#This Row],[Direct
Funded
Charter School
Number]]="N/A",Table1[[#This Row],[District
Code]],"C"&amp;Table1[[#This Row],[Direct
Funded
Charter School
Number]])</f>
        <v>10272</v>
      </c>
      <c r="K587" t="s">
        <v>1480</v>
      </c>
      <c r="L587" s="9">
        <v>22039</v>
      </c>
      <c r="M587" s="20">
        <v>5510</v>
      </c>
    </row>
    <row r="588" spans="1:13" x14ac:dyDescent="0.35">
      <c r="A588" t="s">
        <v>1478</v>
      </c>
      <c r="B588" t="s">
        <v>2951</v>
      </c>
      <c r="C588" s="2">
        <v>2</v>
      </c>
      <c r="D588" t="s">
        <v>1481</v>
      </c>
      <c r="E588" s="2" t="str">
        <f t="shared" si="59"/>
        <v>27</v>
      </c>
      <c r="F588" s="2" t="str">
        <f t="shared" si="60"/>
        <v>65961</v>
      </c>
      <c r="G588" s="2" t="str">
        <f t="shared" si="61"/>
        <v>0000000</v>
      </c>
      <c r="H588" s="2" t="s">
        <v>8</v>
      </c>
      <c r="I588" s="2" t="str">
        <f t="shared" si="62"/>
        <v>6596</v>
      </c>
      <c r="J588" s="2" t="str">
        <f>IF(Table1[[#This Row],[Direct
Funded
Charter School
Number]]="N/A",Table1[[#This Row],[District
Code]],"C"&amp;Table1[[#This Row],[Direct
Funded
Charter School
Number]])</f>
        <v>65961</v>
      </c>
      <c r="K588" t="s">
        <v>1482</v>
      </c>
      <c r="L588" s="9">
        <v>156789</v>
      </c>
      <c r="M588" s="20">
        <v>39197</v>
      </c>
    </row>
    <row r="589" spans="1:13" x14ac:dyDescent="0.35">
      <c r="A589" t="s">
        <v>1478</v>
      </c>
      <c r="B589" t="s">
        <v>2951</v>
      </c>
      <c r="C589" s="2">
        <v>2</v>
      </c>
      <c r="D589" t="s">
        <v>1483</v>
      </c>
      <c r="E589" s="2" t="str">
        <f t="shared" si="59"/>
        <v>27</v>
      </c>
      <c r="F589" s="2" t="str">
        <f t="shared" si="60"/>
        <v>65987</v>
      </c>
      <c r="G589" s="2" t="str">
        <f t="shared" si="61"/>
        <v>0000000</v>
      </c>
      <c r="H589" s="2" t="s">
        <v>8</v>
      </c>
      <c r="I589" s="2" t="str">
        <f t="shared" si="62"/>
        <v>6598</v>
      </c>
      <c r="J589" s="2" t="str">
        <f>IF(Table1[[#This Row],[Direct
Funded
Charter School
Number]]="N/A",Table1[[#This Row],[District
Code]],"C"&amp;Table1[[#This Row],[Direct
Funded
Charter School
Number]])</f>
        <v>65987</v>
      </c>
      <c r="K589" t="s">
        <v>1484</v>
      </c>
      <c r="L589" s="9">
        <v>14138</v>
      </c>
      <c r="M589" s="20">
        <v>10603</v>
      </c>
    </row>
    <row r="590" spans="1:13" x14ac:dyDescent="0.35">
      <c r="A590" t="s">
        <v>1478</v>
      </c>
      <c r="B590" t="s">
        <v>2951</v>
      </c>
      <c r="C590" s="2">
        <v>2</v>
      </c>
      <c r="D590" t="s">
        <v>1485</v>
      </c>
      <c r="E590" s="2" t="str">
        <f t="shared" si="59"/>
        <v>27</v>
      </c>
      <c r="F590" s="2" t="str">
        <f t="shared" si="60"/>
        <v>66035</v>
      </c>
      <c r="G590" s="2" t="str">
        <f t="shared" si="61"/>
        <v>0000000</v>
      </c>
      <c r="H590" s="2" t="s">
        <v>8</v>
      </c>
      <c r="I590" s="2" t="str">
        <f t="shared" si="62"/>
        <v>6603</v>
      </c>
      <c r="J590" s="2" t="str">
        <f>IF(Table1[[#This Row],[Direct
Funded
Charter School
Number]]="N/A",Table1[[#This Row],[District
Code]],"C"&amp;Table1[[#This Row],[Direct
Funded
Charter School
Number]])</f>
        <v>66035</v>
      </c>
      <c r="K590" t="s">
        <v>1486</v>
      </c>
      <c r="L590" s="9">
        <v>81542</v>
      </c>
      <c r="M590" s="20">
        <v>20386</v>
      </c>
    </row>
    <row r="591" spans="1:13" x14ac:dyDescent="0.35">
      <c r="A591" t="s">
        <v>1478</v>
      </c>
      <c r="B591" t="s">
        <v>2951</v>
      </c>
      <c r="C591" s="2">
        <v>2</v>
      </c>
      <c r="D591" t="s">
        <v>1487</v>
      </c>
      <c r="E591" s="2" t="str">
        <f t="shared" si="59"/>
        <v>27</v>
      </c>
      <c r="F591" s="2" t="str">
        <f t="shared" si="60"/>
        <v>66050</v>
      </c>
      <c r="G591" s="2" t="str">
        <f t="shared" si="61"/>
        <v>0000000</v>
      </c>
      <c r="H591" s="2" t="s">
        <v>8</v>
      </c>
      <c r="I591" s="2" t="str">
        <f t="shared" si="62"/>
        <v>6605</v>
      </c>
      <c r="J591" s="2" t="str">
        <f>IF(Table1[[#This Row],[Direct
Funded
Charter School
Number]]="N/A",Table1[[#This Row],[District
Code]],"C"&amp;Table1[[#This Row],[Direct
Funded
Charter School
Number]])</f>
        <v>66050</v>
      </c>
      <c r="K591" t="s">
        <v>1488</v>
      </c>
      <c r="L591" s="9">
        <v>52334</v>
      </c>
      <c r="M591" s="20">
        <v>13084</v>
      </c>
    </row>
    <row r="592" spans="1:13" x14ac:dyDescent="0.35">
      <c r="A592" t="s">
        <v>1478</v>
      </c>
      <c r="B592" t="s">
        <v>2951</v>
      </c>
      <c r="C592" s="2">
        <v>2</v>
      </c>
      <c r="D592" t="s">
        <v>1489</v>
      </c>
      <c r="E592" s="2" t="str">
        <f t="shared" si="59"/>
        <v>27</v>
      </c>
      <c r="F592" s="2" t="str">
        <f t="shared" si="60"/>
        <v>66068</v>
      </c>
      <c r="G592" s="2" t="str">
        <f t="shared" si="61"/>
        <v>0000000</v>
      </c>
      <c r="H592" s="2" t="s">
        <v>8</v>
      </c>
      <c r="I592" s="2" t="str">
        <f t="shared" si="62"/>
        <v>6606</v>
      </c>
      <c r="J592" s="2" t="str">
        <f>IF(Table1[[#This Row],[Direct
Funded
Charter School
Number]]="N/A",Table1[[#This Row],[District
Code]],"C"&amp;Table1[[#This Row],[Direct
Funded
Charter School
Number]])</f>
        <v>66068</v>
      </c>
      <c r="K592" t="s">
        <v>1490</v>
      </c>
      <c r="L592" s="9">
        <v>50767</v>
      </c>
      <c r="M592" s="20">
        <v>12692</v>
      </c>
    </row>
    <row r="593" spans="1:13" x14ac:dyDescent="0.35">
      <c r="A593" t="s">
        <v>1478</v>
      </c>
      <c r="B593" t="s">
        <v>2951</v>
      </c>
      <c r="C593" s="2">
        <v>2</v>
      </c>
      <c r="D593" t="s">
        <v>1491</v>
      </c>
      <c r="E593" s="2" t="str">
        <f t="shared" si="59"/>
        <v>27</v>
      </c>
      <c r="F593" s="2" t="str">
        <f t="shared" si="60"/>
        <v>66092</v>
      </c>
      <c r="G593" s="2" t="str">
        <f t="shared" si="61"/>
        <v>0000000</v>
      </c>
      <c r="H593" s="2" t="s">
        <v>8</v>
      </c>
      <c r="I593" s="2" t="str">
        <f t="shared" si="62"/>
        <v>6609</v>
      </c>
      <c r="J593" s="2" t="str">
        <f>IF(Table1[[#This Row],[Direct
Funded
Charter School
Number]]="N/A",Table1[[#This Row],[District
Code]],"C"&amp;Table1[[#This Row],[Direct
Funded
Charter School
Number]])</f>
        <v>66092</v>
      </c>
      <c r="K593" t="s">
        <v>1492</v>
      </c>
      <c r="L593" s="9">
        <v>138833</v>
      </c>
      <c r="M593" s="20">
        <v>34708</v>
      </c>
    </row>
    <row r="594" spans="1:13" x14ac:dyDescent="0.35">
      <c r="A594" t="s">
        <v>1478</v>
      </c>
      <c r="B594" t="s">
        <v>2951</v>
      </c>
      <c r="C594" s="2">
        <v>2</v>
      </c>
      <c r="D594" t="s">
        <v>1493</v>
      </c>
      <c r="E594" s="2" t="str">
        <f t="shared" si="59"/>
        <v>27</v>
      </c>
      <c r="F594" s="2" t="str">
        <f t="shared" si="60"/>
        <v>66159</v>
      </c>
      <c r="G594" s="2" t="str">
        <f t="shared" si="61"/>
        <v>0000000</v>
      </c>
      <c r="H594" s="2" t="s">
        <v>8</v>
      </c>
      <c r="I594" s="2" t="str">
        <f t="shared" si="62"/>
        <v>6615</v>
      </c>
      <c r="J594" s="2" t="str">
        <f>IF(Table1[[#This Row],[Direct
Funded
Charter School
Number]]="N/A",Table1[[#This Row],[District
Code]],"C"&amp;Table1[[#This Row],[Direct
Funded
Charter School
Number]])</f>
        <v>66159</v>
      </c>
      <c r="K594" t="s">
        <v>1494</v>
      </c>
      <c r="L594" s="9">
        <v>275224</v>
      </c>
      <c r="M594" s="20">
        <v>68806</v>
      </c>
    </row>
    <row r="595" spans="1:13" x14ac:dyDescent="0.35">
      <c r="A595" t="s">
        <v>1478</v>
      </c>
      <c r="B595" t="s">
        <v>2951</v>
      </c>
      <c r="C595" s="2">
        <v>2</v>
      </c>
      <c r="D595" t="s">
        <v>1495</v>
      </c>
      <c r="E595" s="2" t="str">
        <f t="shared" si="59"/>
        <v>27</v>
      </c>
      <c r="F595" s="2" t="str">
        <f t="shared" si="60"/>
        <v>66175</v>
      </c>
      <c r="G595" s="2" t="str">
        <f t="shared" si="61"/>
        <v>0000000</v>
      </c>
      <c r="H595" s="2" t="s">
        <v>8</v>
      </c>
      <c r="I595" s="2" t="str">
        <f t="shared" si="62"/>
        <v>6617</v>
      </c>
      <c r="J595" s="2" t="str">
        <f>IF(Table1[[#This Row],[Direct
Funded
Charter School
Number]]="N/A",Table1[[#This Row],[District
Code]],"C"&amp;Table1[[#This Row],[Direct
Funded
Charter School
Number]])</f>
        <v>66175</v>
      </c>
      <c r="K595" t="s">
        <v>1496</v>
      </c>
      <c r="L595" s="9">
        <v>10000</v>
      </c>
      <c r="M595" s="20">
        <v>2500</v>
      </c>
    </row>
    <row r="596" spans="1:13" x14ac:dyDescent="0.35">
      <c r="A596" t="s">
        <v>1478</v>
      </c>
      <c r="B596" t="s">
        <v>2951</v>
      </c>
      <c r="C596" s="2">
        <v>2</v>
      </c>
      <c r="D596" t="s">
        <v>1497</v>
      </c>
      <c r="E596" s="2" t="str">
        <f t="shared" si="59"/>
        <v>27</v>
      </c>
      <c r="F596" s="2" t="str">
        <f t="shared" si="60"/>
        <v>66233</v>
      </c>
      <c r="G596" s="2" t="str">
        <f t="shared" si="61"/>
        <v>0000000</v>
      </c>
      <c r="H596" s="2" t="s">
        <v>8</v>
      </c>
      <c r="I596" s="2" t="str">
        <f t="shared" si="62"/>
        <v>6623</v>
      </c>
      <c r="J596" s="2" t="str">
        <f>IF(Table1[[#This Row],[Direct
Funded
Charter School
Number]]="N/A",Table1[[#This Row],[District
Code]],"C"&amp;Table1[[#This Row],[Direct
Funded
Charter School
Number]])</f>
        <v>66233</v>
      </c>
      <c r="K596" t="s">
        <v>1498</v>
      </c>
      <c r="L596" s="9">
        <v>10000</v>
      </c>
      <c r="M596" s="20">
        <v>2500</v>
      </c>
    </row>
    <row r="597" spans="1:13" x14ac:dyDescent="0.35">
      <c r="A597" t="s">
        <v>1478</v>
      </c>
      <c r="B597" t="s">
        <v>2951</v>
      </c>
      <c r="C597" s="2">
        <v>2</v>
      </c>
      <c r="D597" t="s">
        <v>1499</v>
      </c>
      <c r="E597" s="2" t="str">
        <f t="shared" si="59"/>
        <v>27</v>
      </c>
      <c r="F597" s="2" t="str">
        <f t="shared" si="60"/>
        <v>73825</v>
      </c>
      <c r="G597" s="2" t="str">
        <f t="shared" si="61"/>
        <v>0000000</v>
      </c>
      <c r="H597" s="2" t="s">
        <v>8</v>
      </c>
      <c r="I597" s="2" t="str">
        <f t="shared" si="62"/>
        <v>7382</v>
      </c>
      <c r="J597" s="2" t="str">
        <f>IF(Table1[[#This Row],[Direct
Funded
Charter School
Number]]="N/A",Table1[[#This Row],[District
Code]],"C"&amp;Table1[[#This Row],[Direct
Funded
Charter School
Number]])</f>
        <v>73825</v>
      </c>
      <c r="K597" t="s">
        <v>1500</v>
      </c>
      <c r="L597" s="9">
        <v>60056</v>
      </c>
      <c r="M597" s="20">
        <v>15014</v>
      </c>
    </row>
    <row r="598" spans="1:13" x14ac:dyDescent="0.35">
      <c r="A598" t="s">
        <v>1478</v>
      </c>
      <c r="B598" t="s">
        <v>2951</v>
      </c>
      <c r="C598" s="2">
        <v>2</v>
      </c>
      <c r="D598" t="s">
        <v>1501</v>
      </c>
      <c r="E598" s="2" t="str">
        <f t="shared" si="59"/>
        <v>27</v>
      </c>
      <c r="F598" s="2" t="str">
        <f t="shared" si="60"/>
        <v>75473</v>
      </c>
      <c r="G598" s="2" t="str">
        <f t="shared" si="61"/>
        <v>0000000</v>
      </c>
      <c r="H598" s="2" t="s">
        <v>8</v>
      </c>
      <c r="I598" s="2" t="str">
        <f t="shared" si="62"/>
        <v>7547</v>
      </c>
      <c r="J598" s="2" t="str">
        <f>IF(Table1[[#This Row],[Direct
Funded
Charter School
Number]]="N/A",Table1[[#This Row],[District
Code]],"C"&amp;Table1[[#This Row],[Direct
Funded
Charter School
Number]])</f>
        <v>75473</v>
      </c>
      <c r="K598" t="s">
        <v>1502</v>
      </c>
      <c r="L598" s="9">
        <v>41427</v>
      </c>
      <c r="M598" s="20">
        <v>10357</v>
      </c>
    </row>
    <row r="599" spans="1:13" x14ac:dyDescent="0.35">
      <c r="A599" t="s">
        <v>1478</v>
      </c>
      <c r="B599" t="s">
        <v>2951</v>
      </c>
      <c r="C599" s="2">
        <v>2</v>
      </c>
      <c r="D599" t="s">
        <v>1503</v>
      </c>
      <c r="E599" s="2" t="str">
        <f t="shared" si="59"/>
        <v>27</v>
      </c>
      <c r="F599" s="2" t="str">
        <f t="shared" si="60"/>
        <v>65979</v>
      </c>
      <c r="G599" s="2" t="str">
        <f t="shared" si="61"/>
        <v>0135111</v>
      </c>
      <c r="H599" s="2" t="s">
        <v>1504</v>
      </c>
      <c r="I599" s="2" t="str">
        <f t="shared" si="62"/>
        <v>S844</v>
      </c>
      <c r="J599" s="2" t="str">
        <f>IF(Table1[[#This Row],[Direct
Funded
Charter School
Number]]="N/A",Table1[[#This Row],[District
Code]],"C"&amp;Table1[[#This Row],[Direct
Funded
Charter School
Number]])</f>
        <v>C1844</v>
      </c>
      <c r="K599" t="s">
        <v>1505</v>
      </c>
      <c r="L599" s="9">
        <v>10000</v>
      </c>
      <c r="M599" s="20">
        <v>2500</v>
      </c>
    </row>
    <row r="600" spans="1:13" x14ac:dyDescent="0.35">
      <c r="A600" t="s">
        <v>1506</v>
      </c>
      <c r="B600" t="s">
        <v>2952</v>
      </c>
      <c r="C600" s="2">
        <v>1</v>
      </c>
      <c r="D600" t="s">
        <v>1507</v>
      </c>
      <c r="E600" s="2" t="str">
        <f t="shared" si="59"/>
        <v>28</v>
      </c>
      <c r="F600" s="2" t="str">
        <f t="shared" si="60"/>
        <v>66266</v>
      </c>
      <c r="G600" s="2" t="str">
        <f t="shared" si="61"/>
        <v>0000000</v>
      </c>
      <c r="H600" s="2" t="s">
        <v>8</v>
      </c>
      <c r="I600" s="2" t="str">
        <f t="shared" si="62"/>
        <v>6626</v>
      </c>
      <c r="J600" s="2" t="str">
        <f>IF(Table1[[#This Row],[Direct
Funded
Charter School
Number]]="N/A",Table1[[#This Row],[District
Code]],"C"&amp;Table1[[#This Row],[Direct
Funded
Charter School
Number]])</f>
        <v>66266</v>
      </c>
      <c r="K600" t="s">
        <v>1508</v>
      </c>
      <c r="L600" s="9">
        <v>126147</v>
      </c>
      <c r="M600" s="20">
        <v>31537</v>
      </c>
    </row>
    <row r="601" spans="1:13" x14ac:dyDescent="0.35">
      <c r="A601" t="s">
        <v>1509</v>
      </c>
      <c r="B601" t="s">
        <v>2953</v>
      </c>
      <c r="C601" s="2">
        <v>1</v>
      </c>
      <c r="D601" t="s">
        <v>1510</v>
      </c>
      <c r="E601" s="2" t="str">
        <f t="shared" si="59"/>
        <v>29</v>
      </c>
      <c r="F601" s="2" t="str">
        <f t="shared" si="60"/>
        <v>10298</v>
      </c>
      <c r="G601" s="2" t="str">
        <f t="shared" si="61"/>
        <v>0000000</v>
      </c>
      <c r="H601" s="2" t="s">
        <v>8</v>
      </c>
      <c r="I601" s="2" t="str">
        <f t="shared" si="62"/>
        <v>1029</v>
      </c>
      <c r="J601" s="2" t="str">
        <f>IF(Table1[[#This Row],[Direct
Funded
Charter School
Number]]="N/A",Table1[[#This Row],[District
Code]],"C"&amp;Table1[[#This Row],[Direct
Funded
Charter School
Number]])</f>
        <v>10298</v>
      </c>
      <c r="K601" t="s">
        <v>1511</v>
      </c>
      <c r="L601" s="9">
        <v>22165</v>
      </c>
      <c r="M601" s="20">
        <v>5541</v>
      </c>
    </row>
    <row r="602" spans="1:13" x14ac:dyDescent="0.35">
      <c r="A602" t="s">
        <v>1509</v>
      </c>
      <c r="B602" t="s">
        <v>2953</v>
      </c>
      <c r="C602" s="2">
        <v>1</v>
      </c>
      <c r="D602" t="s">
        <v>1512</v>
      </c>
      <c r="E602" s="2" t="str">
        <f t="shared" si="59"/>
        <v>29</v>
      </c>
      <c r="F602" s="2" t="str">
        <f t="shared" si="60"/>
        <v>66332</v>
      </c>
      <c r="G602" s="2" t="str">
        <f t="shared" si="61"/>
        <v>0000000</v>
      </c>
      <c r="H602" s="2" t="s">
        <v>8</v>
      </c>
      <c r="I602" s="2" t="str">
        <f t="shared" si="62"/>
        <v>6633</v>
      </c>
      <c r="J602" s="2" t="str">
        <f>IF(Table1[[#This Row],[Direct
Funded
Charter School
Number]]="N/A",Table1[[#This Row],[District
Code]],"C"&amp;Table1[[#This Row],[Direct
Funded
Charter School
Number]])</f>
        <v>66332</v>
      </c>
      <c r="K602" t="s">
        <v>1513</v>
      </c>
      <c r="L602" s="9">
        <v>49506</v>
      </c>
      <c r="M602" s="20">
        <v>12377</v>
      </c>
    </row>
    <row r="603" spans="1:13" x14ac:dyDescent="0.35">
      <c r="A603" t="s">
        <v>1509</v>
      </c>
      <c r="B603" t="s">
        <v>2953</v>
      </c>
      <c r="C603" s="2">
        <v>1</v>
      </c>
      <c r="D603" t="s">
        <v>1514</v>
      </c>
      <c r="E603" s="2" t="str">
        <f t="shared" si="59"/>
        <v>29</v>
      </c>
      <c r="F603" s="2" t="str">
        <f t="shared" si="60"/>
        <v>10298</v>
      </c>
      <c r="G603" s="2" t="str">
        <f t="shared" si="61"/>
        <v>0114330</v>
      </c>
      <c r="H603" s="2" t="s">
        <v>1515</v>
      </c>
      <c r="I603" s="2" t="str">
        <f t="shared" si="62"/>
        <v>C869</v>
      </c>
      <c r="J603" s="2" t="str">
        <f>IF(Table1[[#This Row],[Direct
Funded
Charter School
Number]]="N/A",Table1[[#This Row],[District
Code]],"C"&amp;Table1[[#This Row],[Direct
Funded
Charter School
Number]])</f>
        <v>C0869</v>
      </c>
      <c r="K603" t="s">
        <v>1516</v>
      </c>
      <c r="L603" s="9">
        <v>10000</v>
      </c>
      <c r="M603" s="20">
        <v>2500</v>
      </c>
    </row>
    <row r="604" spans="1:13" x14ac:dyDescent="0.35">
      <c r="A604" t="s">
        <v>1517</v>
      </c>
      <c r="B604" t="s">
        <v>2954</v>
      </c>
      <c r="C604" s="2">
        <v>4</v>
      </c>
      <c r="D604" t="s">
        <v>1518</v>
      </c>
      <c r="E604" s="2" t="str">
        <f t="shared" si="59"/>
        <v>30</v>
      </c>
      <c r="F604" s="2" t="str">
        <f t="shared" si="60"/>
        <v>10306</v>
      </c>
      <c r="G604" s="2" t="str">
        <f t="shared" si="61"/>
        <v>0000000</v>
      </c>
      <c r="H604" s="2" t="s">
        <v>8</v>
      </c>
      <c r="I604" s="2" t="str">
        <f t="shared" si="62"/>
        <v>1030</v>
      </c>
      <c r="J604" s="2" t="str">
        <f>IF(Table1[[#This Row],[Direct
Funded
Charter School
Number]]="N/A",Table1[[#This Row],[District
Code]],"C"&amp;Table1[[#This Row],[Direct
Funded
Charter School
Number]])</f>
        <v>10306</v>
      </c>
      <c r="K604" t="s">
        <v>1519</v>
      </c>
      <c r="L604" s="9">
        <v>205154</v>
      </c>
      <c r="M604" s="20">
        <v>51289</v>
      </c>
    </row>
    <row r="605" spans="1:13" x14ac:dyDescent="0.35">
      <c r="A605" t="s">
        <v>1517</v>
      </c>
      <c r="B605" t="s">
        <v>2954</v>
      </c>
      <c r="C605" s="2">
        <v>4</v>
      </c>
      <c r="D605" t="s">
        <v>1520</v>
      </c>
      <c r="E605" s="2" t="str">
        <f t="shared" si="59"/>
        <v>30</v>
      </c>
      <c r="F605" s="2" t="str">
        <f t="shared" si="60"/>
        <v>66423</v>
      </c>
      <c r="G605" s="2" t="str">
        <f t="shared" si="61"/>
        <v>0000000</v>
      </c>
      <c r="H605" s="2" t="s">
        <v>8</v>
      </c>
      <c r="I605" s="2" t="str">
        <f t="shared" si="62"/>
        <v>6642</v>
      </c>
      <c r="J605" s="2" t="str">
        <f>IF(Table1[[#This Row],[Direct
Funded
Charter School
Number]]="N/A",Table1[[#This Row],[District
Code]],"C"&amp;Table1[[#This Row],[Direct
Funded
Charter School
Number]])</f>
        <v>66423</v>
      </c>
      <c r="K605" t="s">
        <v>1521</v>
      </c>
      <c r="L605" s="9">
        <v>412688</v>
      </c>
      <c r="M605" s="20">
        <v>103172</v>
      </c>
    </row>
    <row r="606" spans="1:13" x14ac:dyDescent="0.35">
      <c r="A606" t="s">
        <v>1517</v>
      </c>
      <c r="B606" t="s">
        <v>2954</v>
      </c>
      <c r="C606" s="2">
        <v>4</v>
      </c>
      <c r="D606" t="s">
        <v>1522</v>
      </c>
      <c r="E606" s="2" t="str">
        <f t="shared" si="59"/>
        <v>30</v>
      </c>
      <c r="F606" s="2" t="str">
        <f t="shared" si="60"/>
        <v>66431</v>
      </c>
      <c r="G606" s="2" t="str">
        <f t="shared" si="61"/>
        <v>0000000</v>
      </c>
      <c r="H606" s="2" t="s">
        <v>8</v>
      </c>
      <c r="I606" s="2" t="str">
        <f t="shared" si="62"/>
        <v>6643</v>
      </c>
      <c r="J606" s="2" t="str">
        <f>IF(Table1[[#This Row],[Direct
Funded
Charter School
Number]]="N/A",Table1[[#This Row],[District
Code]],"C"&amp;Table1[[#This Row],[Direct
Funded
Charter School
Number]])</f>
        <v>66431</v>
      </c>
      <c r="K606" t="s">
        <v>1523</v>
      </c>
      <c r="L606" s="9">
        <v>578829</v>
      </c>
      <c r="M606" s="20">
        <v>144707</v>
      </c>
    </row>
    <row r="607" spans="1:13" x14ac:dyDescent="0.35">
      <c r="A607" t="s">
        <v>1517</v>
      </c>
      <c r="B607" t="s">
        <v>2954</v>
      </c>
      <c r="C607" s="2">
        <v>4</v>
      </c>
      <c r="D607" t="s">
        <v>1524</v>
      </c>
      <c r="E607" s="2" t="str">
        <f t="shared" si="59"/>
        <v>30</v>
      </c>
      <c r="F607" s="2" t="str">
        <f t="shared" si="60"/>
        <v>66449</v>
      </c>
      <c r="G607" s="2" t="str">
        <f t="shared" si="61"/>
        <v>0000000</v>
      </c>
      <c r="H607" s="2" t="s">
        <v>8</v>
      </c>
      <c r="I607" s="2" t="str">
        <f t="shared" si="62"/>
        <v>6644</v>
      </c>
      <c r="J607" s="2" t="str">
        <f>IF(Table1[[#This Row],[Direct
Funded
Charter School
Number]]="N/A",Table1[[#This Row],[District
Code]],"C"&amp;Table1[[#This Row],[Direct
Funded
Charter School
Number]])</f>
        <v>66449</v>
      </c>
      <c r="K607" t="s">
        <v>1525</v>
      </c>
      <c r="L607" s="9">
        <v>26741</v>
      </c>
      <c r="M607" s="20">
        <v>6685</v>
      </c>
    </row>
    <row r="608" spans="1:13" x14ac:dyDescent="0.35">
      <c r="A608" t="s">
        <v>1517</v>
      </c>
      <c r="B608" t="s">
        <v>2954</v>
      </c>
      <c r="C608" s="2">
        <v>4</v>
      </c>
      <c r="D608" t="s">
        <v>1526</v>
      </c>
      <c r="E608" s="2" t="str">
        <f t="shared" si="59"/>
        <v>30</v>
      </c>
      <c r="F608" s="2" t="str">
        <f t="shared" si="60"/>
        <v>66456</v>
      </c>
      <c r="G608" s="2" t="str">
        <f t="shared" si="61"/>
        <v>0000000</v>
      </c>
      <c r="H608" s="2" t="s">
        <v>8</v>
      </c>
      <c r="I608" s="2" t="str">
        <f t="shared" ref="I608:I650" si="63">IF(H608="N/A",MID(F608,1,4),IF(MID(H608,1,1)="0","C"&amp;MID(H608,2,3),IF(MID(H608,1,1)="1","S"&amp;MID(H608,2,3),"?")))</f>
        <v>6645</v>
      </c>
      <c r="J608" s="2" t="str">
        <f>IF(Table1[[#This Row],[Direct
Funded
Charter School
Number]]="N/A",Table1[[#This Row],[District
Code]],"C"&amp;Table1[[#This Row],[Direct
Funded
Charter School
Number]])</f>
        <v>66456</v>
      </c>
      <c r="K608" t="s">
        <v>1527</v>
      </c>
      <c r="L608" s="9">
        <v>91521</v>
      </c>
      <c r="M608" s="20">
        <v>22880</v>
      </c>
    </row>
    <row r="609" spans="1:13" x14ac:dyDescent="0.35">
      <c r="A609" t="s">
        <v>1517</v>
      </c>
      <c r="B609" t="s">
        <v>2954</v>
      </c>
      <c r="C609" s="2">
        <v>4</v>
      </c>
      <c r="D609" t="s">
        <v>1528</v>
      </c>
      <c r="E609" s="2" t="str">
        <f t="shared" ref="E609:E651" si="64">MID($D609,1,2)</f>
        <v>30</v>
      </c>
      <c r="F609" s="2" t="str">
        <f t="shared" ref="F609:F651" si="65">MID($D609,3,5)</f>
        <v>66464</v>
      </c>
      <c r="G609" s="2" t="str">
        <f t="shared" ref="G609:G651" si="66">MID($D609,8,7)</f>
        <v>0000000</v>
      </c>
      <c r="H609" s="2" t="s">
        <v>8</v>
      </c>
      <c r="I609" s="2" t="str">
        <f t="shared" si="63"/>
        <v>6646</v>
      </c>
      <c r="J609" s="2" t="str">
        <f>IF(Table1[[#This Row],[Direct
Funded
Charter School
Number]]="N/A",Table1[[#This Row],[District
Code]],"C"&amp;Table1[[#This Row],[Direct
Funded
Charter School
Number]])</f>
        <v>66464</v>
      </c>
      <c r="K609" t="s">
        <v>1529</v>
      </c>
      <c r="L609" s="9">
        <v>318298</v>
      </c>
      <c r="M609" s="20">
        <v>79575</v>
      </c>
    </row>
    <row r="610" spans="1:13" x14ac:dyDescent="0.35">
      <c r="A610" t="s">
        <v>1517</v>
      </c>
      <c r="B610" t="s">
        <v>2954</v>
      </c>
      <c r="C610" s="2">
        <v>4</v>
      </c>
      <c r="D610" t="s">
        <v>1530</v>
      </c>
      <c r="E610" s="2" t="str">
        <f t="shared" si="64"/>
        <v>30</v>
      </c>
      <c r="F610" s="2" t="str">
        <f t="shared" si="65"/>
        <v>66472</v>
      </c>
      <c r="G610" s="2" t="str">
        <f t="shared" si="66"/>
        <v>0000000</v>
      </c>
      <c r="H610" s="2" t="s">
        <v>8</v>
      </c>
      <c r="I610" s="2" t="str">
        <f t="shared" si="63"/>
        <v>6647</v>
      </c>
      <c r="J610" s="2" t="str">
        <f>IF(Table1[[#This Row],[Direct
Funded
Charter School
Number]]="N/A",Table1[[#This Row],[District
Code]],"C"&amp;Table1[[#This Row],[Direct
Funded
Charter School
Number]])</f>
        <v>66472</v>
      </c>
      <c r="K610" t="s">
        <v>1531</v>
      </c>
      <c r="L610" s="9">
        <v>56787</v>
      </c>
      <c r="M610" s="20">
        <v>14197</v>
      </c>
    </row>
    <row r="611" spans="1:13" x14ac:dyDescent="0.35">
      <c r="A611" t="s">
        <v>1517</v>
      </c>
      <c r="B611" t="s">
        <v>2954</v>
      </c>
      <c r="C611" s="2">
        <v>4</v>
      </c>
      <c r="D611" t="s">
        <v>1532</v>
      </c>
      <c r="E611" s="2" t="str">
        <f t="shared" si="64"/>
        <v>30</v>
      </c>
      <c r="F611" s="2" t="str">
        <f t="shared" si="65"/>
        <v>66506</v>
      </c>
      <c r="G611" s="2" t="str">
        <f t="shared" si="66"/>
        <v>0000000</v>
      </c>
      <c r="H611" s="2" t="s">
        <v>8</v>
      </c>
      <c r="I611" s="2" t="str">
        <f t="shared" si="63"/>
        <v>6650</v>
      </c>
      <c r="J611" s="2" t="str">
        <f>IF(Table1[[#This Row],[Direct
Funded
Charter School
Number]]="N/A",Table1[[#This Row],[District
Code]],"C"&amp;Table1[[#This Row],[Direct
Funded
Charter School
Number]])</f>
        <v>66506</v>
      </c>
      <c r="K611" t="s">
        <v>1533</v>
      </c>
      <c r="L611" s="9">
        <v>168654</v>
      </c>
      <c r="M611" s="20">
        <v>42164</v>
      </c>
    </row>
    <row r="612" spans="1:13" x14ac:dyDescent="0.35">
      <c r="A612" t="s">
        <v>1517</v>
      </c>
      <c r="B612" t="s">
        <v>2954</v>
      </c>
      <c r="C612" s="2">
        <v>4</v>
      </c>
      <c r="D612" t="s">
        <v>1534</v>
      </c>
      <c r="E612" s="2" t="str">
        <f t="shared" si="64"/>
        <v>30</v>
      </c>
      <c r="F612" s="2" t="str">
        <f t="shared" si="65"/>
        <v>66514</v>
      </c>
      <c r="G612" s="2" t="str">
        <f t="shared" si="66"/>
        <v>0000000</v>
      </c>
      <c r="H612" s="2" t="s">
        <v>8</v>
      </c>
      <c r="I612" s="2" t="str">
        <f t="shared" si="63"/>
        <v>6651</v>
      </c>
      <c r="J612" s="2" t="str">
        <f>IF(Table1[[#This Row],[Direct
Funded
Charter School
Number]]="N/A",Table1[[#This Row],[District
Code]],"C"&amp;Table1[[#This Row],[Direct
Funded
Charter School
Number]])</f>
        <v>66514</v>
      </c>
      <c r="K612" t="s">
        <v>1535</v>
      </c>
      <c r="L612" s="9">
        <v>182376</v>
      </c>
      <c r="M612" s="20">
        <v>45594</v>
      </c>
    </row>
    <row r="613" spans="1:13" x14ac:dyDescent="0.35">
      <c r="A613" t="s">
        <v>1517</v>
      </c>
      <c r="B613" t="s">
        <v>2954</v>
      </c>
      <c r="C613" s="2">
        <v>4</v>
      </c>
      <c r="D613" t="s">
        <v>1536</v>
      </c>
      <c r="E613" s="2" t="str">
        <f t="shared" si="64"/>
        <v>30</v>
      </c>
      <c r="F613" s="2" t="str">
        <f t="shared" si="65"/>
        <v>66522</v>
      </c>
      <c r="G613" s="2" t="str">
        <f t="shared" si="66"/>
        <v>0000000</v>
      </c>
      <c r="H613" s="2" t="s">
        <v>8</v>
      </c>
      <c r="I613" s="2" t="str">
        <f t="shared" si="63"/>
        <v>6652</v>
      </c>
      <c r="J613" s="2" t="str">
        <f>IF(Table1[[#This Row],[Direct
Funded
Charter School
Number]]="N/A",Table1[[#This Row],[District
Code]],"C"&amp;Table1[[#This Row],[Direct
Funded
Charter School
Number]])</f>
        <v>66522</v>
      </c>
      <c r="K613" t="s">
        <v>1537</v>
      </c>
      <c r="L613" s="9">
        <v>1003201</v>
      </c>
      <c r="M613" s="20">
        <v>250800</v>
      </c>
    </row>
    <row r="614" spans="1:13" x14ac:dyDescent="0.35">
      <c r="A614" t="s">
        <v>1517</v>
      </c>
      <c r="B614" t="s">
        <v>2954</v>
      </c>
      <c r="C614" s="2">
        <v>4</v>
      </c>
      <c r="D614" t="s">
        <v>1538</v>
      </c>
      <c r="E614" s="2" t="str">
        <f t="shared" si="64"/>
        <v>30</v>
      </c>
      <c r="F614" s="2" t="str">
        <f t="shared" si="65"/>
        <v>66530</v>
      </c>
      <c r="G614" s="2" t="str">
        <f t="shared" si="66"/>
        <v>0000000</v>
      </c>
      <c r="H614" s="2" t="s">
        <v>8</v>
      </c>
      <c r="I614" s="2" t="str">
        <f t="shared" si="63"/>
        <v>6653</v>
      </c>
      <c r="J614" s="2" t="str">
        <f>IF(Table1[[#This Row],[Direct
Funded
Charter School
Number]]="N/A",Table1[[#This Row],[District
Code]],"C"&amp;Table1[[#This Row],[Direct
Funded
Charter School
Number]])</f>
        <v>66530</v>
      </c>
      <c r="K614" t="s">
        <v>1539</v>
      </c>
      <c r="L614" s="9">
        <v>29013</v>
      </c>
      <c r="M614" s="20">
        <v>21760</v>
      </c>
    </row>
    <row r="615" spans="1:13" x14ac:dyDescent="0.35">
      <c r="A615" t="s">
        <v>1517</v>
      </c>
      <c r="B615" t="s">
        <v>2954</v>
      </c>
      <c r="C615" s="2">
        <v>4</v>
      </c>
      <c r="D615" t="s">
        <v>1540</v>
      </c>
      <c r="E615" s="2" t="str">
        <f t="shared" si="64"/>
        <v>30</v>
      </c>
      <c r="F615" s="2" t="str">
        <f t="shared" si="65"/>
        <v>66548</v>
      </c>
      <c r="G615" s="2" t="str">
        <f t="shared" si="66"/>
        <v>0000000</v>
      </c>
      <c r="H615" s="2" t="s">
        <v>8</v>
      </c>
      <c r="I615" s="2" t="str">
        <f t="shared" si="63"/>
        <v>6654</v>
      </c>
      <c r="J615" s="2" t="str">
        <f>IF(Table1[[#This Row],[Direct
Funded
Charter School
Number]]="N/A",Table1[[#This Row],[District
Code]],"C"&amp;Table1[[#This Row],[Direct
Funded
Charter School
Number]])</f>
        <v>66548</v>
      </c>
      <c r="K615" t="s">
        <v>1541</v>
      </c>
      <c r="L615" s="9">
        <v>143946</v>
      </c>
      <c r="M615" s="20">
        <v>35987</v>
      </c>
    </row>
    <row r="616" spans="1:13" x14ac:dyDescent="0.35">
      <c r="A616" t="s">
        <v>1517</v>
      </c>
      <c r="B616" t="s">
        <v>2954</v>
      </c>
      <c r="C616" s="2">
        <v>4</v>
      </c>
      <c r="D616" t="s">
        <v>1542</v>
      </c>
      <c r="E616" s="2" t="str">
        <f t="shared" si="64"/>
        <v>30</v>
      </c>
      <c r="F616" s="2" t="str">
        <f t="shared" si="65"/>
        <v>66555</v>
      </c>
      <c r="G616" s="2" t="str">
        <f t="shared" si="66"/>
        <v>0000000</v>
      </c>
      <c r="H616" s="2" t="s">
        <v>8</v>
      </c>
      <c r="I616" s="2" t="str">
        <f t="shared" si="63"/>
        <v>6655</v>
      </c>
      <c r="J616" s="2" t="str">
        <f>IF(Table1[[#This Row],[Direct
Funded
Charter School
Number]]="N/A",Table1[[#This Row],[District
Code]],"C"&amp;Table1[[#This Row],[Direct
Funded
Charter School
Number]])</f>
        <v>66555</v>
      </c>
      <c r="K616" t="s">
        <v>1543</v>
      </c>
      <c r="L616" s="9">
        <v>13582</v>
      </c>
      <c r="M616" s="20">
        <v>3396</v>
      </c>
    </row>
    <row r="617" spans="1:13" x14ac:dyDescent="0.35">
      <c r="A617" t="s">
        <v>1517</v>
      </c>
      <c r="B617" t="s">
        <v>2954</v>
      </c>
      <c r="C617" s="2">
        <v>4</v>
      </c>
      <c r="D617" t="s">
        <v>1544</v>
      </c>
      <c r="E617" s="2" t="str">
        <f t="shared" si="64"/>
        <v>30</v>
      </c>
      <c r="F617" s="2" t="str">
        <f t="shared" si="65"/>
        <v>66563</v>
      </c>
      <c r="G617" s="2" t="str">
        <f t="shared" si="66"/>
        <v>0000000</v>
      </c>
      <c r="H617" s="2" t="s">
        <v>8</v>
      </c>
      <c r="I617" s="2" t="str">
        <f t="shared" si="63"/>
        <v>6656</v>
      </c>
      <c r="J617" s="2" t="str">
        <f>IF(Table1[[#This Row],[Direct
Funded
Charter School
Number]]="N/A",Table1[[#This Row],[District
Code]],"C"&amp;Table1[[#This Row],[Direct
Funded
Charter School
Number]])</f>
        <v>66563</v>
      </c>
      <c r="K617" t="s">
        <v>1545</v>
      </c>
      <c r="L617" s="9">
        <v>82815</v>
      </c>
      <c r="M617" s="20">
        <v>20704</v>
      </c>
    </row>
    <row r="618" spans="1:13" x14ac:dyDescent="0.35">
      <c r="A618" t="s">
        <v>1517</v>
      </c>
      <c r="B618" t="s">
        <v>2954</v>
      </c>
      <c r="C618" s="2">
        <v>4</v>
      </c>
      <c r="D618" t="s">
        <v>1546</v>
      </c>
      <c r="E618" s="2" t="str">
        <f t="shared" si="64"/>
        <v>30</v>
      </c>
      <c r="F618" s="2" t="str">
        <f t="shared" si="65"/>
        <v>66589</v>
      </c>
      <c r="G618" s="2" t="str">
        <f t="shared" si="66"/>
        <v>0000000</v>
      </c>
      <c r="H618" s="2" t="s">
        <v>8</v>
      </c>
      <c r="I618" s="2" t="str">
        <f t="shared" si="63"/>
        <v>6658</v>
      </c>
      <c r="J618" s="2" t="str">
        <f>IF(Table1[[#This Row],[Direct
Funded
Charter School
Number]]="N/A",Table1[[#This Row],[District
Code]],"C"&amp;Table1[[#This Row],[Direct
Funded
Charter School
Number]])</f>
        <v>66589</v>
      </c>
      <c r="K618" t="s">
        <v>1547</v>
      </c>
      <c r="L618" s="9">
        <v>133511</v>
      </c>
      <c r="M618" s="20">
        <v>33378</v>
      </c>
    </row>
    <row r="619" spans="1:13" x14ac:dyDescent="0.35">
      <c r="A619" t="s">
        <v>1517</v>
      </c>
      <c r="B619" t="s">
        <v>2954</v>
      </c>
      <c r="C619" s="2">
        <v>4</v>
      </c>
      <c r="D619" t="s">
        <v>1548</v>
      </c>
      <c r="E619" s="2" t="str">
        <f t="shared" si="64"/>
        <v>30</v>
      </c>
      <c r="F619" s="2" t="str">
        <f t="shared" si="65"/>
        <v>66597</v>
      </c>
      <c r="G619" s="2" t="str">
        <f t="shared" si="66"/>
        <v>0000000</v>
      </c>
      <c r="H619" s="2" t="s">
        <v>8</v>
      </c>
      <c r="I619" s="2" t="str">
        <f t="shared" si="63"/>
        <v>6659</v>
      </c>
      <c r="J619" s="2" t="str">
        <f>IF(Table1[[#This Row],[Direct
Funded
Charter School
Number]]="N/A",Table1[[#This Row],[District
Code]],"C"&amp;Table1[[#This Row],[Direct
Funded
Charter School
Number]])</f>
        <v>66597</v>
      </c>
      <c r="K619" t="s">
        <v>1549</v>
      </c>
      <c r="L619" s="9">
        <v>263575</v>
      </c>
      <c r="M619" s="20">
        <v>65894</v>
      </c>
    </row>
    <row r="620" spans="1:13" x14ac:dyDescent="0.35">
      <c r="A620" t="s">
        <v>1517</v>
      </c>
      <c r="B620" t="s">
        <v>2954</v>
      </c>
      <c r="C620" s="2">
        <v>4</v>
      </c>
      <c r="D620" t="s">
        <v>1550</v>
      </c>
      <c r="E620" s="2" t="str">
        <f t="shared" si="64"/>
        <v>30</v>
      </c>
      <c r="F620" s="2" t="str">
        <f t="shared" si="65"/>
        <v>66613</v>
      </c>
      <c r="G620" s="2" t="str">
        <f t="shared" si="66"/>
        <v>0000000</v>
      </c>
      <c r="H620" s="2" t="s">
        <v>8</v>
      </c>
      <c r="I620" s="2" t="str">
        <f t="shared" si="63"/>
        <v>6661</v>
      </c>
      <c r="J620" s="2" t="str">
        <f>IF(Table1[[#This Row],[Direct
Funded
Charter School
Number]]="N/A",Table1[[#This Row],[District
Code]],"C"&amp;Table1[[#This Row],[Direct
Funded
Charter School
Number]])</f>
        <v>66613</v>
      </c>
      <c r="K620" t="s">
        <v>1551</v>
      </c>
      <c r="L620" s="9">
        <v>106702</v>
      </c>
      <c r="M620" s="20">
        <v>26676</v>
      </c>
    </row>
    <row r="621" spans="1:13" x14ac:dyDescent="0.35">
      <c r="A621" t="s">
        <v>1517</v>
      </c>
      <c r="B621" t="s">
        <v>2954</v>
      </c>
      <c r="C621" s="2">
        <v>4</v>
      </c>
      <c r="D621" t="s">
        <v>1552</v>
      </c>
      <c r="E621" s="2" t="str">
        <f t="shared" si="64"/>
        <v>30</v>
      </c>
      <c r="F621" s="2" t="str">
        <f t="shared" si="65"/>
        <v>66621</v>
      </c>
      <c r="G621" s="2" t="str">
        <f t="shared" si="66"/>
        <v>0000000</v>
      </c>
      <c r="H621" s="2" t="s">
        <v>8</v>
      </c>
      <c r="I621" s="2" t="str">
        <f t="shared" si="63"/>
        <v>6662</v>
      </c>
      <c r="J621" s="2" t="str">
        <f>IF(Table1[[#This Row],[Direct
Funded
Charter School
Number]]="N/A",Table1[[#This Row],[District
Code]],"C"&amp;Table1[[#This Row],[Direct
Funded
Charter School
Number]])</f>
        <v>66621</v>
      </c>
      <c r="K621" t="s">
        <v>1553</v>
      </c>
      <c r="L621" s="9">
        <v>368179</v>
      </c>
      <c r="M621" s="20">
        <v>92045</v>
      </c>
    </row>
    <row r="622" spans="1:13" x14ac:dyDescent="0.35">
      <c r="A622" t="s">
        <v>1517</v>
      </c>
      <c r="B622" t="s">
        <v>2954</v>
      </c>
      <c r="C622" s="2">
        <v>4</v>
      </c>
      <c r="D622" t="s">
        <v>1554</v>
      </c>
      <c r="E622" s="2" t="str">
        <f t="shared" si="64"/>
        <v>30</v>
      </c>
      <c r="F622" s="2" t="str">
        <f t="shared" si="65"/>
        <v>66647</v>
      </c>
      <c r="G622" s="2" t="str">
        <f t="shared" si="66"/>
        <v>0000000</v>
      </c>
      <c r="H622" s="2" t="s">
        <v>8</v>
      </c>
      <c r="I622" s="2" t="str">
        <f t="shared" si="63"/>
        <v>6664</v>
      </c>
      <c r="J622" s="2" t="str">
        <f>IF(Table1[[#This Row],[Direct
Funded
Charter School
Number]]="N/A",Table1[[#This Row],[District
Code]],"C"&amp;Table1[[#This Row],[Direct
Funded
Charter School
Number]])</f>
        <v>66647</v>
      </c>
      <c r="K622" t="s">
        <v>1555</v>
      </c>
      <c r="L622" s="9">
        <v>196005</v>
      </c>
      <c r="M622" s="20">
        <v>49082</v>
      </c>
    </row>
    <row r="623" spans="1:13" x14ac:dyDescent="0.35">
      <c r="A623" t="s">
        <v>1517</v>
      </c>
      <c r="B623" t="s">
        <v>2954</v>
      </c>
      <c r="C623" s="2">
        <v>4</v>
      </c>
      <c r="D623" t="s">
        <v>1556</v>
      </c>
      <c r="E623" s="2" t="str">
        <f t="shared" si="64"/>
        <v>30</v>
      </c>
      <c r="F623" s="2" t="str">
        <f t="shared" si="65"/>
        <v>66670</v>
      </c>
      <c r="G623" s="2" t="str">
        <f t="shared" si="66"/>
        <v>0000000</v>
      </c>
      <c r="H623" s="2" t="s">
        <v>8</v>
      </c>
      <c r="I623" s="2" t="str">
        <f t="shared" si="63"/>
        <v>6667</v>
      </c>
      <c r="J623" s="2" t="str">
        <f>IF(Table1[[#This Row],[Direct
Funded
Charter School
Number]]="N/A",Table1[[#This Row],[District
Code]],"C"&amp;Table1[[#This Row],[Direct
Funded
Charter School
Number]])</f>
        <v>66670</v>
      </c>
      <c r="K623" t="s">
        <v>1557</v>
      </c>
      <c r="L623" s="9">
        <v>1250986</v>
      </c>
      <c r="M623" s="20">
        <v>314697</v>
      </c>
    </row>
    <row r="624" spans="1:13" x14ac:dyDescent="0.35">
      <c r="A624" t="s">
        <v>1517</v>
      </c>
      <c r="B624" t="s">
        <v>2954</v>
      </c>
      <c r="C624" s="2">
        <v>4</v>
      </c>
      <c r="D624" t="s">
        <v>1558</v>
      </c>
      <c r="E624" s="2" t="str">
        <f t="shared" si="64"/>
        <v>30</v>
      </c>
      <c r="F624" s="2" t="str">
        <f t="shared" si="65"/>
        <v>66696</v>
      </c>
      <c r="G624" s="2" t="str">
        <f t="shared" si="66"/>
        <v>0000000</v>
      </c>
      <c r="H624" s="2" t="s">
        <v>8</v>
      </c>
      <c r="I624" s="2" t="str">
        <f t="shared" si="63"/>
        <v>6669</v>
      </c>
      <c r="J624" s="2" t="str">
        <f>IF(Table1[[#This Row],[Direct
Funded
Charter School
Number]]="N/A",Table1[[#This Row],[District
Code]],"C"&amp;Table1[[#This Row],[Direct
Funded
Charter School
Number]])</f>
        <v>66696</v>
      </c>
      <c r="K624" t="s">
        <v>1559</v>
      </c>
      <c r="L624" s="9">
        <v>33914</v>
      </c>
      <c r="M624" s="20">
        <v>8479</v>
      </c>
    </row>
    <row r="625" spans="1:13" x14ac:dyDescent="0.35">
      <c r="A625" t="s">
        <v>1517</v>
      </c>
      <c r="B625" t="s">
        <v>2954</v>
      </c>
      <c r="C625" s="2">
        <v>4</v>
      </c>
      <c r="D625" t="s">
        <v>1560</v>
      </c>
      <c r="E625" s="2" t="str">
        <f t="shared" si="64"/>
        <v>30</v>
      </c>
      <c r="F625" s="2" t="str">
        <f t="shared" si="65"/>
        <v>73635</v>
      </c>
      <c r="G625" s="2" t="str">
        <f t="shared" si="66"/>
        <v>0000000</v>
      </c>
      <c r="H625" s="2" t="s">
        <v>8</v>
      </c>
      <c r="I625" s="2" t="str">
        <f t="shared" si="63"/>
        <v>7363</v>
      </c>
      <c r="J625" s="2" t="str">
        <f>IF(Table1[[#This Row],[Direct
Funded
Charter School
Number]]="N/A",Table1[[#This Row],[District
Code]],"C"&amp;Table1[[#This Row],[Direct
Funded
Charter School
Number]])</f>
        <v>73635</v>
      </c>
      <c r="K625" t="s">
        <v>1561</v>
      </c>
      <c r="L625" s="9">
        <v>183167</v>
      </c>
      <c r="M625" s="20">
        <v>45792</v>
      </c>
    </row>
    <row r="626" spans="1:13" x14ac:dyDescent="0.35">
      <c r="A626" t="s">
        <v>1517</v>
      </c>
      <c r="B626" t="s">
        <v>2954</v>
      </c>
      <c r="C626" s="2">
        <v>4</v>
      </c>
      <c r="D626" t="s">
        <v>1562</v>
      </c>
      <c r="E626" s="2" t="str">
        <f t="shared" si="64"/>
        <v>30</v>
      </c>
      <c r="F626" s="2" t="str">
        <f t="shared" si="65"/>
        <v>73643</v>
      </c>
      <c r="G626" s="2" t="str">
        <f t="shared" si="66"/>
        <v>0000000</v>
      </c>
      <c r="H626" s="2" t="s">
        <v>8</v>
      </c>
      <c r="I626" s="2" t="str">
        <f t="shared" si="63"/>
        <v>7364</v>
      </c>
      <c r="J626" s="2" t="str">
        <f>IF(Table1[[#This Row],[Direct
Funded
Charter School
Number]]="N/A",Table1[[#This Row],[District
Code]],"C"&amp;Table1[[#This Row],[Direct
Funded
Charter School
Number]])</f>
        <v>73643</v>
      </c>
      <c r="K626" t="s">
        <v>1563</v>
      </c>
      <c r="L626" s="9">
        <v>208842</v>
      </c>
      <c r="M626" s="20">
        <v>52211</v>
      </c>
    </row>
    <row r="627" spans="1:13" x14ac:dyDescent="0.35">
      <c r="A627" t="s">
        <v>1517</v>
      </c>
      <c r="B627" t="s">
        <v>2954</v>
      </c>
      <c r="C627" s="2">
        <v>4</v>
      </c>
      <c r="D627" t="s">
        <v>1564</v>
      </c>
      <c r="E627" s="2" t="str">
        <f t="shared" si="64"/>
        <v>30</v>
      </c>
      <c r="F627" s="2" t="str">
        <f t="shared" si="65"/>
        <v>73650</v>
      </c>
      <c r="G627" s="2" t="str">
        <f t="shared" si="66"/>
        <v>0000000</v>
      </c>
      <c r="H627" s="2" t="s">
        <v>8</v>
      </c>
      <c r="I627" s="2" t="str">
        <f t="shared" si="63"/>
        <v>7365</v>
      </c>
      <c r="J627" s="2" t="str">
        <f>IF(Table1[[#This Row],[Direct
Funded
Charter School
Number]]="N/A",Table1[[#This Row],[District
Code]],"C"&amp;Table1[[#This Row],[Direct
Funded
Charter School
Number]])</f>
        <v>73650</v>
      </c>
      <c r="K627" t="s">
        <v>1565</v>
      </c>
      <c r="L627" s="9">
        <v>153113</v>
      </c>
      <c r="M627" s="20">
        <v>38278</v>
      </c>
    </row>
    <row r="628" spans="1:13" x14ac:dyDescent="0.35">
      <c r="A628" t="s">
        <v>1517</v>
      </c>
      <c r="B628" t="s">
        <v>2954</v>
      </c>
      <c r="C628" s="2">
        <v>4</v>
      </c>
      <c r="D628" t="s">
        <v>1566</v>
      </c>
      <c r="E628" s="2" t="str">
        <f t="shared" si="64"/>
        <v>30</v>
      </c>
      <c r="F628" s="2" t="str">
        <f t="shared" si="65"/>
        <v>73924</v>
      </c>
      <c r="G628" s="2" t="str">
        <f t="shared" si="66"/>
        <v>0000000</v>
      </c>
      <c r="H628" s="2" t="s">
        <v>8</v>
      </c>
      <c r="I628" s="2" t="str">
        <f t="shared" si="63"/>
        <v>7392</v>
      </c>
      <c r="J628" s="2" t="str">
        <f>IF(Table1[[#This Row],[Direct
Funded
Charter School
Number]]="N/A",Table1[[#This Row],[District
Code]],"C"&amp;Table1[[#This Row],[Direct
Funded
Charter School
Number]])</f>
        <v>73924</v>
      </c>
      <c r="K628" t="s">
        <v>1567</v>
      </c>
      <c r="L628" s="9">
        <v>24574</v>
      </c>
      <c r="M628" s="20">
        <v>6144</v>
      </c>
    </row>
    <row r="629" spans="1:13" x14ac:dyDescent="0.35">
      <c r="A629" t="s">
        <v>1517</v>
      </c>
      <c r="B629" t="s">
        <v>2954</v>
      </c>
      <c r="C629" s="2">
        <v>4</v>
      </c>
      <c r="D629" t="s">
        <v>1568</v>
      </c>
      <c r="E629" s="2" t="str">
        <f t="shared" si="64"/>
        <v>30</v>
      </c>
      <c r="F629" s="2" t="str">
        <f t="shared" si="65"/>
        <v>66621</v>
      </c>
      <c r="G629" s="2" t="str">
        <f t="shared" si="66"/>
        <v>6085328</v>
      </c>
      <c r="H629" s="2" t="s">
        <v>1569</v>
      </c>
      <c r="I629" s="2" t="str">
        <f t="shared" si="63"/>
        <v>C066</v>
      </c>
      <c r="J629" s="2" t="str">
        <f>IF(Table1[[#This Row],[Direct
Funded
Charter School
Number]]="N/A",Table1[[#This Row],[District
Code]],"C"&amp;Table1[[#This Row],[Direct
Funded
Charter School
Number]])</f>
        <v>C0066</v>
      </c>
      <c r="K629" t="s">
        <v>1570</v>
      </c>
      <c r="L629" s="9">
        <v>14321</v>
      </c>
      <c r="M629" s="20">
        <v>3580</v>
      </c>
    </row>
    <row r="630" spans="1:13" x14ac:dyDescent="0.35">
      <c r="A630" t="s">
        <v>1517</v>
      </c>
      <c r="B630" t="s">
        <v>2954</v>
      </c>
      <c r="C630" s="2">
        <v>4</v>
      </c>
      <c r="D630" t="s">
        <v>1571</v>
      </c>
      <c r="E630" s="2" t="str">
        <f t="shared" si="64"/>
        <v>30</v>
      </c>
      <c r="F630" s="2" t="str">
        <f t="shared" si="65"/>
        <v>66670</v>
      </c>
      <c r="G630" s="2" t="str">
        <f t="shared" si="66"/>
        <v>3030723</v>
      </c>
      <c r="H630" s="2" t="s">
        <v>1572</v>
      </c>
      <c r="I630" s="2" t="str">
        <f t="shared" si="63"/>
        <v>C290</v>
      </c>
      <c r="J630" s="2" t="str">
        <f>IF(Table1[[#This Row],[Direct
Funded
Charter School
Number]]="N/A",Table1[[#This Row],[District
Code]],"C"&amp;Table1[[#This Row],[Direct
Funded
Charter School
Number]])</f>
        <v>C0290</v>
      </c>
      <c r="K630" t="s">
        <v>1573</v>
      </c>
      <c r="L630" s="9">
        <v>10000</v>
      </c>
      <c r="M630" s="20">
        <v>5000</v>
      </c>
    </row>
    <row r="631" spans="1:13" x14ac:dyDescent="0.35">
      <c r="A631" t="s">
        <v>1517</v>
      </c>
      <c r="B631" t="s">
        <v>2954</v>
      </c>
      <c r="C631" s="2">
        <v>4</v>
      </c>
      <c r="D631" t="s">
        <v>1574</v>
      </c>
      <c r="E631" s="2" t="str">
        <f t="shared" si="64"/>
        <v>30</v>
      </c>
      <c r="F631" s="2" t="str">
        <f t="shared" si="65"/>
        <v>66670</v>
      </c>
      <c r="G631" s="2" t="str">
        <f t="shared" si="66"/>
        <v>6119127</v>
      </c>
      <c r="H631" s="2" t="s">
        <v>1575</v>
      </c>
      <c r="I631" s="2" t="str">
        <f t="shared" si="63"/>
        <v>C365</v>
      </c>
      <c r="J631" s="2" t="str">
        <f>IF(Table1[[#This Row],[Direct
Funded
Charter School
Number]]="N/A",Table1[[#This Row],[District
Code]],"C"&amp;Table1[[#This Row],[Direct
Funded
Charter School
Number]])</f>
        <v>C0365</v>
      </c>
      <c r="K631" t="s">
        <v>1576</v>
      </c>
      <c r="L631" s="9">
        <v>18092</v>
      </c>
      <c r="M631" s="20">
        <v>4523</v>
      </c>
    </row>
    <row r="632" spans="1:13" x14ac:dyDescent="0.35">
      <c r="A632" t="s">
        <v>1517</v>
      </c>
      <c r="B632" t="s">
        <v>2954</v>
      </c>
      <c r="C632" s="2">
        <v>4</v>
      </c>
      <c r="D632" t="s">
        <v>1577</v>
      </c>
      <c r="E632" s="2" t="str">
        <f t="shared" si="64"/>
        <v>30</v>
      </c>
      <c r="F632" s="2" t="str">
        <f t="shared" si="65"/>
        <v>66670</v>
      </c>
      <c r="G632" s="2" t="str">
        <f t="shared" si="66"/>
        <v>0101626</v>
      </c>
      <c r="H632" s="2" t="s">
        <v>1578</v>
      </c>
      <c r="I632" s="2" t="str">
        <f t="shared" si="63"/>
        <v>C578</v>
      </c>
      <c r="J632" s="2" t="str">
        <f>IF(Table1[[#This Row],[Direct
Funded
Charter School
Number]]="N/A",Table1[[#This Row],[District
Code]],"C"&amp;Table1[[#This Row],[Direct
Funded
Charter School
Number]])</f>
        <v>C0578</v>
      </c>
      <c r="K632" t="s">
        <v>1579</v>
      </c>
      <c r="L632" s="9">
        <v>12767</v>
      </c>
      <c r="M632" s="20">
        <v>3192</v>
      </c>
    </row>
    <row r="633" spans="1:13" x14ac:dyDescent="0.35">
      <c r="A633" t="s">
        <v>1517</v>
      </c>
      <c r="B633" t="s">
        <v>2954</v>
      </c>
      <c r="C633" s="2">
        <v>4</v>
      </c>
      <c r="D633" t="s">
        <v>1580</v>
      </c>
      <c r="E633" s="2" t="str">
        <f t="shared" si="64"/>
        <v>30</v>
      </c>
      <c r="F633" s="2" t="str">
        <f t="shared" si="65"/>
        <v>66670</v>
      </c>
      <c r="G633" s="2" t="str">
        <f t="shared" si="66"/>
        <v>0109066</v>
      </c>
      <c r="H633" s="2" t="s">
        <v>1581</v>
      </c>
      <c r="I633" s="2" t="str">
        <f t="shared" si="63"/>
        <v>C701</v>
      </c>
      <c r="J633" s="2" t="str">
        <f>IF(Table1[[#This Row],[Direct
Funded
Charter School
Number]]="N/A",Table1[[#This Row],[District
Code]],"C"&amp;Table1[[#This Row],[Direct
Funded
Charter School
Number]])</f>
        <v>C0701</v>
      </c>
      <c r="K633" t="s">
        <v>1582</v>
      </c>
      <c r="L633" s="9">
        <v>10000</v>
      </c>
      <c r="M633" s="20">
        <v>2500</v>
      </c>
    </row>
    <row r="634" spans="1:13" x14ac:dyDescent="0.35">
      <c r="A634" t="s">
        <v>1517</v>
      </c>
      <c r="B634" t="s">
        <v>2954</v>
      </c>
      <c r="C634" s="2">
        <v>4</v>
      </c>
      <c r="D634" t="s">
        <v>1583</v>
      </c>
      <c r="E634" s="2" t="str">
        <f t="shared" si="64"/>
        <v>30</v>
      </c>
      <c r="F634" s="2" t="str">
        <f t="shared" si="65"/>
        <v>10306</v>
      </c>
      <c r="G634" s="2" t="str">
        <f t="shared" si="66"/>
        <v>0126037</v>
      </c>
      <c r="H634" s="2" t="s">
        <v>1584</v>
      </c>
      <c r="I634" s="2" t="str">
        <f t="shared" si="63"/>
        <v>S419</v>
      </c>
      <c r="J634" s="2" t="str">
        <f>IF(Table1[[#This Row],[Direct
Funded
Charter School
Number]]="N/A",Table1[[#This Row],[District
Code]],"C"&amp;Table1[[#This Row],[Direct
Funded
Charter School
Number]])</f>
        <v>C1419</v>
      </c>
      <c r="K634" t="s">
        <v>1585</v>
      </c>
      <c r="L634" s="9">
        <v>10000</v>
      </c>
      <c r="M634" s="20">
        <v>2500</v>
      </c>
    </row>
    <row r="635" spans="1:13" x14ac:dyDescent="0.35">
      <c r="A635" t="s">
        <v>1517</v>
      </c>
      <c r="B635" t="s">
        <v>2954</v>
      </c>
      <c r="C635" s="2">
        <v>4</v>
      </c>
      <c r="D635" t="s">
        <v>1586</v>
      </c>
      <c r="E635" s="2" t="str">
        <f t="shared" si="64"/>
        <v>30</v>
      </c>
      <c r="F635" s="2" t="str">
        <f t="shared" si="65"/>
        <v>76893</v>
      </c>
      <c r="G635" s="2" t="str">
        <f t="shared" si="66"/>
        <v>0130765</v>
      </c>
      <c r="H635" s="2" t="s">
        <v>1587</v>
      </c>
      <c r="I635" s="2" t="str">
        <f t="shared" si="63"/>
        <v>S686</v>
      </c>
      <c r="J635" s="2" t="str">
        <f>IF(Table1[[#This Row],[Direct
Funded
Charter School
Number]]="N/A",Table1[[#This Row],[District
Code]],"C"&amp;Table1[[#This Row],[Direct
Funded
Charter School
Number]])</f>
        <v>C1686</v>
      </c>
      <c r="K635" t="s">
        <v>1588</v>
      </c>
      <c r="L635" s="9">
        <v>14963</v>
      </c>
      <c r="M635" s="20">
        <v>3741</v>
      </c>
    </row>
    <row r="636" spans="1:13" x14ac:dyDescent="0.35">
      <c r="A636" t="s">
        <v>1517</v>
      </c>
      <c r="B636" t="s">
        <v>2954</v>
      </c>
      <c r="C636" s="2">
        <v>4</v>
      </c>
      <c r="D636" t="s">
        <v>1589</v>
      </c>
      <c r="E636" s="2" t="str">
        <f t="shared" si="64"/>
        <v>30</v>
      </c>
      <c r="F636" s="2" t="str">
        <f t="shared" si="65"/>
        <v>66423</v>
      </c>
      <c r="G636" s="2" t="str">
        <f t="shared" si="66"/>
        <v>0131417</v>
      </c>
      <c r="H636" s="2" t="s">
        <v>1590</v>
      </c>
      <c r="I636" s="2" t="str">
        <f t="shared" si="63"/>
        <v>S701</v>
      </c>
      <c r="J636" s="2" t="str">
        <f>IF(Table1[[#This Row],[Direct
Funded
Charter School
Number]]="N/A",Table1[[#This Row],[District
Code]],"C"&amp;Table1[[#This Row],[Direct
Funded
Charter School
Number]])</f>
        <v>C1701</v>
      </c>
      <c r="K636" t="s">
        <v>1591</v>
      </c>
      <c r="L636" s="9">
        <v>10000</v>
      </c>
      <c r="M636" s="20">
        <v>2500</v>
      </c>
    </row>
    <row r="637" spans="1:13" x14ac:dyDescent="0.35">
      <c r="A637" t="s">
        <v>1517</v>
      </c>
      <c r="B637" t="s">
        <v>2954</v>
      </c>
      <c r="C637" s="2">
        <v>4</v>
      </c>
      <c r="D637" t="s">
        <v>1592</v>
      </c>
      <c r="E637" s="2" t="str">
        <f t="shared" si="64"/>
        <v>30</v>
      </c>
      <c r="F637" s="2" t="str">
        <f t="shared" si="65"/>
        <v>10306</v>
      </c>
      <c r="G637" s="2" t="str">
        <f t="shared" si="66"/>
        <v>0132613</v>
      </c>
      <c r="H637" s="2" t="s">
        <v>1593</v>
      </c>
      <c r="I637" s="2" t="str">
        <f t="shared" si="63"/>
        <v>S752</v>
      </c>
      <c r="J637" s="2" t="str">
        <f>IF(Table1[[#This Row],[Direct
Funded
Charter School
Number]]="N/A",Table1[[#This Row],[District
Code]],"C"&amp;Table1[[#This Row],[Direct
Funded
Charter School
Number]])</f>
        <v>C1752</v>
      </c>
      <c r="K637" t="s">
        <v>1594</v>
      </c>
      <c r="L637" s="9">
        <v>10000</v>
      </c>
      <c r="M637" s="20">
        <v>2500</v>
      </c>
    </row>
    <row r="638" spans="1:13" x14ac:dyDescent="0.35">
      <c r="A638" t="s">
        <v>1517</v>
      </c>
      <c r="B638" t="s">
        <v>2954</v>
      </c>
      <c r="C638" s="2">
        <v>4</v>
      </c>
      <c r="D638" t="s">
        <v>1595</v>
      </c>
      <c r="E638" s="2" t="str">
        <f t="shared" si="64"/>
        <v>30</v>
      </c>
      <c r="F638" s="2" t="str">
        <f t="shared" si="65"/>
        <v>10306</v>
      </c>
      <c r="G638" s="2" t="str">
        <f t="shared" si="66"/>
        <v>0133983</v>
      </c>
      <c r="H638" s="2" t="s">
        <v>1596</v>
      </c>
      <c r="I638" s="2" t="str">
        <f t="shared" si="63"/>
        <v>S798</v>
      </c>
      <c r="J638" s="2" t="str">
        <f>IF(Table1[[#This Row],[Direct
Funded
Charter School
Number]]="N/A",Table1[[#This Row],[District
Code]],"C"&amp;Table1[[#This Row],[Direct
Funded
Charter School
Number]])</f>
        <v>C1798</v>
      </c>
      <c r="K638" t="s">
        <v>1597</v>
      </c>
      <c r="L638" s="9">
        <v>10000</v>
      </c>
      <c r="M638" s="20">
        <v>6185</v>
      </c>
    </row>
    <row r="639" spans="1:13" x14ac:dyDescent="0.35">
      <c r="A639" t="s">
        <v>1517</v>
      </c>
      <c r="B639" t="s">
        <v>2954</v>
      </c>
      <c r="C639" s="2">
        <v>4</v>
      </c>
      <c r="D639" t="s">
        <v>1598</v>
      </c>
      <c r="E639" s="2" t="str">
        <f t="shared" si="64"/>
        <v>30</v>
      </c>
      <c r="F639" s="2" t="str">
        <f t="shared" si="65"/>
        <v>10306</v>
      </c>
      <c r="G639" s="2" t="str">
        <f t="shared" si="66"/>
        <v>0134239</v>
      </c>
      <c r="H639" s="2" t="s">
        <v>1599</v>
      </c>
      <c r="I639" s="2" t="str">
        <f t="shared" si="63"/>
        <v>S807</v>
      </c>
      <c r="J639" s="2" t="str">
        <f>IF(Table1[[#This Row],[Direct
Funded
Charter School
Number]]="N/A",Table1[[#This Row],[District
Code]],"C"&amp;Table1[[#This Row],[Direct
Funded
Charter School
Number]])</f>
        <v>C1807</v>
      </c>
      <c r="K639" t="s">
        <v>134</v>
      </c>
      <c r="L639" s="9">
        <v>10000</v>
      </c>
      <c r="M639" s="20">
        <v>2500</v>
      </c>
    </row>
    <row r="640" spans="1:13" x14ac:dyDescent="0.35">
      <c r="A640" t="s">
        <v>1517</v>
      </c>
      <c r="B640" t="s">
        <v>2954</v>
      </c>
      <c r="C640" s="2">
        <v>4</v>
      </c>
      <c r="D640" t="s">
        <v>1600</v>
      </c>
      <c r="E640" s="2" t="str">
        <f t="shared" si="64"/>
        <v>30</v>
      </c>
      <c r="F640" s="2" t="str">
        <f t="shared" si="65"/>
        <v>10306</v>
      </c>
      <c r="G640" s="2" t="str">
        <f t="shared" si="66"/>
        <v>0134288</v>
      </c>
      <c r="H640" s="2" t="s">
        <v>1601</v>
      </c>
      <c r="I640" s="2" t="str">
        <f t="shared" si="63"/>
        <v>S808</v>
      </c>
      <c r="J640" s="2" t="str">
        <f>IF(Table1[[#This Row],[Direct
Funded
Charter School
Number]]="N/A",Table1[[#This Row],[District
Code]],"C"&amp;Table1[[#This Row],[Direct
Funded
Charter School
Number]])</f>
        <v>C1808</v>
      </c>
      <c r="K640" t="s">
        <v>1602</v>
      </c>
      <c r="L640" s="9">
        <v>10000</v>
      </c>
      <c r="M640" s="20">
        <v>2889</v>
      </c>
    </row>
    <row r="641" spans="1:13" x14ac:dyDescent="0.35">
      <c r="A641" t="s">
        <v>1517</v>
      </c>
      <c r="B641" t="s">
        <v>2954</v>
      </c>
      <c r="C641" s="2">
        <v>4</v>
      </c>
      <c r="D641" t="s">
        <v>1603</v>
      </c>
      <c r="E641" s="2" t="str">
        <f t="shared" si="64"/>
        <v>30</v>
      </c>
      <c r="F641" s="2" t="str">
        <f t="shared" si="65"/>
        <v>10306</v>
      </c>
      <c r="G641" s="2" t="str">
        <f t="shared" si="66"/>
        <v>0134940</v>
      </c>
      <c r="H641" s="2" t="s">
        <v>1604</v>
      </c>
      <c r="I641" s="2" t="str">
        <f t="shared" si="63"/>
        <v>S831</v>
      </c>
      <c r="J641" s="2" t="str">
        <f>IF(Table1[[#This Row],[Direct
Funded
Charter School
Number]]="N/A",Table1[[#This Row],[District
Code]],"C"&amp;Table1[[#This Row],[Direct
Funded
Charter School
Number]])</f>
        <v>C1831</v>
      </c>
      <c r="K641" t="s">
        <v>1605</v>
      </c>
      <c r="L641" s="9">
        <v>10000</v>
      </c>
      <c r="M641" s="20">
        <v>2500</v>
      </c>
    </row>
    <row r="642" spans="1:13" x14ac:dyDescent="0.35">
      <c r="A642" t="s">
        <v>1606</v>
      </c>
      <c r="B642" t="s">
        <v>2955</v>
      </c>
      <c r="C642" s="2">
        <v>4</v>
      </c>
      <c r="D642" t="s">
        <v>1607</v>
      </c>
      <c r="E642" s="2" t="str">
        <f t="shared" si="64"/>
        <v>31</v>
      </c>
      <c r="F642" s="2" t="str">
        <f t="shared" si="65"/>
        <v>10314</v>
      </c>
      <c r="G642" s="2" t="str">
        <f t="shared" si="66"/>
        <v>0000000</v>
      </c>
      <c r="H642" s="2" t="s">
        <v>8</v>
      </c>
      <c r="I642" s="2" t="str">
        <f t="shared" si="63"/>
        <v>1031</v>
      </c>
      <c r="J642" s="2" t="str">
        <f>IF(Table1[[#This Row],[Direct
Funded
Charter School
Number]]="N/A",Table1[[#This Row],[District
Code]],"C"&amp;Table1[[#This Row],[Direct
Funded
Charter School
Number]])</f>
        <v>10314</v>
      </c>
      <c r="K642" t="s">
        <v>1608</v>
      </c>
      <c r="L642" s="9">
        <v>61217</v>
      </c>
      <c r="M642" s="20">
        <v>15304</v>
      </c>
    </row>
    <row r="643" spans="1:13" x14ac:dyDescent="0.35">
      <c r="A643" t="s">
        <v>1606</v>
      </c>
      <c r="B643" t="s">
        <v>2955</v>
      </c>
      <c r="C643" s="2">
        <v>4</v>
      </c>
      <c r="D643" t="s">
        <v>1609</v>
      </c>
      <c r="E643" s="2" t="str">
        <f t="shared" si="64"/>
        <v>31</v>
      </c>
      <c r="F643" s="2" t="str">
        <f t="shared" si="65"/>
        <v>66787</v>
      </c>
      <c r="G643" s="2" t="str">
        <f t="shared" si="66"/>
        <v>0000000</v>
      </c>
      <c r="H643" s="2" t="s">
        <v>8</v>
      </c>
      <c r="I643" s="2" t="str">
        <f t="shared" si="63"/>
        <v>6678</v>
      </c>
      <c r="J643" s="2" t="str">
        <f>IF(Table1[[#This Row],[Direct
Funded
Charter School
Number]]="N/A",Table1[[#This Row],[District
Code]],"C"&amp;Table1[[#This Row],[Direct
Funded
Charter School
Number]])</f>
        <v>66787</v>
      </c>
      <c r="K643" t="s">
        <v>1610</v>
      </c>
      <c r="L643" s="9">
        <v>24237</v>
      </c>
      <c r="M643" s="20">
        <v>6059</v>
      </c>
    </row>
    <row r="644" spans="1:13" x14ac:dyDescent="0.35">
      <c r="A644" t="s">
        <v>1606</v>
      </c>
      <c r="B644" t="s">
        <v>2955</v>
      </c>
      <c r="C644" s="2">
        <v>4</v>
      </c>
      <c r="D644" t="s">
        <v>1611</v>
      </c>
      <c r="E644" s="2" t="str">
        <f t="shared" si="64"/>
        <v>31</v>
      </c>
      <c r="F644" s="2" t="str">
        <f t="shared" si="65"/>
        <v>66795</v>
      </c>
      <c r="G644" s="2" t="str">
        <f t="shared" si="66"/>
        <v>0000000</v>
      </c>
      <c r="H644" s="2" t="s">
        <v>8</v>
      </c>
      <c r="I644" s="2" t="str">
        <f t="shared" si="63"/>
        <v>6679</v>
      </c>
      <c r="J644" s="2" t="str">
        <f>IF(Table1[[#This Row],[Direct
Funded
Charter School
Number]]="N/A",Table1[[#This Row],[District
Code]],"C"&amp;Table1[[#This Row],[Direct
Funded
Charter School
Number]])</f>
        <v>66795</v>
      </c>
      <c r="K644" t="s">
        <v>1612</v>
      </c>
      <c r="L644" s="9">
        <v>10000</v>
      </c>
      <c r="M644" s="20">
        <v>2500</v>
      </c>
    </row>
    <row r="645" spans="1:13" s="11" customFormat="1" x14ac:dyDescent="0.35">
      <c r="A645" t="s">
        <v>1606</v>
      </c>
      <c r="B645" t="s">
        <v>2955</v>
      </c>
      <c r="C645" s="2">
        <v>4</v>
      </c>
      <c r="D645" t="s">
        <v>3006</v>
      </c>
      <c r="E645" s="2" t="str">
        <f t="shared" si="64"/>
        <v>31</v>
      </c>
      <c r="F645" s="2" t="str">
        <f t="shared" si="65"/>
        <v>66803</v>
      </c>
      <c r="G645" s="2" t="str">
        <f t="shared" si="66"/>
        <v>0000000</v>
      </c>
      <c r="H645" s="2" t="s">
        <v>8</v>
      </c>
      <c r="I645" s="2" t="str">
        <f t="shared" ref="I645" si="67">IF(H645="N/A",MID(F645,1,4),IF(MID(H645,1,1)="0","C"&amp;MID(H645,2,3),IF(MID(H645,1,1)="1","S"&amp;MID(H645,2,3),"?")))</f>
        <v>6680</v>
      </c>
      <c r="J645" s="2" t="str">
        <f>IF(Table1[[#This Row],[Direct
Funded
Charter School
Number]]="N/A",Table1[[#This Row],[District
Code]],"C"&amp;Table1[[#This Row],[Direct
Funded
Charter School
Number]])</f>
        <v>66803</v>
      </c>
      <c r="K645" t="s">
        <v>3005</v>
      </c>
      <c r="L645" s="9">
        <v>45705</v>
      </c>
      <c r="M645" s="20">
        <v>11426</v>
      </c>
    </row>
    <row r="646" spans="1:13" x14ac:dyDescent="0.35">
      <c r="A646" t="s">
        <v>1606</v>
      </c>
      <c r="B646" t="s">
        <v>2955</v>
      </c>
      <c r="C646" s="2">
        <v>4</v>
      </c>
      <c r="D646" t="s">
        <v>1613</v>
      </c>
      <c r="E646" s="2" t="str">
        <f t="shared" si="64"/>
        <v>31</v>
      </c>
      <c r="F646" s="2" t="str">
        <f t="shared" si="65"/>
        <v>66829</v>
      </c>
      <c r="G646" s="2" t="str">
        <f t="shared" si="66"/>
        <v>0000000</v>
      </c>
      <c r="H646" s="2" t="s">
        <v>8</v>
      </c>
      <c r="I646" s="2" t="str">
        <f t="shared" si="63"/>
        <v>6682</v>
      </c>
      <c r="J646" s="2" t="str">
        <f>IF(Table1[[#This Row],[Direct
Funded
Charter School
Number]]="N/A",Table1[[#This Row],[District
Code]],"C"&amp;Table1[[#This Row],[Direct
Funded
Charter School
Number]])</f>
        <v>66829</v>
      </c>
      <c r="K646" t="s">
        <v>1614</v>
      </c>
      <c r="L646" s="9">
        <v>10464</v>
      </c>
      <c r="M646" s="20">
        <v>2616</v>
      </c>
    </row>
    <row r="647" spans="1:13" x14ac:dyDescent="0.35">
      <c r="A647" t="s">
        <v>1606</v>
      </c>
      <c r="B647" t="s">
        <v>2955</v>
      </c>
      <c r="C647" s="2">
        <v>4</v>
      </c>
      <c r="D647" t="s">
        <v>1615</v>
      </c>
      <c r="E647" s="2" t="str">
        <f t="shared" si="64"/>
        <v>31</v>
      </c>
      <c r="F647" s="2" t="str">
        <f t="shared" si="65"/>
        <v>66852</v>
      </c>
      <c r="G647" s="2" t="str">
        <f t="shared" si="66"/>
        <v>0000000</v>
      </c>
      <c r="H647" s="2" t="s">
        <v>8</v>
      </c>
      <c r="I647" s="2" t="str">
        <f t="shared" si="63"/>
        <v>6685</v>
      </c>
      <c r="J647" s="2" t="str">
        <f>IF(Table1[[#This Row],[Direct
Funded
Charter School
Number]]="N/A",Table1[[#This Row],[District
Code]],"C"&amp;Table1[[#This Row],[Direct
Funded
Charter School
Number]])</f>
        <v>66852</v>
      </c>
      <c r="K647" t="s">
        <v>1616</v>
      </c>
      <c r="L647" s="9">
        <v>10000</v>
      </c>
      <c r="M647" s="20">
        <v>2290</v>
      </c>
    </row>
    <row r="648" spans="1:13" x14ac:dyDescent="0.35">
      <c r="A648" t="s">
        <v>1606</v>
      </c>
      <c r="B648" t="s">
        <v>2955</v>
      </c>
      <c r="C648" s="2">
        <v>4</v>
      </c>
      <c r="D648" t="s">
        <v>1617</v>
      </c>
      <c r="E648" s="2" t="str">
        <f t="shared" si="64"/>
        <v>31</v>
      </c>
      <c r="F648" s="2" t="str">
        <f t="shared" si="65"/>
        <v>66910</v>
      </c>
      <c r="G648" s="2" t="str">
        <f t="shared" si="66"/>
        <v>0000000</v>
      </c>
      <c r="H648" s="2" t="s">
        <v>8</v>
      </c>
      <c r="I648" s="2" t="str">
        <f t="shared" si="63"/>
        <v>6691</v>
      </c>
      <c r="J648" s="2" t="str">
        <f>IF(Table1[[#This Row],[Direct
Funded
Charter School
Number]]="N/A",Table1[[#This Row],[District
Code]],"C"&amp;Table1[[#This Row],[Direct
Funded
Charter School
Number]])</f>
        <v>66910</v>
      </c>
      <c r="K648" t="s">
        <v>1618</v>
      </c>
      <c r="L648" s="9">
        <v>55018</v>
      </c>
      <c r="M648" s="20">
        <v>13755</v>
      </c>
    </row>
    <row r="649" spans="1:13" x14ac:dyDescent="0.35">
      <c r="A649" t="s">
        <v>1606</v>
      </c>
      <c r="B649" t="s">
        <v>2955</v>
      </c>
      <c r="C649" s="2">
        <v>4</v>
      </c>
      <c r="D649" t="s">
        <v>1619</v>
      </c>
      <c r="E649" s="2" t="str">
        <f t="shared" si="64"/>
        <v>31</v>
      </c>
      <c r="F649" s="2" t="str">
        <f t="shared" si="65"/>
        <v>66928</v>
      </c>
      <c r="G649" s="2" t="str">
        <f t="shared" si="66"/>
        <v>0000000</v>
      </c>
      <c r="H649" s="2" t="s">
        <v>8</v>
      </c>
      <c r="I649" s="2" t="str">
        <f t="shared" si="63"/>
        <v>6692</v>
      </c>
      <c r="J649" s="2" t="str">
        <f>IF(Table1[[#This Row],[Direct
Funded
Charter School
Number]]="N/A",Table1[[#This Row],[District
Code]],"C"&amp;Table1[[#This Row],[Direct
Funded
Charter School
Number]])</f>
        <v>66928</v>
      </c>
      <c r="K649" t="s">
        <v>1620</v>
      </c>
      <c r="L649" s="9">
        <v>43893</v>
      </c>
      <c r="M649" s="20">
        <v>10973</v>
      </c>
    </row>
    <row r="650" spans="1:13" x14ac:dyDescent="0.35">
      <c r="A650" t="s">
        <v>1606</v>
      </c>
      <c r="B650" t="s">
        <v>2955</v>
      </c>
      <c r="C650" s="2">
        <v>4</v>
      </c>
      <c r="D650" t="s">
        <v>1621</v>
      </c>
      <c r="E650" s="2" t="str">
        <f t="shared" si="64"/>
        <v>31</v>
      </c>
      <c r="F650" s="2" t="str">
        <f t="shared" si="65"/>
        <v>66951</v>
      </c>
      <c r="G650" s="2" t="str">
        <f t="shared" si="66"/>
        <v>0000000</v>
      </c>
      <c r="H650" s="2" t="s">
        <v>8</v>
      </c>
      <c r="I650" s="2" t="str">
        <f t="shared" si="63"/>
        <v>6695</v>
      </c>
      <c r="J650" s="2" t="str">
        <f>IF(Table1[[#This Row],[Direct
Funded
Charter School
Number]]="N/A",Table1[[#This Row],[District
Code]],"C"&amp;Table1[[#This Row],[Direct
Funded
Charter School
Number]])</f>
        <v>66951</v>
      </c>
      <c r="K650" t="s">
        <v>1622</v>
      </c>
      <c r="L650" s="9">
        <v>48830</v>
      </c>
      <c r="M650" s="20">
        <v>12208</v>
      </c>
    </row>
    <row r="651" spans="1:13" x14ac:dyDescent="0.35">
      <c r="A651" t="s">
        <v>1606</v>
      </c>
      <c r="B651" t="s">
        <v>2955</v>
      </c>
      <c r="C651" s="2">
        <v>4</v>
      </c>
      <c r="D651" t="s">
        <v>1623</v>
      </c>
      <c r="E651" s="2" t="str">
        <f t="shared" si="64"/>
        <v>31</v>
      </c>
      <c r="F651" s="2" t="str">
        <f t="shared" si="65"/>
        <v>75085</v>
      </c>
      <c r="G651" s="2" t="str">
        <f t="shared" si="66"/>
        <v>0000000</v>
      </c>
      <c r="H651" s="2" t="s">
        <v>8</v>
      </c>
      <c r="I651" s="2" t="str">
        <f t="shared" ref="I651:I682" si="68">IF(H651="N/A",MID(F651,1,4),IF(MID(H651,1,1)="0","C"&amp;MID(H651,2,3),IF(MID(H651,1,1)="1","S"&amp;MID(H651,2,3),"?")))</f>
        <v>7508</v>
      </c>
      <c r="J651" s="2" t="str">
        <f>IF(Table1[[#This Row],[Direct
Funded
Charter School
Number]]="N/A",Table1[[#This Row],[District
Code]],"C"&amp;Table1[[#This Row],[Direct
Funded
Charter School
Number]])</f>
        <v>75085</v>
      </c>
      <c r="K651" t="s">
        <v>1624</v>
      </c>
      <c r="L651" s="9">
        <v>49831</v>
      </c>
      <c r="M651" s="20">
        <v>12458</v>
      </c>
    </row>
    <row r="652" spans="1:13" x14ac:dyDescent="0.35">
      <c r="A652" t="s">
        <v>1606</v>
      </c>
      <c r="B652" t="s">
        <v>2955</v>
      </c>
      <c r="C652" s="2">
        <v>4</v>
      </c>
      <c r="D652" t="s">
        <v>1625</v>
      </c>
      <c r="E652" s="2" t="str">
        <f t="shared" ref="E652:E683" si="69">MID($D652,1,2)</f>
        <v>31</v>
      </c>
      <c r="F652" s="2" t="str">
        <f t="shared" ref="F652:F683" si="70">MID($D652,3,5)</f>
        <v>10314</v>
      </c>
      <c r="G652" s="2" t="str">
        <f t="shared" ref="G652:G683" si="71">MID($D652,8,7)</f>
        <v>0119214</v>
      </c>
      <c r="H652" s="2" t="s">
        <v>1626</v>
      </c>
      <c r="I652" s="2" t="str">
        <f t="shared" si="68"/>
        <v>S064</v>
      </c>
      <c r="J652" s="2" t="str">
        <f>IF(Table1[[#This Row],[Direct
Funded
Charter School
Number]]="N/A",Table1[[#This Row],[District
Code]],"C"&amp;Table1[[#This Row],[Direct
Funded
Charter School
Number]])</f>
        <v>C1064</v>
      </c>
      <c r="K652" t="s">
        <v>1627</v>
      </c>
      <c r="L652" s="9">
        <v>10000</v>
      </c>
      <c r="M652" s="20">
        <v>2500</v>
      </c>
    </row>
    <row r="653" spans="1:13" x14ac:dyDescent="0.35">
      <c r="A653" t="s">
        <v>1628</v>
      </c>
      <c r="B653" t="s">
        <v>2956</v>
      </c>
      <c r="C653" s="2">
        <v>1</v>
      </c>
      <c r="D653" t="s">
        <v>1629</v>
      </c>
      <c r="E653" s="2" t="str">
        <f t="shared" si="69"/>
        <v>32</v>
      </c>
      <c r="F653" s="2" t="str">
        <f t="shared" si="70"/>
        <v>66969</v>
      </c>
      <c r="G653" s="2" t="str">
        <f t="shared" si="71"/>
        <v>0000000</v>
      </c>
      <c r="H653" s="2" t="s">
        <v>8</v>
      </c>
      <c r="I653" s="2" t="str">
        <f t="shared" si="68"/>
        <v>6696</v>
      </c>
      <c r="J653" s="2" t="str">
        <f>IF(Table1[[#This Row],[Direct
Funded
Charter School
Number]]="N/A",Table1[[#This Row],[District
Code]],"C"&amp;Table1[[#This Row],[Direct
Funded
Charter School
Number]])</f>
        <v>66969</v>
      </c>
      <c r="K653" t="s">
        <v>1630</v>
      </c>
      <c r="L653" s="9">
        <v>30267</v>
      </c>
      <c r="M653" s="20">
        <v>7567</v>
      </c>
    </row>
    <row r="654" spans="1:13" x14ac:dyDescent="0.35">
      <c r="A654" t="s">
        <v>1628</v>
      </c>
      <c r="B654" t="s">
        <v>2956</v>
      </c>
      <c r="C654" s="2">
        <v>1</v>
      </c>
      <c r="D654" t="s">
        <v>1631</v>
      </c>
      <c r="E654" s="2" t="str">
        <f t="shared" si="69"/>
        <v>32</v>
      </c>
      <c r="F654" s="2" t="str">
        <f t="shared" si="70"/>
        <v>66969</v>
      </c>
      <c r="G654" s="2" t="str">
        <f t="shared" si="71"/>
        <v>3230083</v>
      </c>
      <c r="H654" s="2" t="s">
        <v>1632</v>
      </c>
      <c r="I654" s="2" t="str">
        <f t="shared" si="68"/>
        <v>C146</v>
      </c>
      <c r="J654" s="2" t="str">
        <f>IF(Table1[[#This Row],[Direct
Funded
Charter School
Number]]="N/A",Table1[[#This Row],[District
Code]],"C"&amp;Table1[[#This Row],[Direct
Funded
Charter School
Number]])</f>
        <v>C0146</v>
      </c>
      <c r="K654" t="s">
        <v>1633</v>
      </c>
      <c r="L654" s="9">
        <v>10000</v>
      </c>
      <c r="M654" s="20">
        <v>2500</v>
      </c>
    </row>
    <row r="655" spans="1:13" x14ac:dyDescent="0.35">
      <c r="A655" t="s">
        <v>1634</v>
      </c>
      <c r="B655" t="s">
        <v>2957</v>
      </c>
      <c r="C655" s="2">
        <v>11</v>
      </c>
      <c r="D655" t="s">
        <v>1635</v>
      </c>
      <c r="E655" s="2" t="str">
        <f t="shared" si="69"/>
        <v>33</v>
      </c>
      <c r="F655" s="2" t="str">
        <f t="shared" si="70"/>
        <v>10330</v>
      </c>
      <c r="G655" s="2" t="str">
        <f t="shared" si="71"/>
        <v>0000000</v>
      </c>
      <c r="H655" s="2" t="s">
        <v>8</v>
      </c>
      <c r="I655" s="2" t="str">
        <f t="shared" si="68"/>
        <v>1033</v>
      </c>
      <c r="J655" s="2" t="str">
        <f>IF(Table1[[#This Row],[Direct
Funded
Charter School
Number]]="N/A",Table1[[#This Row],[District
Code]],"C"&amp;Table1[[#This Row],[Direct
Funded
Charter School
Number]])</f>
        <v>10330</v>
      </c>
      <c r="K655" t="s">
        <v>1636</v>
      </c>
      <c r="L655" s="9">
        <v>156679</v>
      </c>
      <c r="M655" s="20">
        <v>39170</v>
      </c>
    </row>
    <row r="656" spans="1:13" x14ac:dyDescent="0.35">
      <c r="A656" t="s">
        <v>1634</v>
      </c>
      <c r="B656" t="s">
        <v>2957</v>
      </c>
      <c r="C656" s="2">
        <v>11</v>
      </c>
      <c r="D656" t="s">
        <v>1637</v>
      </c>
      <c r="E656" s="2" t="str">
        <f t="shared" si="69"/>
        <v>33</v>
      </c>
      <c r="F656" s="2" t="str">
        <f t="shared" si="70"/>
        <v>66977</v>
      </c>
      <c r="G656" s="2" t="str">
        <f t="shared" si="71"/>
        <v>0000000</v>
      </c>
      <c r="H656" s="2" t="s">
        <v>8</v>
      </c>
      <c r="I656" s="2" t="str">
        <f t="shared" si="68"/>
        <v>6697</v>
      </c>
      <c r="J656" s="2" t="str">
        <f>IF(Table1[[#This Row],[Direct
Funded
Charter School
Number]]="N/A",Table1[[#This Row],[District
Code]],"C"&amp;Table1[[#This Row],[Direct
Funded
Charter School
Number]])</f>
        <v>66977</v>
      </c>
      <c r="K656" t="s">
        <v>1638</v>
      </c>
      <c r="L656" s="9">
        <v>386724</v>
      </c>
      <c r="M656" s="20">
        <v>96681</v>
      </c>
    </row>
    <row r="657" spans="1:13" x14ac:dyDescent="0.35">
      <c r="A657" t="s">
        <v>1634</v>
      </c>
      <c r="B657" t="s">
        <v>2957</v>
      </c>
      <c r="C657" s="2">
        <v>11</v>
      </c>
      <c r="D657" t="s">
        <v>1639</v>
      </c>
      <c r="E657" s="2" t="str">
        <f t="shared" si="69"/>
        <v>33</v>
      </c>
      <c r="F657" s="2" t="str">
        <f t="shared" si="70"/>
        <v>66985</v>
      </c>
      <c r="G657" s="2" t="str">
        <f t="shared" si="71"/>
        <v>0000000</v>
      </c>
      <c r="H657" s="2" t="s">
        <v>8</v>
      </c>
      <c r="I657" s="2" t="str">
        <f t="shared" si="68"/>
        <v>6698</v>
      </c>
      <c r="J657" s="2" t="str">
        <f>IF(Table1[[#This Row],[Direct
Funded
Charter School
Number]]="N/A",Table1[[#This Row],[District
Code]],"C"&amp;Table1[[#This Row],[Direct
Funded
Charter School
Number]])</f>
        <v>66985</v>
      </c>
      <c r="K657" t="s">
        <v>1640</v>
      </c>
      <c r="L657" s="9">
        <v>139444</v>
      </c>
      <c r="M657" s="20">
        <v>34861</v>
      </c>
    </row>
    <row r="658" spans="1:13" x14ac:dyDescent="0.35">
      <c r="A658" t="s">
        <v>1634</v>
      </c>
      <c r="B658" t="s">
        <v>2957</v>
      </c>
      <c r="C658" s="2">
        <v>11</v>
      </c>
      <c r="D658" t="s">
        <v>1641</v>
      </c>
      <c r="E658" s="2" t="str">
        <f t="shared" si="69"/>
        <v>33</v>
      </c>
      <c r="F658" s="2" t="str">
        <f t="shared" si="70"/>
        <v>66993</v>
      </c>
      <c r="G658" s="2" t="str">
        <f t="shared" si="71"/>
        <v>0000000</v>
      </c>
      <c r="H658" s="2" t="s">
        <v>8</v>
      </c>
      <c r="I658" s="2" t="str">
        <f t="shared" si="68"/>
        <v>6699</v>
      </c>
      <c r="J658" s="2" t="str">
        <f>IF(Table1[[#This Row],[Direct
Funded
Charter School
Number]]="N/A",Table1[[#This Row],[District
Code]],"C"&amp;Table1[[#This Row],[Direct
Funded
Charter School
Number]])</f>
        <v>66993</v>
      </c>
      <c r="K658" t="s">
        <v>1642</v>
      </c>
      <c r="L658" s="9">
        <v>94723</v>
      </c>
      <c r="M658" s="20">
        <v>23681</v>
      </c>
    </row>
    <row r="659" spans="1:13" x14ac:dyDescent="0.35">
      <c r="A659" t="s">
        <v>1634</v>
      </c>
      <c r="B659" t="s">
        <v>2957</v>
      </c>
      <c r="C659" s="2">
        <v>11</v>
      </c>
      <c r="D659" t="s">
        <v>1643</v>
      </c>
      <c r="E659" s="2" t="str">
        <f t="shared" si="69"/>
        <v>33</v>
      </c>
      <c r="F659" s="2" t="str">
        <f t="shared" si="70"/>
        <v>67033</v>
      </c>
      <c r="G659" s="2" t="str">
        <f t="shared" si="71"/>
        <v>0000000</v>
      </c>
      <c r="H659" s="2" t="s">
        <v>8</v>
      </c>
      <c r="I659" s="2" t="str">
        <f t="shared" si="68"/>
        <v>6703</v>
      </c>
      <c r="J659" s="2" t="str">
        <f>IF(Table1[[#This Row],[Direct
Funded
Charter School
Number]]="N/A",Table1[[#This Row],[District
Code]],"C"&amp;Table1[[#This Row],[Direct
Funded
Charter School
Number]])</f>
        <v>67033</v>
      </c>
      <c r="K659" t="s">
        <v>1644</v>
      </c>
      <c r="L659" s="9">
        <v>577514</v>
      </c>
      <c r="M659" s="20">
        <v>144379</v>
      </c>
    </row>
    <row r="660" spans="1:13" x14ac:dyDescent="0.35">
      <c r="A660" t="s">
        <v>1634</v>
      </c>
      <c r="B660" t="s">
        <v>2957</v>
      </c>
      <c r="C660" s="2">
        <v>11</v>
      </c>
      <c r="D660" t="s">
        <v>1645</v>
      </c>
      <c r="E660" s="2" t="str">
        <f t="shared" si="69"/>
        <v>33</v>
      </c>
      <c r="F660" s="2" t="str">
        <f t="shared" si="70"/>
        <v>67058</v>
      </c>
      <c r="G660" s="2" t="str">
        <f t="shared" si="71"/>
        <v>0000000</v>
      </c>
      <c r="H660" s="2" t="s">
        <v>8</v>
      </c>
      <c r="I660" s="2" t="str">
        <f t="shared" si="68"/>
        <v>6705</v>
      </c>
      <c r="J660" s="2" t="str">
        <f>IF(Table1[[#This Row],[Direct
Funded
Charter School
Number]]="N/A",Table1[[#This Row],[District
Code]],"C"&amp;Table1[[#This Row],[Direct
Funded
Charter School
Number]])</f>
        <v>67058</v>
      </c>
      <c r="K660" t="s">
        <v>1646</v>
      </c>
      <c r="L660" s="9">
        <v>512521</v>
      </c>
      <c r="M660" s="20">
        <v>128130</v>
      </c>
    </row>
    <row r="661" spans="1:13" x14ac:dyDescent="0.35">
      <c r="A661" t="s">
        <v>1634</v>
      </c>
      <c r="B661" t="s">
        <v>2957</v>
      </c>
      <c r="C661" s="2">
        <v>11</v>
      </c>
      <c r="D661" t="s">
        <v>1647</v>
      </c>
      <c r="E661" s="2" t="str">
        <f t="shared" si="69"/>
        <v>33</v>
      </c>
      <c r="F661" s="2" t="str">
        <f t="shared" si="70"/>
        <v>67082</v>
      </c>
      <c r="G661" s="2" t="str">
        <f t="shared" si="71"/>
        <v>0000000</v>
      </c>
      <c r="H661" s="2" t="s">
        <v>8</v>
      </c>
      <c r="I661" s="2" t="str">
        <f t="shared" si="68"/>
        <v>6708</v>
      </c>
      <c r="J661" s="2" t="str">
        <f>IF(Table1[[#This Row],[Direct
Funded
Charter School
Number]]="N/A",Table1[[#This Row],[District
Code]],"C"&amp;Table1[[#This Row],[Direct
Funded
Charter School
Number]])</f>
        <v>67082</v>
      </c>
      <c r="K661" t="s">
        <v>1648</v>
      </c>
      <c r="L661" s="9">
        <v>551303</v>
      </c>
      <c r="M661" s="20">
        <v>137826</v>
      </c>
    </row>
    <row r="662" spans="1:13" x14ac:dyDescent="0.35">
      <c r="A662" t="s">
        <v>1634</v>
      </c>
      <c r="B662" t="s">
        <v>2957</v>
      </c>
      <c r="C662" s="2">
        <v>11</v>
      </c>
      <c r="D662" t="s">
        <v>1649</v>
      </c>
      <c r="E662" s="2" t="str">
        <f t="shared" si="69"/>
        <v>33</v>
      </c>
      <c r="F662" s="2" t="str">
        <f t="shared" si="70"/>
        <v>67090</v>
      </c>
      <c r="G662" s="2" t="str">
        <f t="shared" si="71"/>
        <v>0000000</v>
      </c>
      <c r="H662" s="2" t="s">
        <v>8</v>
      </c>
      <c r="I662" s="2" t="str">
        <f t="shared" si="68"/>
        <v>6709</v>
      </c>
      <c r="J662" s="2" t="str">
        <f>IF(Table1[[#This Row],[Direct
Funded
Charter School
Number]]="N/A",Table1[[#This Row],[District
Code]],"C"&amp;Table1[[#This Row],[Direct
Funded
Charter School
Number]])</f>
        <v>67090</v>
      </c>
      <c r="K662" t="s">
        <v>1650</v>
      </c>
      <c r="L662" s="9">
        <v>383108</v>
      </c>
      <c r="M662" s="20">
        <v>95777</v>
      </c>
    </row>
    <row r="663" spans="1:13" x14ac:dyDescent="0.35">
      <c r="A663" t="s">
        <v>1634</v>
      </c>
      <c r="B663" t="s">
        <v>2957</v>
      </c>
      <c r="C663" s="2">
        <v>11</v>
      </c>
      <c r="D663" t="s">
        <v>1651</v>
      </c>
      <c r="E663" s="2" t="str">
        <f t="shared" si="69"/>
        <v>33</v>
      </c>
      <c r="F663" s="2" t="str">
        <f t="shared" si="70"/>
        <v>67124</v>
      </c>
      <c r="G663" s="2" t="str">
        <f t="shared" si="71"/>
        <v>0000000</v>
      </c>
      <c r="H663" s="2" t="s">
        <v>8</v>
      </c>
      <c r="I663" s="2" t="str">
        <f t="shared" si="68"/>
        <v>6712</v>
      </c>
      <c r="J663" s="2" t="str">
        <f>IF(Table1[[#This Row],[Direct
Funded
Charter School
Number]]="N/A",Table1[[#This Row],[District
Code]],"C"&amp;Table1[[#This Row],[Direct
Funded
Charter School
Number]])</f>
        <v>67124</v>
      </c>
      <c r="K663" t="s">
        <v>1652</v>
      </c>
      <c r="L663" s="9">
        <v>830256</v>
      </c>
      <c r="M663" s="20">
        <v>207564</v>
      </c>
    </row>
    <row r="664" spans="1:13" x14ac:dyDescent="0.35">
      <c r="A664" t="s">
        <v>1634</v>
      </c>
      <c r="B664" t="s">
        <v>2957</v>
      </c>
      <c r="C664" s="2">
        <v>11</v>
      </c>
      <c r="D664" t="s">
        <v>1653</v>
      </c>
      <c r="E664" s="2" t="str">
        <f t="shared" si="69"/>
        <v>33</v>
      </c>
      <c r="F664" s="2" t="str">
        <f t="shared" si="70"/>
        <v>67157</v>
      </c>
      <c r="G664" s="2" t="str">
        <f t="shared" si="71"/>
        <v>0000000</v>
      </c>
      <c r="H664" s="2" t="s">
        <v>8</v>
      </c>
      <c r="I664" s="2" t="str">
        <f t="shared" si="68"/>
        <v>6715</v>
      </c>
      <c r="J664" s="2" t="str">
        <f>IF(Table1[[#This Row],[Direct
Funded
Charter School
Number]]="N/A",Table1[[#This Row],[District
Code]],"C"&amp;Table1[[#This Row],[Direct
Funded
Charter School
Number]])</f>
        <v>67157</v>
      </c>
      <c r="K664" t="s">
        <v>1654</v>
      </c>
      <c r="L664" s="9">
        <v>24170</v>
      </c>
      <c r="M664" s="20">
        <v>6043</v>
      </c>
    </row>
    <row r="665" spans="1:13" x14ac:dyDescent="0.35">
      <c r="A665" t="s">
        <v>1634</v>
      </c>
      <c r="B665" t="s">
        <v>2957</v>
      </c>
      <c r="C665" s="2">
        <v>11</v>
      </c>
      <c r="D665" t="s">
        <v>1655</v>
      </c>
      <c r="E665" s="2" t="str">
        <f t="shared" si="69"/>
        <v>33</v>
      </c>
      <c r="F665" s="2" t="str">
        <f t="shared" si="70"/>
        <v>67173</v>
      </c>
      <c r="G665" s="2" t="str">
        <f t="shared" si="71"/>
        <v>0000000</v>
      </c>
      <c r="H665" s="2" t="s">
        <v>8</v>
      </c>
      <c r="I665" s="2" t="str">
        <f t="shared" si="68"/>
        <v>6717</v>
      </c>
      <c r="J665" s="2" t="str">
        <f>IF(Table1[[#This Row],[Direct
Funded
Charter School
Number]]="N/A",Table1[[#This Row],[District
Code]],"C"&amp;Table1[[#This Row],[Direct
Funded
Charter School
Number]])</f>
        <v>67173</v>
      </c>
      <c r="K665" t="s">
        <v>1656</v>
      </c>
      <c r="L665" s="9">
        <v>652948</v>
      </c>
      <c r="M665" s="20">
        <v>245052</v>
      </c>
    </row>
    <row r="666" spans="1:13" x14ac:dyDescent="0.35">
      <c r="A666" t="s">
        <v>1634</v>
      </c>
      <c r="B666" t="s">
        <v>2957</v>
      </c>
      <c r="C666" s="2">
        <v>11</v>
      </c>
      <c r="D666" t="s">
        <v>1657</v>
      </c>
      <c r="E666" s="2" t="str">
        <f t="shared" si="69"/>
        <v>33</v>
      </c>
      <c r="F666" s="2" t="str">
        <f t="shared" si="70"/>
        <v>67181</v>
      </c>
      <c r="G666" s="2" t="str">
        <f t="shared" si="71"/>
        <v>0000000</v>
      </c>
      <c r="H666" s="2" t="s">
        <v>8</v>
      </c>
      <c r="I666" s="2" t="str">
        <f t="shared" si="68"/>
        <v>6718</v>
      </c>
      <c r="J666" s="2" t="str">
        <f>IF(Table1[[#This Row],[Direct
Funded
Charter School
Number]]="N/A",Table1[[#This Row],[District
Code]],"C"&amp;Table1[[#This Row],[Direct
Funded
Charter School
Number]])</f>
        <v>67181</v>
      </c>
      <c r="K666" t="s">
        <v>1658</v>
      </c>
      <c r="L666" s="9">
        <v>75528</v>
      </c>
      <c r="M666" s="20">
        <v>18882</v>
      </c>
    </row>
    <row r="667" spans="1:13" x14ac:dyDescent="0.35">
      <c r="A667" t="s">
        <v>1634</v>
      </c>
      <c r="B667" t="s">
        <v>2957</v>
      </c>
      <c r="C667" s="2">
        <v>11</v>
      </c>
      <c r="D667" t="s">
        <v>1659</v>
      </c>
      <c r="E667" s="2" t="str">
        <f t="shared" si="69"/>
        <v>33</v>
      </c>
      <c r="F667" s="2" t="str">
        <f t="shared" si="70"/>
        <v>67207</v>
      </c>
      <c r="G667" s="2" t="str">
        <f t="shared" si="71"/>
        <v>0000000</v>
      </c>
      <c r="H667" s="2" t="s">
        <v>8</v>
      </c>
      <c r="I667" s="2" t="str">
        <f t="shared" si="68"/>
        <v>6720</v>
      </c>
      <c r="J667" s="2" t="str">
        <f>IF(Table1[[#This Row],[Direct
Funded
Charter School
Number]]="N/A",Table1[[#This Row],[District
Code]],"C"&amp;Table1[[#This Row],[Direct
Funded
Charter School
Number]])</f>
        <v>67207</v>
      </c>
      <c r="K667" t="s">
        <v>1660</v>
      </c>
      <c r="L667" s="9">
        <v>247144</v>
      </c>
      <c r="M667" s="20">
        <v>61786</v>
      </c>
    </row>
    <row r="668" spans="1:13" x14ac:dyDescent="0.35">
      <c r="A668" t="s">
        <v>1634</v>
      </c>
      <c r="B668" t="s">
        <v>2957</v>
      </c>
      <c r="C668" s="2">
        <v>11</v>
      </c>
      <c r="D668" t="s">
        <v>1661</v>
      </c>
      <c r="E668" s="2" t="str">
        <f t="shared" si="69"/>
        <v>33</v>
      </c>
      <c r="F668" s="2" t="str">
        <f t="shared" si="70"/>
        <v>67215</v>
      </c>
      <c r="G668" s="2" t="str">
        <f t="shared" si="71"/>
        <v>0000000</v>
      </c>
      <c r="H668" s="2" t="s">
        <v>8</v>
      </c>
      <c r="I668" s="2" t="str">
        <f t="shared" si="68"/>
        <v>6721</v>
      </c>
      <c r="J668" s="2" t="str">
        <f>IF(Table1[[#This Row],[Direct
Funded
Charter School
Number]]="N/A",Table1[[#This Row],[District
Code]],"C"&amp;Table1[[#This Row],[Direct
Funded
Charter School
Number]])</f>
        <v>67215</v>
      </c>
      <c r="K668" t="s">
        <v>1662</v>
      </c>
      <c r="L668" s="9">
        <v>744462</v>
      </c>
      <c r="M668" s="20">
        <v>186116</v>
      </c>
    </row>
    <row r="669" spans="1:13" x14ac:dyDescent="0.35">
      <c r="A669" t="s">
        <v>1634</v>
      </c>
      <c r="B669" t="s">
        <v>2957</v>
      </c>
      <c r="C669" s="2">
        <v>11</v>
      </c>
      <c r="D669" t="s">
        <v>1663</v>
      </c>
      <c r="E669" s="2" t="str">
        <f t="shared" si="69"/>
        <v>33</v>
      </c>
      <c r="F669" s="2" t="str">
        <f t="shared" si="70"/>
        <v>67231</v>
      </c>
      <c r="G669" s="2" t="str">
        <f t="shared" si="71"/>
        <v>0000000</v>
      </c>
      <c r="H669" s="2" t="s">
        <v>8</v>
      </c>
      <c r="I669" s="2" t="str">
        <f t="shared" si="68"/>
        <v>6723</v>
      </c>
      <c r="J669" s="2" t="str">
        <f>IF(Table1[[#This Row],[Direct
Funded
Charter School
Number]]="N/A",Table1[[#This Row],[District
Code]],"C"&amp;Table1[[#This Row],[Direct
Funded
Charter School
Number]])</f>
        <v>67231</v>
      </c>
      <c r="K669" t="s">
        <v>1664</v>
      </c>
      <c r="L669" s="9">
        <v>50844</v>
      </c>
      <c r="M669" s="20">
        <v>12711</v>
      </c>
    </row>
    <row r="670" spans="1:13" x14ac:dyDescent="0.35">
      <c r="A670" t="s">
        <v>1634</v>
      </c>
      <c r="B670" t="s">
        <v>2957</v>
      </c>
      <c r="C670" s="2">
        <v>11</v>
      </c>
      <c r="D670" t="s">
        <v>1665</v>
      </c>
      <c r="E670" s="2" t="str">
        <f t="shared" si="69"/>
        <v>33</v>
      </c>
      <c r="F670" s="2" t="str">
        <f t="shared" si="70"/>
        <v>73676</v>
      </c>
      <c r="G670" s="2" t="str">
        <f t="shared" si="71"/>
        <v>0000000</v>
      </c>
      <c r="H670" s="2" t="s">
        <v>8</v>
      </c>
      <c r="I670" s="2" t="str">
        <f t="shared" si="68"/>
        <v>7367</v>
      </c>
      <c r="J670" s="2" t="str">
        <f>IF(Table1[[#This Row],[Direct
Funded
Charter School
Number]]="N/A",Table1[[#This Row],[District
Code]],"C"&amp;Table1[[#This Row],[Direct
Funded
Charter School
Number]])</f>
        <v>73676</v>
      </c>
      <c r="K670" t="s">
        <v>1666</v>
      </c>
      <c r="L670" s="9">
        <v>714923</v>
      </c>
      <c r="M670" s="20">
        <v>178731</v>
      </c>
    </row>
    <row r="671" spans="1:13" x14ac:dyDescent="0.35">
      <c r="A671" t="s">
        <v>1634</v>
      </c>
      <c r="B671" t="s">
        <v>2957</v>
      </c>
      <c r="C671" s="2">
        <v>11</v>
      </c>
      <c r="D671" t="s">
        <v>1667</v>
      </c>
      <c r="E671" s="2" t="str">
        <f t="shared" si="69"/>
        <v>33</v>
      </c>
      <c r="F671" s="2" t="str">
        <f t="shared" si="70"/>
        <v>75200</v>
      </c>
      <c r="G671" s="2" t="str">
        <f t="shared" si="71"/>
        <v>0000000</v>
      </c>
      <c r="H671" s="2" t="s">
        <v>8</v>
      </c>
      <c r="I671" s="2" t="str">
        <f t="shared" si="68"/>
        <v>7520</v>
      </c>
      <c r="J671" s="2" t="str">
        <f>IF(Table1[[#This Row],[Direct
Funded
Charter School
Number]]="N/A",Table1[[#This Row],[District
Code]],"C"&amp;Table1[[#This Row],[Direct
Funded
Charter School
Number]])</f>
        <v>75200</v>
      </c>
      <c r="K671" t="s">
        <v>1668</v>
      </c>
      <c r="L671" s="9">
        <v>147918</v>
      </c>
      <c r="M671" s="20">
        <v>36980</v>
      </c>
    </row>
    <row r="672" spans="1:13" x14ac:dyDescent="0.35">
      <c r="A672" t="s">
        <v>1634</v>
      </c>
      <c r="B672" t="s">
        <v>2957</v>
      </c>
      <c r="C672" s="2">
        <v>11</v>
      </c>
      <c r="D672" t="s">
        <v>1669</v>
      </c>
      <c r="E672" s="2" t="str">
        <f t="shared" si="69"/>
        <v>33</v>
      </c>
      <c r="F672" s="2" t="str">
        <f t="shared" si="70"/>
        <v>75242</v>
      </c>
      <c r="G672" s="2" t="str">
        <f t="shared" si="71"/>
        <v>0000000</v>
      </c>
      <c r="H672" s="2" t="s">
        <v>8</v>
      </c>
      <c r="I672" s="2" t="str">
        <f t="shared" si="68"/>
        <v>7524</v>
      </c>
      <c r="J672" s="2" t="str">
        <f>IF(Table1[[#This Row],[Direct
Funded
Charter School
Number]]="N/A",Table1[[#This Row],[District
Code]],"C"&amp;Table1[[#This Row],[Direct
Funded
Charter School
Number]])</f>
        <v>75242</v>
      </c>
      <c r="K672" t="s">
        <v>1670</v>
      </c>
      <c r="L672" s="9">
        <v>374727</v>
      </c>
      <c r="M672" s="20">
        <v>93682</v>
      </c>
    </row>
    <row r="673" spans="1:13" x14ac:dyDescent="0.35">
      <c r="A673" t="s">
        <v>1634</v>
      </c>
      <c r="B673" t="s">
        <v>2957</v>
      </c>
      <c r="C673" s="2">
        <v>11</v>
      </c>
      <c r="D673" t="s">
        <v>1671</v>
      </c>
      <c r="E673" s="2" t="str">
        <f t="shared" si="69"/>
        <v>33</v>
      </c>
      <c r="F673" s="2" t="str">
        <f t="shared" si="70"/>
        <v>67249</v>
      </c>
      <c r="G673" s="2" t="str">
        <f t="shared" si="71"/>
        <v>6114748</v>
      </c>
      <c r="H673" s="2" t="s">
        <v>1672</v>
      </c>
      <c r="I673" s="2" t="str">
        <f t="shared" si="68"/>
        <v>C129</v>
      </c>
      <c r="J673" s="2" t="str">
        <f>IF(Table1[[#This Row],[Direct
Funded
Charter School
Number]]="N/A",Table1[[#This Row],[District
Code]],"C"&amp;Table1[[#This Row],[Direct
Funded
Charter School
Number]])</f>
        <v>C0129</v>
      </c>
      <c r="K673" t="s">
        <v>1673</v>
      </c>
      <c r="L673" s="9">
        <v>20332</v>
      </c>
      <c r="M673" s="20">
        <v>5083</v>
      </c>
    </row>
    <row r="674" spans="1:13" x14ac:dyDescent="0.35">
      <c r="A674" t="s">
        <v>1634</v>
      </c>
      <c r="B674" t="s">
        <v>2957</v>
      </c>
      <c r="C674" s="2">
        <v>11</v>
      </c>
      <c r="D674" t="s">
        <v>1674</v>
      </c>
      <c r="E674" s="2" t="str">
        <f t="shared" si="69"/>
        <v>33</v>
      </c>
      <c r="F674" s="2" t="str">
        <f t="shared" si="70"/>
        <v>10330</v>
      </c>
      <c r="G674" s="2" t="str">
        <f t="shared" si="71"/>
        <v>0110833</v>
      </c>
      <c r="H674" s="2" t="s">
        <v>1675</v>
      </c>
      <c r="I674" s="2" t="str">
        <f t="shared" si="68"/>
        <v>C753</v>
      </c>
      <c r="J674" s="2" t="str">
        <f>IF(Table1[[#This Row],[Direct
Funded
Charter School
Number]]="N/A",Table1[[#This Row],[District
Code]],"C"&amp;Table1[[#This Row],[Direct
Funded
Charter School
Number]])</f>
        <v>C0753</v>
      </c>
      <c r="K674" t="s">
        <v>1676</v>
      </c>
      <c r="L674" s="9">
        <v>72525</v>
      </c>
      <c r="M674" s="20">
        <v>18131</v>
      </c>
    </row>
    <row r="675" spans="1:13" x14ac:dyDescent="0.35">
      <c r="A675" t="s">
        <v>1634</v>
      </c>
      <c r="B675" t="s">
        <v>2957</v>
      </c>
      <c r="C675" s="2">
        <v>11</v>
      </c>
      <c r="D675" t="s">
        <v>1677</v>
      </c>
      <c r="E675" s="2" t="str">
        <f t="shared" si="69"/>
        <v>33</v>
      </c>
      <c r="F675" s="2" t="str">
        <f t="shared" si="70"/>
        <v>75176</v>
      </c>
      <c r="G675" s="2" t="str">
        <f t="shared" si="71"/>
        <v>0120204</v>
      </c>
      <c r="H675" s="2" t="s">
        <v>1678</v>
      </c>
      <c r="I675" s="2" t="str">
        <f t="shared" si="68"/>
        <v>S118</v>
      </c>
      <c r="J675" s="2" t="str">
        <f>IF(Table1[[#This Row],[Direct
Funded
Charter School
Number]]="N/A",Table1[[#This Row],[District
Code]],"C"&amp;Table1[[#This Row],[Direct
Funded
Charter School
Number]])</f>
        <v>C1118</v>
      </c>
      <c r="K675" t="s">
        <v>1679</v>
      </c>
      <c r="L675" s="9">
        <v>10000</v>
      </c>
      <c r="M675" s="20">
        <v>2500</v>
      </c>
    </row>
    <row r="676" spans="1:13" x14ac:dyDescent="0.35">
      <c r="A676" t="s">
        <v>1634</v>
      </c>
      <c r="B676" t="s">
        <v>2957</v>
      </c>
      <c r="C676" s="2">
        <v>11</v>
      </c>
      <c r="D676" t="s">
        <v>1680</v>
      </c>
      <c r="E676" s="2" t="str">
        <f t="shared" si="69"/>
        <v>33</v>
      </c>
      <c r="F676" s="2" t="str">
        <f t="shared" si="70"/>
        <v>73676</v>
      </c>
      <c r="G676" s="2" t="str">
        <f t="shared" si="71"/>
        <v>0121673</v>
      </c>
      <c r="H676" s="2" t="s">
        <v>1681</v>
      </c>
      <c r="I676" s="2" t="str">
        <f t="shared" si="68"/>
        <v>S188</v>
      </c>
      <c r="J676" s="2" t="str">
        <f>IF(Table1[[#This Row],[Direct
Funded
Charter School
Number]]="N/A",Table1[[#This Row],[District
Code]],"C"&amp;Table1[[#This Row],[Direct
Funded
Charter School
Number]])</f>
        <v>C1188</v>
      </c>
      <c r="K676" t="s">
        <v>1682</v>
      </c>
      <c r="L676" s="9">
        <v>10000</v>
      </c>
      <c r="M676" s="20">
        <v>2500</v>
      </c>
    </row>
    <row r="677" spans="1:13" x14ac:dyDescent="0.35">
      <c r="A677" t="s">
        <v>1634</v>
      </c>
      <c r="B677" t="s">
        <v>2957</v>
      </c>
      <c r="C677" s="2">
        <v>11</v>
      </c>
      <c r="D677" t="s">
        <v>1683</v>
      </c>
      <c r="E677" s="2" t="str">
        <f t="shared" si="69"/>
        <v>33</v>
      </c>
      <c r="F677" s="2" t="str">
        <f t="shared" si="70"/>
        <v>10330</v>
      </c>
      <c r="G677" s="2" t="str">
        <f t="shared" si="71"/>
        <v>0125385</v>
      </c>
      <c r="H677" s="2" t="s">
        <v>1684</v>
      </c>
      <c r="I677" s="2" t="str">
        <f t="shared" si="68"/>
        <v>S369</v>
      </c>
      <c r="J677" s="2" t="str">
        <f>IF(Table1[[#This Row],[Direct
Funded
Charter School
Number]]="N/A",Table1[[#This Row],[District
Code]],"C"&amp;Table1[[#This Row],[Direct
Funded
Charter School
Number]])</f>
        <v>C1369</v>
      </c>
      <c r="K677" t="s">
        <v>1685</v>
      </c>
      <c r="L677" s="9">
        <v>10616</v>
      </c>
      <c r="M677" s="20">
        <v>2654</v>
      </c>
    </row>
    <row r="678" spans="1:13" x14ac:dyDescent="0.35">
      <c r="A678" t="s">
        <v>1634</v>
      </c>
      <c r="B678" t="s">
        <v>2957</v>
      </c>
      <c r="C678" s="2">
        <v>11</v>
      </c>
      <c r="D678" t="s">
        <v>1686</v>
      </c>
      <c r="E678" s="2" t="str">
        <f t="shared" si="69"/>
        <v>33</v>
      </c>
      <c r="F678" s="2" t="str">
        <f t="shared" si="70"/>
        <v>67215</v>
      </c>
      <c r="G678" s="2" t="str">
        <f t="shared" si="71"/>
        <v>0126128</v>
      </c>
      <c r="H678" s="2" t="s">
        <v>1687</v>
      </c>
      <c r="I678" s="2" t="str">
        <f t="shared" si="68"/>
        <v>S409</v>
      </c>
      <c r="J678" s="2" t="str">
        <f>IF(Table1[[#This Row],[Direct
Funded
Charter School
Number]]="N/A",Table1[[#This Row],[District
Code]],"C"&amp;Table1[[#This Row],[Direct
Funded
Charter School
Number]])</f>
        <v>C1409</v>
      </c>
      <c r="K678" t="s">
        <v>1688</v>
      </c>
      <c r="L678" s="9">
        <v>10000</v>
      </c>
      <c r="M678" s="20">
        <v>2500</v>
      </c>
    </row>
    <row r="679" spans="1:13" x14ac:dyDescent="0.35">
      <c r="A679" t="s">
        <v>1634</v>
      </c>
      <c r="B679" t="s">
        <v>2957</v>
      </c>
      <c r="C679" s="2">
        <v>11</v>
      </c>
      <c r="D679" t="s">
        <v>1689</v>
      </c>
      <c r="E679" s="2" t="str">
        <f t="shared" si="69"/>
        <v>33</v>
      </c>
      <c r="F679" s="2" t="str">
        <f t="shared" si="70"/>
        <v>67215</v>
      </c>
      <c r="G679" s="2" t="str">
        <f t="shared" si="71"/>
        <v>0132498</v>
      </c>
      <c r="H679" s="2" t="s">
        <v>1690</v>
      </c>
      <c r="I679" s="2" t="str">
        <f t="shared" si="68"/>
        <v>S747</v>
      </c>
      <c r="J679" s="2" t="str">
        <f>IF(Table1[[#This Row],[Direct
Funded
Charter School
Number]]="N/A",Table1[[#This Row],[District
Code]],"C"&amp;Table1[[#This Row],[Direct
Funded
Charter School
Number]])</f>
        <v>C1747</v>
      </c>
      <c r="K679" t="s">
        <v>1691</v>
      </c>
      <c r="L679" s="9">
        <v>10000</v>
      </c>
      <c r="M679" s="20">
        <v>2500</v>
      </c>
    </row>
    <row r="680" spans="1:13" x14ac:dyDescent="0.35">
      <c r="A680" t="s">
        <v>1692</v>
      </c>
      <c r="B680" t="s">
        <v>2958</v>
      </c>
      <c r="C680" s="2">
        <v>1</v>
      </c>
      <c r="D680" t="s">
        <v>1693</v>
      </c>
      <c r="E680" s="2" t="str">
        <f t="shared" si="69"/>
        <v>34</v>
      </c>
      <c r="F680" s="2" t="str">
        <f t="shared" si="70"/>
        <v>67314</v>
      </c>
      <c r="G680" s="2" t="str">
        <f t="shared" si="71"/>
        <v>0000000</v>
      </c>
      <c r="H680" s="2" t="s">
        <v>8</v>
      </c>
      <c r="I680" s="2" t="str">
        <f t="shared" si="68"/>
        <v>6731</v>
      </c>
      <c r="J680" s="2" t="str">
        <f>IF(Table1[[#This Row],[Direct
Funded
Charter School
Number]]="N/A",Table1[[#This Row],[District
Code]],"C"&amp;Table1[[#This Row],[Direct
Funded
Charter School
Number]])</f>
        <v>67314</v>
      </c>
      <c r="K680" t="s">
        <v>1694</v>
      </c>
      <c r="L680" s="9">
        <v>1099077</v>
      </c>
      <c r="M680" s="20">
        <v>274769</v>
      </c>
    </row>
    <row r="681" spans="1:13" s="11" customFormat="1" x14ac:dyDescent="0.35">
      <c r="A681" t="s">
        <v>1692</v>
      </c>
      <c r="B681" t="s">
        <v>2958</v>
      </c>
      <c r="C681" s="2">
        <v>1</v>
      </c>
      <c r="D681" t="s">
        <v>3008</v>
      </c>
      <c r="E681" s="2" t="str">
        <f t="shared" si="69"/>
        <v>34</v>
      </c>
      <c r="F681" s="2" t="str">
        <f t="shared" si="70"/>
        <v>67322</v>
      </c>
      <c r="G681" s="2" t="str">
        <f t="shared" si="71"/>
        <v>0000000</v>
      </c>
      <c r="H681" s="2" t="s">
        <v>8</v>
      </c>
      <c r="I681" s="2" t="str">
        <f t="shared" ref="I681" si="72">IF(H681="N/A",MID(F681,1,4),IF(MID(H681,1,1)="0","C"&amp;MID(H681,2,3),IF(MID(H681,1,1)="1","S"&amp;MID(H681,2,3),"?")))</f>
        <v>6732</v>
      </c>
      <c r="J681" s="2" t="str">
        <f>IF(Table1[[#This Row],[Direct
Funded
Charter School
Number]]="N/A",Table1[[#This Row],[District
Code]],"C"&amp;Table1[[#This Row],[Direct
Funded
Charter School
Number]])</f>
        <v>67322</v>
      </c>
      <c r="K681" t="s">
        <v>3007</v>
      </c>
      <c r="L681" s="9">
        <v>10000</v>
      </c>
      <c r="M681" s="20">
        <v>2500</v>
      </c>
    </row>
    <row r="682" spans="1:13" x14ac:dyDescent="0.35">
      <c r="A682" t="s">
        <v>1692</v>
      </c>
      <c r="B682" t="s">
        <v>2958</v>
      </c>
      <c r="C682" s="2">
        <v>1</v>
      </c>
      <c r="D682" t="s">
        <v>1695</v>
      </c>
      <c r="E682" s="2" t="str">
        <f t="shared" si="69"/>
        <v>34</v>
      </c>
      <c r="F682" s="2" t="str">
        <f t="shared" si="70"/>
        <v>67348</v>
      </c>
      <c r="G682" s="2" t="str">
        <f t="shared" si="71"/>
        <v>0000000</v>
      </c>
      <c r="H682" s="2" t="s">
        <v>8</v>
      </c>
      <c r="I682" s="2" t="str">
        <f t="shared" si="68"/>
        <v>6734</v>
      </c>
      <c r="J682" s="2" t="str">
        <f>IF(Table1[[#This Row],[Direct
Funded
Charter School
Number]]="N/A",Table1[[#This Row],[District
Code]],"C"&amp;Table1[[#This Row],[Direct
Funded
Charter School
Number]])</f>
        <v>67348</v>
      </c>
      <c r="K682" t="s">
        <v>1696</v>
      </c>
      <c r="L682" s="9">
        <v>80645</v>
      </c>
      <c r="M682" s="20">
        <v>20161</v>
      </c>
    </row>
    <row r="683" spans="1:13" x14ac:dyDescent="0.35">
      <c r="A683" t="s">
        <v>1692</v>
      </c>
      <c r="B683" t="s">
        <v>2958</v>
      </c>
      <c r="C683" s="2">
        <v>1</v>
      </c>
      <c r="D683" t="s">
        <v>1697</v>
      </c>
      <c r="E683" s="2" t="str">
        <f t="shared" si="69"/>
        <v>34</v>
      </c>
      <c r="F683" s="2" t="str">
        <f t="shared" si="70"/>
        <v>67355</v>
      </c>
      <c r="G683" s="2" t="str">
        <f t="shared" si="71"/>
        <v>0000000</v>
      </c>
      <c r="H683" s="2" t="s">
        <v>8</v>
      </c>
      <c r="I683" s="2" t="str">
        <f t="shared" ref="I683:I711" si="73">IF(H683="N/A",MID(F683,1,4),IF(MID(H683,1,1)="0","C"&amp;MID(H683,2,3),IF(MID(H683,1,1)="1","S"&amp;MID(H683,2,3),"?")))</f>
        <v>6735</v>
      </c>
      <c r="J683" s="2" t="str">
        <f>IF(Table1[[#This Row],[Direct
Funded
Charter School
Number]]="N/A",Table1[[#This Row],[District
Code]],"C"&amp;Table1[[#This Row],[Direct
Funded
Charter School
Number]])</f>
        <v>67355</v>
      </c>
      <c r="K683" t="s">
        <v>1698</v>
      </c>
      <c r="L683" s="9">
        <v>29505</v>
      </c>
      <c r="M683" s="20">
        <v>7376</v>
      </c>
    </row>
    <row r="684" spans="1:13" x14ac:dyDescent="0.35">
      <c r="A684" t="s">
        <v>1692</v>
      </c>
      <c r="B684" t="s">
        <v>2958</v>
      </c>
      <c r="C684" s="2">
        <v>1</v>
      </c>
      <c r="D684" t="s">
        <v>1699</v>
      </c>
      <c r="E684" s="2" t="str">
        <f t="shared" ref="E684:E712" si="74">MID($D684,1,2)</f>
        <v>34</v>
      </c>
      <c r="F684" s="2" t="str">
        <f t="shared" ref="F684:F712" si="75">MID($D684,3,5)</f>
        <v>67421</v>
      </c>
      <c r="G684" s="2" t="str">
        <f t="shared" ref="G684:G712" si="76">MID($D684,8,7)</f>
        <v>0000000</v>
      </c>
      <c r="H684" s="2" t="s">
        <v>8</v>
      </c>
      <c r="I684" s="2" t="str">
        <f t="shared" si="73"/>
        <v>6742</v>
      </c>
      <c r="J684" s="2" t="str">
        <f>IF(Table1[[#This Row],[Direct
Funded
Charter School
Number]]="N/A",Table1[[#This Row],[District
Code]],"C"&amp;Table1[[#This Row],[Direct
Funded
Charter School
Number]])</f>
        <v>67421</v>
      </c>
      <c r="K684" t="s">
        <v>1700</v>
      </c>
      <c r="L684" s="9">
        <v>46940</v>
      </c>
      <c r="M684" s="20">
        <v>11735</v>
      </c>
    </row>
    <row r="685" spans="1:13" x14ac:dyDescent="0.35">
      <c r="A685" t="s">
        <v>1692</v>
      </c>
      <c r="B685" t="s">
        <v>2958</v>
      </c>
      <c r="C685" s="2">
        <v>1</v>
      </c>
      <c r="D685" t="s">
        <v>1701</v>
      </c>
      <c r="E685" s="2" t="str">
        <f t="shared" si="74"/>
        <v>34</v>
      </c>
      <c r="F685" s="2" t="str">
        <f t="shared" si="75"/>
        <v>67439</v>
      </c>
      <c r="G685" s="2" t="str">
        <f t="shared" si="76"/>
        <v>0000000</v>
      </c>
      <c r="H685" s="2" t="s">
        <v>8</v>
      </c>
      <c r="I685" s="2" t="str">
        <f t="shared" si="73"/>
        <v>6743</v>
      </c>
      <c r="J685" s="2" t="str">
        <f>IF(Table1[[#This Row],[Direct
Funded
Charter School
Number]]="N/A",Table1[[#This Row],[District
Code]],"C"&amp;Table1[[#This Row],[Direct
Funded
Charter School
Number]])</f>
        <v>67439</v>
      </c>
      <c r="K685" t="s">
        <v>1702</v>
      </c>
      <c r="L685" s="9">
        <v>1225684</v>
      </c>
      <c r="M685" s="20">
        <v>306421</v>
      </c>
    </row>
    <row r="686" spans="1:13" x14ac:dyDescent="0.35">
      <c r="A686" t="s">
        <v>1692</v>
      </c>
      <c r="B686" t="s">
        <v>2958</v>
      </c>
      <c r="C686" s="2">
        <v>1</v>
      </c>
      <c r="D686" t="s">
        <v>1703</v>
      </c>
      <c r="E686" s="2" t="str">
        <f t="shared" si="74"/>
        <v>34</v>
      </c>
      <c r="F686" s="2" t="str">
        <f t="shared" si="75"/>
        <v>67447</v>
      </c>
      <c r="G686" s="2" t="str">
        <f t="shared" si="76"/>
        <v>0000000</v>
      </c>
      <c r="H686" s="2" t="s">
        <v>8</v>
      </c>
      <c r="I686" s="2" t="str">
        <f t="shared" si="73"/>
        <v>6744</v>
      </c>
      <c r="J686" s="2" t="str">
        <f>IF(Table1[[#This Row],[Direct
Funded
Charter School
Number]]="N/A",Table1[[#This Row],[District
Code]],"C"&amp;Table1[[#This Row],[Direct
Funded
Charter School
Number]])</f>
        <v>67447</v>
      </c>
      <c r="K686" t="s">
        <v>1704</v>
      </c>
      <c r="L686" s="9">
        <v>820465</v>
      </c>
      <c r="M686" s="20">
        <v>205116</v>
      </c>
    </row>
    <row r="687" spans="1:13" x14ac:dyDescent="0.35">
      <c r="A687" t="s">
        <v>1692</v>
      </c>
      <c r="B687" t="s">
        <v>2958</v>
      </c>
      <c r="C687" s="2">
        <v>1</v>
      </c>
      <c r="D687" t="s">
        <v>1705</v>
      </c>
      <c r="E687" s="2" t="str">
        <f t="shared" si="74"/>
        <v>34</v>
      </c>
      <c r="F687" s="2" t="str">
        <f t="shared" si="75"/>
        <v>75283</v>
      </c>
      <c r="G687" s="2" t="str">
        <f t="shared" si="76"/>
        <v>0000000</v>
      </c>
      <c r="H687" s="2" t="s">
        <v>8</v>
      </c>
      <c r="I687" s="2" t="str">
        <f t="shared" si="73"/>
        <v>7528</v>
      </c>
      <c r="J687" s="2" t="str">
        <f>IF(Table1[[#This Row],[Direct
Funded
Charter School
Number]]="N/A",Table1[[#This Row],[District
Code]],"C"&amp;Table1[[#This Row],[Direct
Funded
Charter School
Number]])</f>
        <v>75283</v>
      </c>
      <c r="K687" t="s">
        <v>1706</v>
      </c>
      <c r="L687" s="9">
        <v>129814</v>
      </c>
      <c r="M687" s="20">
        <v>32454</v>
      </c>
    </row>
    <row r="688" spans="1:13" x14ac:dyDescent="0.35">
      <c r="A688" t="s">
        <v>1692</v>
      </c>
      <c r="B688" t="s">
        <v>2958</v>
      </c>
      <c r="C688" s="2">
        <v>1</v>
      </c>
      <c r="D688" t="s">
        <v>1707</v>
      </c>
      <c r="E688" s="2" t="str">
        <f t="shared" si="74"/>
        <v>34</v>
      </c>
      <c r="F688" s="2" t="str">
        <f t="shared" si="75"/>
        <v>76505</v>
      </c>
      <c r="G688" s="2" t="str">
        <f t="shared" si="76"/>
        <v>0000000</v>
      </c>
      <c r="H688" s="2" t="s">
        <v>8</v>
      </c>
      <c r="I688" s="2" t="str">
        <f t="shared" si="73"/>
        <v>7650</v>
      </c>
      <c r="J688" s="2" t="str">
        <f>IF(Table1[[#This Row],[Direct
Funded
Charter School
Number]]="N/A",Table1[[#This Row],[District
Code]],"C"&amp;Table1[[#This Row],[Direct
Funded
Charter School
Number]])</f>
        <v>76505</v>
      </c>
      <c r="K688" t="s">
        <v>1708</v>
      </c>
      <c r="L688" s="9">
        <v>935148</v>
      </c>
      <c r="M688" s="20">
        <v>233787</v>
      </c>
    </row>
    <row r="689" spans="1:13" x14ac:dyDescent="0.35">
      <c r="A689" t="s">
        <v>1692</v>
      </c>
      <c r="B689" t="s">
        <v>2958</v>
      </c>
      <c r="C689" s="2">
        <v>1</v>
      </c>
      <c r="D689" t="s">
        <v>1709</v>
      </c>
      <c r="E689" s="2" t="str">
        <f t="shared" si="74"/>
        <v>34</v>
      </c>
      <c r="F689" s="2" t="str">
        <f t="shared" si="75"/>
        <v>67439</v>
      </c>
      <c r="G689" s="2" t="str">
        <f t="shared" si="76"/>
        <v>0101295</v>
      </c>
      <c r="H689" s="2" t="s">
        <v>1710</v>
      </c>
      <c r="I689" s="2" t="str">
        <f t="shared" si="73"/>
        <v>C552</v>
      </c>
      <c r="J689" s="2" t="str">
        <f>IF(Table1[[#This Row],[Direct
Funded
Charter School
Number]]="N/A",Table1[[#This Row],[District
Code]],"C"&amp;Table1[[#This Row],[Direct
Funded
Charter School
Number]])</f>
        <v>C0552</v>
      </c>
      <c r="K689" t="s">
        <v>1711</v>
      </c>
      <c r="L689" s="9">
        <v>10000</v>
      </c>
      <c r="M689" s="20">
        <v>2500</v>
      </c>
    </row>
    <row r="690" spans="1:13" x14ac:dyDescent="0.35">
      <c r="A690" t="s">
        <v>1692</v>
      </c>
      <c r="B690" t="s">
        <v>2958</v>
      </c>
      <c r="C690" s="2">
        <v>1</v>
      </c>
      <c r="D690" t="s">
        <v>1712</v>
      </c>
      <c r="E690" s="2" t="str">
        <f t="shared" si="74"/>
        <v>34</v>
      </c>
      <c r="F690" s="2" t="str">
        <f t="shared" si="75"/>
        <v>76505</v>
      </c>
      <c r="G690" s="2" t="str">
        <f t="shared" si="76"/>
        <v>0101832</v>
      </c>
      <c r="H690" s="2" t="s">
        <v>1713</v>
      </c>
      <c r="I690" s="2" t="str">
        <f t="shared" si="73"/>
        <v>C560</v>
      </c>
      <c r="J690" s="2" t="str">
        <f>IF(Table1[[#This Row],[Direct
Funded
Charter School
Number]]="N/A",Table1[[#This Row],[District
Code]],"C"&amp;Table1[[#This Row],[Direct
Funded
Charter School
Number]])</f>
        <v>C0560</v>
      </c>
      <c r="K690" t="s">
        <v>1714</v>
      </c>
      <c r="L690" s="9">
        <v>10000</v>
      </c>
      <c r="M690" s="20">
        <v>2500</v>
      </c>
    </row>
    <row r="691" spans="1:13" x14ac:dyDescent="0.35">
      <c r="A691" t="s">
        <v>1692</v>
      </c>
      <c r="B691" t="s">
        <v>2958</v>
      </c>
      <c r="C691" s="2">
        <v>1</v>
      </c>
      <c r="D691" t="s">
        <v>1715</v>
      </c>
      <c r="E691" s="2" t="str">
        <f t="shared" si="74"/>
        <v>34</v>
      </c>
      <c r="F691" s="2" t="str">
        <f t="shared" si="75"/>
        <v>76505</v>
      </c>
      <c r="G691" s="2" t="str">
        <f t="shared" si="76"/>
        <v>0101766</v>
      </c>
      <c r="H691" s="2" t="s">
        <v>1716</v>
      </c>
      <c r="I691" s="2" t="str">
        <f t="shared" si="73"/>
        <v>C561</v>
      </c>
      <c r="J691" s="2" t="str">
        <f>IF(Table1[[#This Row],[Direct
Funded
Charter School
Number]]="N/A",Table1[[#This Row],[District
Code]],"C"&amp;Table1[[#This Row],[Direct
Funded
Charter School
Number]])</f>
        <v>C0561</v>
      </c>
      <c r="K691" t="s">
        <v>1717</v>
      </c>
      <c r="L691" s="9">
        <v>34770</v>
      </c>
      <c r="M691" s="20">
        <v>8693</v>
      </c>
    </row>
    <row r="692" spans="1:13" x14ac:dyDescent="0.35">
      <c r="A692" t="s">
        <v>1692</v>
      </c>
      <c r="B692" t="s">
        <v>2958</v>
      </c>
      <c r="C692" s="2">
        <v>1</v>
      </c>
      <c r="D692" t="s">
        <v>1718</v>
      </c>
      <c r="E692" s="2" t="str">
        <f t="shared" si="74"/>
        <v>34</v>
      </c>
      <c r="F692" s="2" t="str">
        <f t="shared" si="75"/>
        <v>67439</v>
      </c>
      <c r="G692" s="2" t="str">
        <f t="shared" si="76"/>
        <v>0102343</v>
      </c>
      <c r="H692" s="2" t="s">
        <v>1719</v>
      </c>
      <c r="I692" s="2" t="str">
        <f t="shared" si="73"/>
        <v>C598</v>
      </c>
      <c r="J692" s="2" t="str">
        <f>IF(Table1[[#This Row],[Direct
Funded
Charter School
Number]]="N/A",Table1[[#This Row],[District
Code]],"C"&amp;Table1[[#This Row],[Direct
Funded
Charter School
Number]])</f>
        <v>C0598</v>
      </c>
      <c r="K692" t="s">
        <v>1720</v>
      </c>
      <c r="L692" s="9">
        <v>10000</v>
      </c>
      <c r="M692" s="20">
        <v>4973</v>
      </c>
    </row>
    <row r="693" spans="1:13" x14ac:dyDescent="0.35">
      <c r="A693" t="s">
        <v>1692</v>
      </c>
      <c r="B693" t="s">
        <v>2958</v>
      </c>
      <c r="C693" s="2">
        <v>1</v>
      </c>
      <c r="D693" t="s">
        <v>1721</v>
      </c>
      <c r="E693" s="2" t="str">
        <f t="shared" si="74"/>
        <v>34</v>
      </c>
      <c r="F693" s="2" t="str">
        <f t="shared" si="75"/>
        <v>67439</v>
      </c>
      <c r="G693" s="2" t="str">
        <f t="shared" si="76"/>
        <v>0106898</v>
      </c>
      <c r="H693" s="2" t="s">
        <v>1722</v>
      </c>
      <c r="I693" s="2" t="str">
        <f t="shared" si="73"/>
        <v>C640</v>
      </c>
      <c r="J693" s="2" t="str">
        <f>IF(Table1[[#This Row],[Direct
Funded
Charter School
Number]]="N/A",Table1[[#This Row],[District
Code]],"C"&amp;Table1[[#This Row],[Direct
Funded
Charter School
Number]])</f>
        <v>C0640</v>
      </c>
      <c r="K693" t="s">
        <v>1723</v>
      </c>
      <c r="L693" s="9">
        <v>10000</v>
      </c>
      <c r="M693" s="20">
        <v>2500</v>
      </c>
    </row>
    <row r="694" spans="1:13" x14ac:dyDescent="0.35">
      <c r="A694" t="s">
        <v>1692</v>
      </c>
      <c r="B694" t="s">
        <v>2958</v>
      </c>
      <c r="C694" s="2">
        <v>1</v>
      </c>
      <c r="D694" t="s">
        <v>1724</v>
      </c>
      <c r="E694" s="2" t="str">
        <f t="shared" si="74"/>
        <v>34</v>
      </c>
      <c r="F694" s="2" t="str">
        <f t="shared" si="75"/>
        <v>76505</v>
      </c>
      <c r="G694" s="2" t="str">
        <f t="shared" si="76"/>
        <v>0108837</v>
      </c>
      <c r="H694" s="2" t="s">
        <v>1725</v>
      </c>
      <c r="I694" s="2" t="str">
        <f t="shared" si="73"/>
        <v>C699</v>
      </c>
      <c r="J694" s="2" t="str">
        <f>IF(Table1[[#This Row],[Direct
Funded
Charter School
Number]]="N/A",Table1[[#This Row],[District
Code]],"C"&amp;Table1[[#This Row],[Direct
Funded
Charter School
Number]])</f>
        <v>C0699</v>
      </c>
      <c r="K694" t="s">
        <v>1304</v>
      </c>
      <c r="L694" s="9">
        <v>16319</v>
      </c>
      <c r="M694" s="20">
        <v>4080</v>
      </c>
    </row>
    <row r="695" spans="1:13" x14ac:dyDescent="0.35">
      <c r="A695" t="s">
        <v>1692</v>
      </c>
      <c r="B695" t="s">
        <v>2958</v>
      </c>
      <c r="C695" s="2">
        <v>1</v>
      </c>
      <c r="D695" t="s">
        <v>1726</v>
      </c>
      <c r="E695" s="2" t="str">
        <f t="shared" si="74"/>
        <v>34</v>
      </c>
      <c r="F695" s="2" t="str">
        <f t="shared" si="75"/>
        <v>67413</v>
      </c>
      <c r="G695" s="2" t="str">
        <f t="shared" si="76"/>
        <v>0114660</v>
      </c>
      <c r="H695" s="2" t="s">
        <v>1727</v>
      </c>
      <c r="I695" s="2" t="str">
        <f t="shared" si="73"/>
        <v>C853</v>
      </c>
      <c r="J695" s="2" t="str">
        <f>IF(Table1[[#This Row],[Direct
Funded
Charter School
Number]]="N/A",Table1[[#This Row],[District
Code]],"C"&amp;Table1[[#This Row],[Direct
Funded
Charter School
Number]])</f>
        <v>C0853</v>
      </c>
      <c r="K695" t="s">
        <v>1728</v>
      </c>
      <c r="L695" s="9">
        <v>10000</v>
      </c>
      <c r="M695" s="20">
        <v>7500</v>
      </c>
    </row>
    <row r="696" spans="1:13" x14ac:dyDescent="0.35">
      <c r="A696" t="s">
        <v>1692</v>
      </c>
      <c r="B696" t="s">
        <v>2958</v>
      </c>
      <c r="C696" s="2">
        <v>1</v>
      </c>
      <c r="D696" t="s">
        <v>1729</v>
      </c>
      <c r="E696" s="2" t="str">
        <f t="shared" si="74"/>
        <v>34</v>
      </c>
      <c r="F696" s="2" t="str">
        <f t="shared" si="75"/>
        <v>76505</v>
      </c>
      <c r="G696" s="2" t="str">
        <f t="shared" si="76"/>
        <v>0113878</v>
      </c>
      <c r="H696" s="2" t="s">
        <v>1730</v>
      </c>
      <c r="I696" s="2" t="str">
        <f t="shared" si="73"/>
        <v>C862</v>
      </c>
      <c r="J696" s="2" t="str">
        <f>IF(Table1[[#This Row],[Direct
Funded
Charter School
Number]]="N/A",Table1[[#This Row],[District
Code]],"C"&amp;Table1[[#This Row],[Direct
Funded
Charter School
Number]])</f>
        <v>C0862</v>
      </c>
      <c r="K696" t="s">
        <v>1731</v>
      </c>
      <c r="L696" s="9">
        <v>10000</v>
      </c>
      <c r="M696" s="20">
        <v>2500</v>
      </c>
    </row>
    <row r="697" spans="1:13" x14ac:dyDescent="0.35">
      <c r="A697" t="s">
        <v>1692</v>
      </c>
      <c r="B697" t="s">
        <v>2958</v>
      </c>
      <c r="C697" s="2">
        <v>1</v>
      </c>
      <c r="D697" t="s">
        <v>1732</v>
      </c>
      <c r="E697" s="2" t="str">
        <f t="shared" si="74"/>
        <v>34</v>
      </c>
      <c r="F697" s="2" t="str">
        <f t="shared" si="75"/>
        <v>76505</v>
      </c>
      <c r="G697" s="2" t="str">
        <f t="shared" si="76"/>
        <v>0114272</v>
      </c>
      <c r="H697" s="2" t="s">
        <v>1733</v>
      </c>
      <c r="I697" s="2" t="str">
        <f t="shared" si="73"/>
        <v>C878</v>
      </c>
      <c r="J697" s="2" t="str">
        <f>IF(Table1[[#This Row],[Direct
Funded
Charter School
Number]]="N/A",Table1[[#This Row],[District
Code]],"C"&amp;Table1[[#This Row],[Direct
Funded
Charter School
Number]])</f>
        <v>C0878</v>
      </c>
      <c r="K697" t="s">
        <v>1734</v>
      </c>
      <c r="L697" s="9">
        <v>14424</v>
      </c>
      <c r="M697" s="20">
        <v>3606</v>
      </c>
    </row>
    <row r="698" spans="1:13" x14ac:dyDescent="0.35">
      <c r="A698" t="s">
        <v>1692</v>
      </c>
      <c r="B698" t="s">
        <v>2958</v>
      </c>
      <c r="C698" s="2">
        <v>1</v>
      </c>
      <c r="D698" t="s">
        <v>1735</v>
      </c>
      <c r="E698" s="2" t="str">
        <f t="shared" si="74"/>
        <v>34</v>
      </c>
      <c r="F698" s="2" t="str">
        <f t="shared" si="75"/>
        <v>67439</v>
      </c>
      <c r="G698" s="2" t="str">
        <f t="shared" si="76"/>
        <v>0123901</v>
      </c>
      <c r="H698" s="2" t="s">
        <v>1736</v>
      </c>
      <c r="I698" s="2" t="str">
        <f t="shared" si="73"/>
        <v>S273</v>
      </c>
      <c r="J698" s="2" t="str">
        <f>IF(Table1[[#This Row],[Direct
Funded
Charter School
Number]]="N/A",Table1[[#This Row],[District
Code]],"C"&amp;Table1[[#This Row],[Direct
Funded
Charter School
Number]])</f>
        <v>C1273</v>
      </c>
      <c r="K698" t="s">
        <v>1737</v>
      </c>
      <c r="L698" s="9">
        <v>10000</v>
      </c>
      <c r="M698" s="20">
        <v>2500</v>
      </c>
    </row>
    <row r="699" spans="1:13" x14ac:dyDescent="0.35">
      <c r="A699" t="s">
        <v>1692</v>
      </c>
      <c r="B699" t="s">
        <v>2958</v>
      </c>
      <c r="C699" s="2">
        <v>1</v>
      </c>
      <c r="D699" t="s">
        <v>1738</v>
      </c>
      <c r="E699" s="2" t="str">
        <f t="shared" si="74"/>
        <v>34</v>
      </c>
      <c r="F699" s="2" t="str">
        <f t="shared" si="75"/>
        <v>67447</v>
      </c>
      <c r="G699" s="2" t="str">
        <f t="shared" si="76"/>
        <v>0120469</v>
      </c>
      <c r="H699" s="2" t="s">
        <v>1739</v>
      </c>
      <c r="I699" s="2" t="str">
        <f t="shared" si="73"/>
        <v>S554</v>
      </c>
      <c r="J699" s="2" t="str">
        <f>IF(Table1[[#This Row],[Direct
Funded
Charter School
Number]]="N/A",Table1[[#This Row],[District
Code]],"C"&amp;Table1[[#This Row],[Direct
Funded
Charter School
Number]])</f>
        <v>C1554</v>
      </c>
      <c r="K699" t="s">
        <v>1740</v>
      </c>
      <c r="L699" s="9">
        <v>10000</v>
      </c>
      <c r="M699" s="20">
        <v>4811</v>
      </c>
    </row>
    <row r="700" spans="1:13" x14ac:dyDescent="0.35">
      <c r="A700" t="s">
        <v>1692</v>
      </c>
      <c r="B700" t="s">
        <v>2958</v>
      </c>
      <c r="C700" s="2">
        <v>1</v>
      </c>
      <c r="D700" t="s">
        <v>1741</v>
      </c>
      <c r="E700" s="2" t="str">
        <f t="shared" si="74"/>
        <v>34</v>
      </c>
      <c r="F700" s="2" t="str">
        <f t="shared" si="75"/>
        <v>67447</v>
      </c>
      <c r="G700" s="2" t="str">
        <f t="shared" si="76"/>
        <v>0121467</v>
      </c>
      <c r="H700" s="2" t="s">
        <v>1742</v>
      </c>
      <c r="I700" s="2" t="str">
        <f t="shared" si="73"/>
        <v>S555</v>
      </c>
      <c r="J700" s="2" t="str">
        <f>IF(Table1[[#This Row],[Direct
Funded
Charter School
Number]]="N/A",Table1[[#This Row],[District
Code]],"C"&amp;Table1[[#This Row],[Direct
Funded
Charter School
Number]])</f>
        <v>C1555</v>
      </c>
      <c r="K700" t="s">
        <v>1743</v>
      </c>
      <c r="L700" s="9">
        <v>10462</v>
      </c>
      <c r="M700" s="20">
        <v>4989</v>
      </c>
    </row>
    <row r="701" spans="1:13" x14ac:dyDescent="0.35">
      <c r="A701" t="s">
        <v>1692</v>
      </c>
      <c r="B701" t="s">
        <v>2958</v>
      </c>
      <c r="C701" s="2">
        <v>1</v>
      </c>
      <c r="D701" t="s">
        <v>1744</v>
      </c>
      <c r="E701" s="2" t="str">
        <f t="shared" si="74"/>
        <v>34</v>
      </c>
      <c r="F701" s="2" t="str">
        <f t="shared" si="75"/>
        <v>67447</v>
      </c>
      <c r="G701" s="2" t="str">
        <f t="shared" si="76"/>
        <v>0128124</v>
      </c>
      <c r="H701" s="2" t="s">
        <v>1745</v>
      </c>
      <c r="I701" s="2" t="str">
        <f t="shared" si="73"/>
        <v>S563</v>
      </c>
      <c r="J701" s="2" t="str">
        <f>IF(Table1[[#This Row],[Direct
Funded
Charter School
Number]]="N/A",Table1[[#This Row],[District
Code]],"C"&amp;Table1[[#This Row],[Direct
Funded
Charter School
Number]])</f>
        <v>C1563</v>
      </c>
      <c r="K701" t="s">
        <v>1746</v>
      </c>
      <c r="L701" s="9">
        <v>10197</v>
      </c>
      <c r="M701" s="20">
        <v>2549</v>
      </c>
    </row>
    <row r="702" spans="1:13" x14ac:dyDescent="0.35">
      <c r="A702" t="s">
        <v>1747</v>
      </c>
      <c r="B702" t="s">
        <v>2959</v>
      </c>
      <c r="C702" s="2">
        <v>1</v>
      </c>
      <c r="D702" t="s">
        <v>1748</v>
      </c>
      <c r="E702" s="2" t="str">
        <f t="shared" si="74"/>
        <v>35</v>
      </c>
      <c r="F702" s="2" t="str">
        <f t="shared" si="75"/>
        <v>10355</v>
      </c>
      <c r="G702" s="2" t="str">
        <f t="shared" si="76"/>
        <v>0000000</v>
      </c>
      <c r="H702" s="2" t="s">
        <v>8</v>
      </c>
      <c r="I702" s="2" t="str">
        <f t="shared" si="73"/>
        <v>1035</v>
      </c>
      <c r="J702" s="2" t="str">
        <f>IF(Table1[[#This Row],[Direct
Funded
Charter School
Number]]="N/A",Table1[[#This Row],[District
Code]],"C"&amp;Table1[[#This Row],[Direct
Funded
Charter School
Number]])</f>
        <v>10355</v>
      </c>
      <c r="K702" t="s">
        <v>1749</v>
      </c>
      <c r="L702" s="9">
        <v>10000</v>
      </c>
      <c r="M702" s="20">
        <v>2500</v>
      </c>
    </row>
    <row r="703" spans="1:13" x14ac:dyDescent="0.35">
      <c r="A703" t="s">
        <v>1747</v>
      </c>
      <c r="B703" t="s">
        <v>2959</v>
      </c>
      <c r="C703" s="2">
        <v>1</v>
      </c>
      <c r="D703" t="s">
        <v>1750</v>
      </c>
      <c r="E703" s="2" t="str">
        <f t="shared" si="74"/>
        <v>35</v>
      </c>
      <c r="F703" s="2" t="str">
        <f t="shared" si="75"/>
        <v>75259</v>
      </c>
      <c r="G703" s="2" t="str">
        <f t="shared" si="76"/>
        <v>0000000</v>
      </c>
      <c r="H703" s="2" t="s">
        <v>8</v>
      </c>
      <c r="I703" s="2" t="str">
        <f t="shared" si="73"/>
        <v>7525</v>
      </c>
      <c r="J703" s="2" t="str">
        <f>IF(Table1[[#This Row],[Direct
Funded
Charter School
Number]]="N/A",Table1[[#This Row],[District
Code]],"C"&amp;Table1[[#This Row],[Direct
Funded
Charter School
Number]])</f>
        <v>75259</v>
      </c>
      <c r="K703" t="s">
        <v>1751</v>
      </c>
      <c r="L703" s="9">
        <v>10000</v>
      </c>
      <c r="M703" s="20">
        <v>2500</v>
      </c>
    </row>
    <row r="704" spans="1:13" x14ac:dyDescent="0.35">
      <c r="A704" t="s">
        <v>1747</v>
      </c>
      <c r="B704" t="s">
        <v>2959</v>
      </c>
      <c r="C704" s="2">
        <v>1</v>
      </c>
      <c r="D704" t="s">
        <v>1752</v>
      </c>
      <c r="E704" s="2" t="str">
        <f t="shared" si="74"/>
        <v>35</v>
      </c>
      <c r="F704" s="2" t="str">
        <f t="shared" si="75"/>
        <v>67470</v>
      </c>
      <c r="G704" s="2" t="str">
        <f t="shared" si="76"/>
        <v>0127688</v>
      </c>
      <c r="H704" s="2" t="s">
        <v>1753</v>
      </c>
      <c r="I704" s="2" t="str">
        <f t="shared" si="73"/>
        <v>S507</v>
      </c>
      <c r="J704" s="2" t="str">
        <f>IF(Table1[[#This Row],[Direct
Funded
Charter School
Number]]="N/A",Table1[[#This Row],[District
Code]],"C"&amp;Table1[[#This Row],[Direct
Funded
Charter School
Number]])</f>
        <v>C1507</v>
      </c>
      <c r="K704" t="s">
        <v>1754</v>
      </c>
      <c r="L704" s="9">
        <v>10000</v>
      </c>
      <c r="M704" s="20">
        <v>2500</v>
      </c>
    </row>
    <row r="705" spans="1:13" x14ac:dyDescent="0.35">
      <c r="A705" t="s">
        <v>1755</v>
      </c>
      <c r="B705" t="s">
        <v>2960</v>
      </c>
      <c r="C705" s="2">
        <v>4</v>
      </c>
      <c r="D705" t="s">
        <v>1756</v>
      </c>
      <c r="E705" s="2" t="str">
        <f t="shared" si="74"/>
        <v>36</v>
      </c>
      <c r="F705" s="2" t="str">
        <f t="shared" si="75"/>
        <v>67587</v>
      </c>
      <c r="G705" s="2" t="str">
        <f t="shared" si="76"/>
        <v>0000000</v>
      </c>
      <c r="H705" s="2" t="s">
        <v>8</v>
      </c>
      <c r="I705" s="2" t="str">
        <f t="shared" si="73"/>
        <v>6758</v>
      </c>
      <c r="J705" s="2" t="str">
        <f>IF(Table1[[#This Row],[Direct
Funded
Charter School
Number]]="N/A",Table1[[#This Row],[District
Code]],"C"&amp;Table1[[#This Row],[Direct
Funded
Charter School
Number]])</f>
        <v>67587</v>
      </c>
      <c r="K705" t="s">
        <v>1757</v>
      </c>
      <c r="L705" s="9">
        <v>209440</v>
      </c>
      <c r="M705" s="20">
        <v>55752</v>
      </c>
    </row>
    <row r="706" spans="1:13" x14ac:dyDescent="0.35">
      <c r="A706" t="s">
        <v>1755</v>
      </c>
      <c r="B706" t="s">
        <v>2960</v>
      </c>
      <c r="C706" s="2">
        <v>4</v>
      </c>
      <c r="D706" t="s">
        <v>1758</v>
      </c>
      <c r="E706" s="2" t="str">
        <f t="shared" si="74"/>
        <v>36</v>
      </c>
      <c r="F706" s="2" t="str">
        <f t="shared" si="75"/>
        <v>67611</v>
      </c>
      <c r="G706" s="2" t="str">
        <f t="shared" si="76"/>
        <v>0000000</v>
      </c>
      <c r="H706" s="2" t="s">
        <v>8</v>
      </c>
      <c r="I706" s="2" t="str">
        <f t="shared" si="73"/>
        <v>6761</v>
      </c>
      <c r="J706" s="2" t="str">
        <f>IF(Table1[[#This Row],[Direct
Funded
Charter School
Number]]="N/A",Table1[[#This Row],[District
Code]],"C"&amp;Table1[[#This Row],[Direct
Funded
Charter School
Number]])</f>
        <v>67611</v>
      </c>
      <c r="K706" t="s">
        <v>1759</v>
      </c>
      <c r="L706" s="9">
        <v>221448</v>
      </c>
      <c r="M706" s="20">
        <v>55362</v>
      </c>
    </row>
    <row r="707" spans="1:13" x14ac:dyDescent="0.35">
      <c r="A707" t="s">
        <v>1755</v>
      </c>
      <c r="B707" t="s">
        <v>2960</v>
      </c>
      <c r="C707" s="2">
        <v>4</v>
      </c>
      <c r="D707" t="s">
        <v>1760</v>
      </c>
      <c r="E707" s="2" t="str">
        <f t="shared" si="74"/>
        <v>36</v>
      </c>
      <c r="F707" s="2" t="str">
        <f t="shared" si="75"/>
        <v>67652</v>
      </c>
      <c r="G707" s="2" t="str">
        <f t="shared" si="76"/>
        <v>0000000</v>
      </c>
      <c r="H707" s="2" t="s">
        <v>8</v>
      </c>
      <c r="I707" s="2" t="str">
        <f t="shared" si="73"/>
        <v>6765</v>
      </c>
      <c r="J707" s="2" t="str">
        <f>IF(Table1[[#This Row],[Direct
Funded
Charter School
Number]]="N/A",Table1[[#This Row],[District
Code]],"C"&amp;Table1[[#This Row],[Direct
Funded
Charter School
Number]])</f>
        <v>67652</v>
      </c>
      <c r="K707" t="s">
        <v>1761</v>
      </c>
      <c r="L707" s="9">
        <v>340875</v>
      </c>
      <c r="M707" s="20">
        <v>85219</v>
      </c>
    </row>
    <row r="708" spans="1:13" s="11" customFormat="1" x14ac:dyDescent="0.35">
      <c r="A708" t="s">
        <v>1755</v>
      </c>
      <c r="B708" t="s">
        <v>2960</v>
      </c>
      <c r="C708" s="2">
        <v>4</v>
      </c>
      <c r="D708" t="s">
        <v>3010</v>
      </c>
      <c r="E708" s="2" t="str">
        <f t="shared" si="74"/>
        <v>36</v>
      </c>
      <c r="F708" s="2" t="str">
        <f t="shared" si="75"/>
        <v>67678</v>
      </c>
      <c r="G708" s="2" t="str">
        <f t="shared" si="76"/>
        <v>0000000</v>
      </c>
      <c r="H708" s="2" t="s">
        <v>8</v>
      </c>
      <c r="I708" s="2" t="str">
        <f t="shared" ref="I708" si="77">IF(H708="N/A",MID(F708,1,4),IF(MID(H708,1,1)="0","C"&amp;MID(H708,2,3),IF(MID(H708,1,1)="1","S"&amp;MID(H708,2,3),"?")))</f>
        <v>6767</v>
      </c>
      <c r="J708" s="2" t="str">
        <f>IF(Table1[[#This Row],[Direct
Funded
Charter School
Number]]="N/A",Table1[[#This Row],[District
Code]],"C"&amp;Table1[[#This Row],[Direct
Funded
Charter School
Number]])</f>
        <v>67678</v>
      </c>
      <c r="K708" t="s">
        <v>3009</v>
      </c>
      <c r="L708" s="9">
        <v>308428</v>
      </c>
      <c r="M708" s="20">
        <v>77107</v>
      </c>
    </row>
    <row r="709" spans="1:13" x14ac:dyDescent="0.35">
      <c r="A709" t="s">
        <v>1755</v>
      </c>
      <c r="B709" t="s">
        <v>2960</v>
      </c>
      <c r="C709" s="2">
        <v>4</v>
      </c>
      <c r="D709" t="s">
        <v>1762</v>
      </c>
      <c r="E709" s="2" t="str">
        <f t="shared" si="74"/>
        <v>36</v>
      </c>
      <c r="F709" s="2" t="str">
        <f t="shared" si="75"/>
        <v>67686</v>
      </c>
      <c r="G709" s="2" t="str">
        <f t="shared" si="76"/>
        <v>0000000</v>
      </c>
      <c r="H709" s="2" t="s">
        <v>8</v>
      </c>
      <c r="I709" s="2" t="str">
        <f t="shared" si="73"/>
        <v>6768</v>
      </c>
      <c r="J709" s="2" t="str">
        <f>IF(Table1[[#This Row],[Direct
Funded
Charter School
Number]]="N/A",Table1[[#This Row],[District
Code]],"C"&amp;Table1[[#This Row],[Direct
Funded
Charter School
Number]])</f>
        <v>67686</v>
      </c>
      <c r="K709" t="s">
        <v>1763</v>
      </c>
      <c r="L709" s="9">
        <v>507344</v>
      </c>
      <c r="M709" s="20">
        <v>126836</v>
      </c>
    </row>
    <row r="710" spans="1:13" x14ac:dyDescent="0.35">
      <c r="A710" t="s">
        <v>1755</v>
      </c>
      <c r="B710" t="s">
        <v>2960</v>
      </c>
      <c r="C710" s="2">
        <v>4</v>
      </c>
      <c r="D710" t="s">
        <v>1764</v>
      </c>
      <c r="E710" s="2" t="str">
        <f t="shared" si="74"/>
        <v>36</v>
      </c>
      <c r="F710" s="2" t="str">
        <f t="shared" si="75"/>
        <v>67702</v>
      </c>
      <c r="G710" s="2" t="str">
        <f t="shared" si="76"/>
        <v>0000000</v>
      </c>
      <c r="H710" s="2" t="s">
        <v>8</v>
      </c>
      <c r="I710" s="2" t="str">
        <f t="shared" si="73"/>
        <v>6770</v>
      </c>
      <c r="J710" s="2" t="str">
        <f>IF(Table1[[#This Row],[Direct
Funded
Charter School
Number]]="N/A",Table1[[#This Row],[District
Code]],"C"&amp;Table1[[#This Row],[Direct
Funded
Charter School
Number]])</f>
        <v>67702</v>
      </c>
      <c r="K710" t="s">
        <v>1765</v>
      </c>
      <c r="L710" s="9">
        <v>75207</v>
      </c>
      <c r="M710" s="20">
        <v>18802</v>
      </c>
    </row>
    <row r="711" spans="1:13" x14ac:dyDescent="0.35">
      <c r="A711" t="s">
        <v>1755</v>
      </c>
      <c r="B711" t="s">
        <v>2960</v>
      </c>
      <c r="C711" s="2">
        <v>4</v>
      </c>
      <c r="D711" t="s">
        <v>1766</v>
      </c>
      <c r="E711" s="2" t="str">
        <f t="shared" si="74"/>
        <v>36</v>
      </c>
      <c r="F711" s="2" t="str">
        <f t="shared" si="75"/>
        <v>67710</v>
      </c>
      <c r="G711" s="2" t="str">
        <f t="shared" si="76"/>
        <v>0000000</v>
      </c>
      <c r="H711" s="2" t="s">
        <v>8</v>
      </c>
      <c r="I711" s="2" t="str">
        <f t="shared" si="73"/>
        <v>6771</v>
      </c>
      <c r="J711" s="2" t="str">
        <f>IF(Table1[[#This Row],[Direct
Funded
Charter School
Number]]="N/A",Table1[[#This Row],[District
Code]],"C"&amp;Table1[[#This Row],[Direct
Funded
Charter School
Number]])</f>
        <v>67710</v>
      </c>
      <c r="K711" t="s">
        <v>1767</v>
      </c>
      <c r="L711" s="9">
        <v>950465</v>
      </c>
      <c r="M711" s="20">
        <v>237616</v>
      </c>
    </row>
    <row r="712" spans="1:13" x14ac:dyDescent="0.35">
      <c r="A712" t="s">
        <v>1755</v>
      </c>
      <c r="B712" t="s">
        <v>2960</v>
      </c>
      <c r="C712" s="2">
        <v>4</v>
      </c>
      <c r="D712" t="s">
        <v>1768</v>
      </c>
      <c r="E712" s="2" t="str">
        <f t="shared" si="74"/>
        <v>36</v>
      </c>
      <c r="F712" s="2" t="str">
        <f t="shared" si="75"/>
        <v>67777</v>
      </c>
      <c r="G712" s="2" t="str">
        <f t="shared" si="76"/>
        <v>0000000</v>
      </c>
      <c r="H712" s="2" t="s">
        <v>8</v>
      </c>
      <c r="I712" s="2" t="str">
        <f t="shared" ref="I712:I748" si="78">IF(H712="N/A",MID(F712,1,4),IF(MID(H712,1,1)="0","C"&amp;MID(H712,2,3),IF(MID(H712,1,1)="1","S"&amp;MID(H712,2,3),"?")))</f>
        <v>6777</v>
      </c>
      <c r="J712" s="2" t="str">
        <f>IF(Table1[[#This Row],[Direct
Funded
Charter School
Number]]="N/A",Table1[[#This Row],[District
Code]],"C"&amp;Table1[[#This Row],[Direct
Funded
Charter School
Number]])</f>
        <v>67777</v>
      </c>
      <c r="K712" t="s">
        <v>1769</v>
      </c>
      <c r="L712" s="9">
        <v>193543</v>
      </c>
      <c r="M712" s="20">
        <v>48386</v>
      </c>
    </row>
    <row r="713" spans="1:13" x14ac:dyDescent="0.35">
      <c r="A713" t="s">
        <v>1755</v>
      </c>
      <c r="B713" t="s">
        <v>2960</v>
      </c>
      <c r="C713" s="2">
        <v>4</v>
      </c>
      <c r="D713" t="s">
        <v>3012</v>
      </c>
      <c r="E713" s="2" t="str">
        <f t="shared" ref="E713:E749" si="79">MID($D713,1,2)</f>
        <v>36</v>
      </c>
      <c r="F713" s="2" t="str">
        <f t="shared" ref="F713:F749" si="80">MID($D713,3,5)</f>
        <v>67819</v>
      </c>
      <c r="G713" s="2" t="str">
        <f t="shared" ref="G713:G749" si="81">MID($D713,8,7)</f>
        <v>0000000</v>
      </c>
      <c r="H713" s="2" t="s">
        <v>8</v>
      </c>
      <c r="I713" s="2" t="str">
        <f t="shared" si="78"/>
        <v>6781</v>
      </c>
      <c r="J713" s="2" t="str">
        <f>IF(Table1[[#This Row],[Direct
Funded
Charter School
Number]]="N/A",Table1[[#This Row],[District
Code]],"C"&amp;Table1[[#This Row],[Direct
Funded
Charter School
Number]])</f>
        <v>67819</v>
      </c>
      <c r="K713" t="s">
        <v>3011</v>
      </c>
      <c r="L713" s="9">
        <v>564860</v>
      </c>
      <c r="M713" s="20">
        <v>141215</v>
      </c>
    </row>
    <row r="714" spans="1:13" x14ac:dyDescent="0.35">
      <c r="A714" t="s">
        <v>1755</v>
      </c>
      <c r="B714" t="s">
        <v>2960</v>
      </c>
      <c r="C714" s="2">
        <v>4</v>
      </c>
      <c r="D714" t="s">
        <v>1770</v>
      </c>
      <c r="E714" s="2" t="str">
        <f t="shared" si="79"/>
        <v>36</v>
      </c>
      <c r="F714" s="2" t="str">
        <f t="shared" si="80"/>
        <v>67827</v>
      </c>
      <c r="G714" s="2" t="str">
        <f t="shared" si="81"/>
        <v>0000000</v>
      </c>
      <c r="H714" s="2" t="s">
        <v>8</v>
      </c>
      <c r="I714" s="2" t="str">
        <f t="shared" si="78"/>
        <v>6782</v>
      </c>
      <c r="J714" s="2" t="str">
        <f>IF(Table1[[#This Row],[Direct
Funded
Charter School
Number]]="N/A",Table1[[#This Row],[District
Code]],"C"&amp;Table1[[#This Row],[Direct
Funded
Charter School
Number]])</f>
        <v>67827</v>
      </c>
      <c r="K714" t="s">
        <v>1771</v>
      </c>
      <c r="L714" s="9">
        <v>10000</v>
      </c>
      <c r="M714" s="20">
        <v>2500</v>
      </c>
    </row>
    <row r="715" spans="1:13" x14ac:dyDescent="0.35">
      <c r="A715" t="s">
        <v>1755</v>
      </c>
      <c r="B715" t="s">
        <v>2960</v>
      </c>
      <c r="C715" s="2">
        <v>4</v>
      </c>
      <c r="D715" t="s">
        <v>1772</v>
      </c>
      <c r="E715" s="2" t="str">
        <f t="shared" si="79"/>
        <v>36</v>
      </c>
      <c r="F715" s="2" t="str">
        <f t="shared" si="80"/>
        <v>67843</v>
      </c>
      <c r="G715" s="2" t="str">
        <f t="shared" si="81"/>
        <v>0000000</v>
      </c>
      <c r="H715" s="2" t="s">
        <v>8</v>
      </c>
      <c r="I715" s="2" t="str">
        <f t="shared" si="78"/>
        <v>6784</v>
      </c>
      <c r="J715" s="2" t="str">
        <f>IF(Table1[[#This Row],[Direct
Funded
Charter School
Number]]="N/A",Table1[[#This Row],[District
Code]],"C"&amp;Table1[[#This Row],[Direct
Funded
Charter School
Number]])</f>
        <v>67843</v>
      </c>
      <c r="K715" t="s">
        <v>1773</v>
      </c>
      <c r="L715" s="9">
        <v>275224</v>
      </c>
      <c r="M715" s="20">
        <v>68806</v>
      </c>
    </row>
    <row r="716" spans="1:13" x14ac:dyDescent="0.35">
      <c r="A716" t="s">
        <v>1755</v>
      </c>
      <c r="B716" t="s">
        <v>2960</v>
      </c>
      <c r="C716" s="2">
        <v>4</v>
      </c>
      <c r="D716" t="s">
        <v>1774</v>
      </c>
      <c r="E716" s="2" t="str">
        <f t="shared" si="79"/>
        <v>36</v>
      </c>
      <c r="F716" s="2" t="str">
        <f t="shared" si="80"/>
        <v>67850</v>
      </c>
      <c r="G716" s="2" t="str">
        <f t="shared" si="81"/>
        <v>0000000</v>
      </c>
      <c r="H716" s="2" t="s">
        <v>8</v>
      </c>
      <c r="I716" s="2" t="str">
        <f t="shared" si="78"/>
        <v>6785</v>
      </c>
      <c r="J716" s="2" t="str">
        <f>IF(Table1[[#This Row],[Direct
Funded
Charter School
Number]]="N/A",Table1[[#This Row],[District
Code]],"C"&amp;Table1[[#This Row],[Direct
Funded
Charter School
Number]])</f>
        <v>67850</v>
      </c>
      <c r="K716" t="s">
        <v>1775</v>
      </c>
      <c r="L716" s="9">
        <v>607998</v>
      </c>
      <c r="M716" s="20">
        <v>152000</v>
      </c>
    </row>
    <row r="717" spans="1:13" x14ac:dyDescent="0.35">
      <c r="A717" t="s">
        <v>1755</v>
      </c>
      <c r="B717" t="s">
        <v>2960</v>
      </c>
      <c r="C717" s="2">
        <v>4</v>
      </c>
      <c r="D717" t="s">
        <v>1776</v>
      </c>
      <c r="E717" s="2" t="str">
        <f t="shared" si="79"/>
        <v>36</v>
      </c>
      <c r="F717" s="2" t="str">
        <f t="shared" si="80"/>
        <v>67868</v>
      </c>
      <c r="G717" s="2" t="str">
        <f t="shared" si="81"/>
        <v>0000000</v>
      </c>
      <c r="H717" s="2" t="s">
        <v>8</v>
      </c>
      <c r="I717" s="2" t="str">
        <f t="shared" si="78"/>
        <v>6786</v>
      </c>
      <c r="J717" s="2" t="str">
        <f>IF(Table1[[#This Row],[Direct
Funded
Charter School
Number]]="N/A",Table1[[#This Row],[District
Code]],"C"&amp;Table1[[#This Row],[Direct
Funded
Charter School
Number]])</f>
        <v>67868</v>
      </c>
      <c r="K717" t="s">
        <v>1777</v>
      </c>
      <c r="L717" s="9">
        <v>60701</v>
      </c>
      <c r="M717" s="20">
        <v>15175</v>
      </c>
    </row>
    <row r="718" spans="1:13" x14ac:dyDescent="0.35">
      <c r="A718" t="s">
        <v>1755</v>
      </c>
      <c r="B718" t="s">
        <v>2960</v>
      </c>
      <c r="C718" s="2">
        <v>4</v>
      </c>
      <c r="D718" t="s">
        <v>1778</v>
      </c>
      <c r="E718" s="2" t="str">
        <f t="shared" si="79"/>
        <v>36</v>
      </c>
      <c r="F718" s="2" t="str">
        <f t="shared" si="80"/>
        <v>67876</v>
      </c>
      <c r="G718" s="2" t="str">
        <f t="shared" si="81"/>
        <v>0000000</v>
      </c>
      <c r="H718" s="2" t="s">
        <v>8</v>
      </c>
      <c r="I718" s="2" t="str">
        <f t="shared" si="78"/>
        <v>6787</v>
      </c>
      <c r="J718" s="2" t="str">
        <f>IF(Table1[[#This Row],[Direct
Funded
Charter School
Number]]="N/A",Table1[[#This Row],[District
Code]],"C"&amp;Table1[[#This Row],[Direct
Funded
Charter School
Number]])</f>
        <v>67876</v>
      </c>
      <c r="K718" t="s">
        <v>1779</v>
      </c>
      <c r="L718" s="9">
        <v>2030500</v>
      </c>
      <c r="M718" s="20">
        <v>507625</v>
      </c>
    </row>
    <row r="719" spans="1:13" x14ac:dyDescent="0.35">
      <c r="A719" t="s">
        <v>1755</v>
      </c>
      <c r="B719" t="s">
        <v>2960</v>
      </c>
      <c r="C719" s="2">
        <v>4</v>
      </c>
      <c r="D719" t="s">
        <v>1780</v>
      </c>
      <c r="E719" s="2" t="str">
        <f t="shared" si="79"/>
        <v>36</v>
      </c>
      <c r="F719" s="2" t="str">
        <f t="shared" si="80"/>
        <v>67918</v>
      </c>
      <c r="G719" s="2" t="str">
        <f t="shared" si="81"/>
        <v>0000000</v>
      </c>
      <c r="H719" s="2" t="s">
        <v>8</v>
      </c>
      <c r="I719" s="2" t="str">
        <f t="shared" si="78"/>
        <v>6791</v>
      </c>
      <c r="J719" s="2" t="str">
        <f>IF(Table1[[#This Row],[Direct
Funded
Charter School
Number]]="N/A",Table1[[#This Row],[District
Code]],"C"&amp;Table1[[#This Row],[Direct
Funded
Charter School
Number]])</f>
        <v>67918</v>
      </c>
      <c r="K719" t="s">
        <v>1781</v>
      </c>
      <c r="L719" s="9">
        <v>370666</v>
      </c>
      <c r="M719" s="20">
        <v>92667</v>
      </c>
    </row>
    <row r="720" spans="1:13" x14ac:dyDescent="0.35">
      <c r="A720" t="s">
        <v>1755</v>
      </c>
      <c r="B720" t="s">
        <v>2960</v>
      </c>
      <c r="C720" s="2">
        <v>4</v>
      </c>
      <c r="D720" t="s">
        <v>1782</v>
      </c>
      <c r="E720" s="2" t="str">
        <f t="shared" si="79"/>
        <v>36</v>
      </c>
      <c r="F720" s="2" t="str">
        <f t="shared" si="80"/>
        <v>67934</v>
      </c>
      <c r="G720" s="2" t="str">
        <f t="shared" si="81"/>
        <v>0000000</v>
      </c>
      <c r="H720" s="2" t="s">
        <v>8</v>
      </c>
      <c r="I720" s="2" t="str">
        <f t="shared" si="78"/>
        <v>6793</v>
      </c>
      <c r="J720" s="2" t="str">
        <f>IF(Table1[[#This Row],[Direct
Funded
Charter School
Number]]="N/A",Table1[[#This Row],[District
Code]],"C"&amp;Table1[[#This Row],[Direct
Funded
Charter School
Number]])</f>
        <v>67934</v>
      </c>
      <c r="K720" t="s">
        <v>1783</v>
      </c>
      <c r="L720" s="9">
        <v>511859</v>
      </c>
      <c r="M720" s="20">
        <v>127965</v>
      </c>
    </row>
    <row r="721" spans="1:13" x14ac:dyDescent="0.35">
      <c r="A721" t="s">
        <v>1755</v>
      </c>
      <c r="B721" t="s">
        <v>2960</v>
      </c>
      <c r="C721" s="2">
        <v>4</v>
      </c>
      <c r="D721" t="s">
        <v>1784</v>
      </c>
      <c r="E721" s="2" t="str">
        <f t="shared" si="79"/>
        <v>36</v>
      </c>
      <c r="F721" s="2" t="str">
        <f t="shared" si="80"/>
        <v>67959</v>
      </c>
      <c r="G721" s="2" t="str">
        <f t="shared" si="81"/>
        <v>0000000</v>
      </c>
      <c r="H721" s="2" t="s">
        <v>8</v>
      </c>
      <c r="I721" s="2" t="str">
        <f t="shared" si="78"/>
        <v>6795</v>
      </c>
      <c r="J721" s="2" t="str">
        <f>IF(Table1[[#This Row],[Direct
Funded
Charter School
Number]]="N/A",Table1[[#This Row],[District
Code]],"C"&amp;Table1[[#This Row],[Direct
Funded
Charter School
Number]])</f>
        <v>67959</v>
      </c>
      <c r="K721" t="s">
        <v>1785</v>
      </c>
      <c r="L721" s="9">
        <v>154604</v>
      </c>
      <c r="M721" s="20">
        <v>38651</v>
      </c>
    </row>
    <row r="722" spans="1:13" x14ac:dyDescent="0.35">
      <c r="A722" t="s">
        <v>1755</v>
      </c>
      <c r="B722" t="s">
        <v>2960</v>
      </c>
      <c r="C722" s="2">
        <v>4</v>
      </c>
      <c r="D722" t="s">
        <v>1786</v>
      </c>
      <c r="E722" s="2" t="str">
        <f t="shared" si="79"/>
        <v>36</v>
      </c>
      <c r="F722" s="2" t="str">
        <f t="shared" si="80"/>
        <v>73890</v>
      </c>
      <c r="G722" s="2" t="str">
        <f t="shared" si="81"/>
        <v>0000000</v>
      </c>
      <c r="H722" s="2" t="s">
        <v>8</v>
      </c>
      <c r="I722" s="2" t="str">
        <f t="shared" si="78"/>
        <v>7389</v>
      </c>
      <c r="J722" s="2" t="str">
        <f>IF(Table1[[#This Row],[Direct
Funded
Charter School
Number]]="N/A",Table1[[#This Row],[District
Code]],"C"&amp;Table1[[#This Row],[Direct
Funded
Charter School
Number]])</f>
        <v>73890</v>
      </c>
      <c r="K722" t="s">
        <v>1787</v>
      </c>
      <c r="L722" s="9">
        <v>26368</v>
      </c>
      <c r="M722" s="20">
        <v>6592</v>
      </c>
    </row>
    <row r="723" spans="1:13" x14ac:dyDescent="0.35">
      <c r="A723" t="s">
        <v>1755</v>
      </c>
      <c r="B723" t="s">
        <v>2960</v>
      </c>
      <c r="C723" s="2">
        <v>4</v>
      </c>
      <c r="D723" t="s">
        <v>1788</v>
      </c>
      <c r="E723" s="2" t="str">
        <f t="shared" si="79"/>
        <v>36</v>
      </c>
      <c r="F723" s="2" t="str">
        <f t="shared" si="80"/>
        <v>73957</v>
      </c>
      <c r="G723" s="2" t="str">
        <f t="shared" si="81"/>
        <v>0000000</v>
      </c>
      <c r="H723" s="2" t="s">
        <v>8</v>
      </c>
      <c r="I723" s="2" t="str">
        <f t="shared" si="78"/>
        <v>7395</v>
      </c>
      <c r="J723" s="2" t="str">
        <f>IF(Table1[[#This Row],[Direct
Funded
Charter School
Number]]="N/A",Table1[[#This Row],[District
Code]],"C"&amp;Table1[[#This Row],[Direct
Funded
Charter School
Number]])</f>
        <v>73957</v>
      </c>
      <c r="K723" t="s">
        <v>1789</v>
      </c>
      <c r="L723" s="9">
        <v>99303</v>
      </c>
      <c r="M723" s="20">
        <v>58633</v>
      </c>
    </row>
    <row r="724" spans="1:13" x14ac:dyDescent="0.35">
      <c r="A724" t="s">
        <v>1755</v>
      </c>
      <c r="B724" t="s">
        <v>2960</v>
      </c>
      <c r="C724" s="2">
        <v>4</v>
      </c>
      <c r="D724" t="s">
        <v>1790</v>
      </c>
      <c r="E724" s="2" t="str">
        <f t="shared" si="79"/>
        <v>36</v>
      </c>
      <c r="F724" s="2" t="str">
        <f t="shared" si="80"/>
        <v>75051</v>
      </c>
      <c r="G724" s="2" t="str">
        <f t="shared" si="81"/>
        <v>0000000</v>
      </c>
      <c r="H724" s="2" t="s">
        <v>8</v>
      </c>
      <c r="I724" s="2" t="str">
        <f t="shared" si="78"/>
        <v>7505</v>
      </c>
      <c r="J724" s="2" t="str">
        <f>IF(Table1[[#This Row],[Direct
Funded
Charter School
Number]]="N/A",Table1[[#This Row],[District
Code]],"C"&amp;Table1[[#This Row],[Direct
Funded
Charter School
Number]])</f>
        <v>75051</v>
      </c>
      <c r="K724" t="s">
        <v>1791</v>
      </c>
      <c r="L724" s="9">
        <v>25065</v>
      </c>
      <c r="M724" s="20">
        <v>6266</v>
      </c>
    </row>
    <row r="725" spans="1:13" x14ac:dyDescent="0.35">
      <c r="A725" t="s">
        <v>1755</v>
      </c>
      <c r="B725" t="s">
        <v>2960</v>
      </c>
      <c r="C725" s="2">
        <v>4</v>
      </c>
      <c r="D725" t="s">
        <v>1792</v>
      </c>
      <c r="E725" s="2" t="str">
        <f t="shared" si="79"/>
        <v>36</v>
      </c>
      <c r="F725" s="2" t="str">
        <f t="shared" si="80"/>
        <v>75069</v>
      </c>
      <c r="G725" s="2" t="str">
        <f t="shared" si="81"/>
        <v>0000000</v>
      </c>
      <c r="H725" s="2" t="s">
        <v>8</v>
      </c>
      <c r="I725" s="2" t="str">
        <f t="shared" si="78"/>
        <v>7506</v>
      </c>
      <c r="J725" s="2" t="str">
        <f>IF(Table1[[#This Row],[Direct
Funded
Charter School
Number]]="N/A",Table1[[#This Row],[District
Code]],"C"&amp;Table1[[#This Row],[Direct
Funded
Charter School
Number]])</f>
        <v>75069</v>
      </c>
      <c r="K725" t="s">
        <v>1793</v>
      </c>
      <c r="L725" s="9">
        <v>182787</v>
      </c>
      <c r="M725" s="20">
        <v>45697</v>
      </c>
    </row>
    <row r="726" spans="1:13" x14ac:dyDescent="0.35">
      <c r="A726" t="s">
        <v>1755</v>
      </c>
      <c r="B726" t="s">
        <v>2960</v>
      </c>
      <c r="C726" s="2">
        <v>4</v>
      </c>
      <c r="D726" t="s">
        <v>1794</v>
      </c>
      <c r="E726" s="2" t="str">
        <f t="shared" si="79"/>
        <v>36</v>
      </c>
      <c r="F726" s="2" t="str">
        <f t="shared" si="80"/>
        <v>67876</v>
      </c>
      <c r="G726" s="2" t="str">
        <f t="shared" si="81"/>
        <v>3630993</v>
      </c>
      <c r="H726" s="2" t="s">
        <v>1795</v>
      </c>
      <c r="I726" s="2" t="str">
        <f t="shared" si="78"/>
        <v>C335</v>
      </c>
      <c r="J726" s="2" t="str">
        <f>IF(Table1[[#This Row],[Direct
Funded
Charter School
Number]]="N/A",Table1[[#This Row],[District
Code]],"C"&amp;Table1[[#This Row],[Direct
Funded
Charter School
Number]])</f>
        <v>C0335</v>
      </c>
      <c r="K726" t="s">
        <v>1796</v>
      </c>
      <c r="L726" s="9">
        <v>10000</v>
      </c>
      <c r="M726" s="20">
        <v>7500</v>
      </c>
    </row>
    <row r="727" spans="1:13" x14ac:dyDescent="0.35">
      <c r="A727" t="s">
        <v>1755</v>
      </c>
      <c r="B727" t="s">
        <v>2960</v>
      </c>
      <c r="C727" s="2">
        <v>4</v>
      </c>
      <c r="D727" t="s">
        <v>1797</v>
      </c>
      <c r="E727" s="2" t="str">
        <f t="shared" si="79"/>
        <v>36</v>
      </c>
      <c r="F727" s="2" t="str">
        <f t="shared" si="80"/>
        <v>75044</v>
      </c>
      <c r="G727" s="2" t="str">
        <f t="shared" si="81"/>
        <v>0107516</v>
      </c>
      <c r="H727" s="2" t="s">
        <v>1798</v>
      </c>
      <c r="I727" s="2" t="str">
        <f t="shared" si="78"/>
        <v>C671</v>
      </c>
      <c r="J727" s="2" t="str">
        <f>IF(Table1[[#This Row],[Direct
Funded
Charter School
Number]]="N/A",Table1[[#This Row],[District
Code]],"C"&amp;Table1[[#This Row],[Direct
Funded
Charter School
Number]])</f>
        <v>C0671</v>
      </c>
      <c r="K727" t="s">
        <v>1799</v>
      </c>
      <c r="L727" s="9">
        <v>10398</v>
      </c>
      <c r="M727" s="20">
        <v>2600</v>
      </c>
    </row>
    <row r="728" spans="1:13" x14ac:dyDescent="0.35">
      <c r="A728" t="s">
        <v>1755</v>
      </c>
      <c r="B728" t="s">
        <v>2960</v>
      </c>
      <c r="C728" s="2">
        <v>4</v>
      </c>
      <c r="D728" t="s">
        <v>1800</v>
      </c>
      <c r="E728" s="2" t="str">
        <f t="shared" si="79"/>
        <v>36</v>
      </c>
      <c r="F728" s="2" t="str">
        <f t="shared" si="80"/>
        <v>67876</v>
      </c>
      <c r="G728" s="2" t="str">
        <f t="shared" si="81"/>
        <v>0109850</v>
      </c>
      <c r="H728" s="2" t="s">
        <v>1801</v>
      </c>
      <c r="I728" s="2" t="str">
        <f t="shared" si="78"/>
        <v>C731</v>
      </c>
      <c r="J728" s="2" t="str">
        <f>IF(Table1[[#This Row],[Direct
Funded
Charter School
Number]]="N/A",Table1[[#This Row],[District
Code]],"C"&amp;Table1[[#This Row],[Direct
Funded
Charter School
Number]])</f>
        <v>C0731</v>
      </c>
      <c r="K728" t="s">
        <v>1802</v>
      </c>
      <c r="L728" s="9">
        <v>10000</v>
      </c>
      <c r="M728" s="20">
        <v>2500</v>
      </c>
    </row>
    <row r="729" spans="1:13" x14ac:dyDescent="0.35">
      <c r="A729" t="s">
        <v>1755</v>
      </c>
      <c r="B729" t="s">
        <v>2960</v>
      </c>
      <c r="C729" s="2">
        <v>4</v>
      </c>
      <c r="D729" t="s">
        <v>1803</v>
      </c>
      <c r="E729" s="2" t="str">
        <f t="shared" si="79"/>
        <v>36</v>
      </c>
      <c r="F729" s="2" t="str">
        <f t="shared" si="80"/>
        <v>75044</v>
      </c>
      <c r="G729" s="2" t="str">
        <f t="shared" si="81"/>
        <v>0112441</v>
      </c>
      <c r="H729" s="2" t="s">
        <v>1804</v>
      </c>
      <c r="I729" s="2" t="str">
        <f t="shared" si="78"/>
        <v>C801</v>
      </c>
      <c r="J729" s="2" t="str">
        <f>IF(Table1[[#This Row],[Direct
Funded
Charter School
Number]]="N/A",Table1[[#This Row],[District
Code]],"C"&amp;Table1[[#This Row],[Direct
Funded
Charter School
Number]])</f>
        <v>C0801</v>
      </c>
      <c r="K729" t="s">
        <v>1805</v>
      </c>
      <c r="L729" s="9">
        <v>10000</v>
      </c>
      <c r="M729" s="20">
        <v>2500</v>
      </c>
    </row>
    <row r="730" spans="1:13" s="11" customFormat="1" x14ac:dyDescent="0.35">
      <c r="A730" t="s">
        <v>1755</v>
      </c>
      <c r="B730" t="s">
        <v>2960</v>
      </c>
      <c r="C730" s="2">
        <v>4</v>
      </c>
      <c r="D730" t="s">
        <v>3015</v>
      </c>
      <c r="E730" s="2" t="str">
        <f t="shared" si="79"/>
        <v>36</v>
      </c>
      <c r="F730" s="2" t="str">
        <f t="shared" si="80"/>
        <v>75044</v>
      </c>
      <c r="G730" s="2" t="str">
        <f t="shared" si="81"/>
        <v>0114389</v>
      </c>
      <c r="H730" s="3" t="s">
        <v>3013</v>
      </c>
      <c r="I730" s="2" t="str">
        <f t="shared" ref="I730" si="82">IF(H730="N/A",MID(F730,1,4),IF(MID(H730,1,1)="0","C"&amp;MID(H730,2,3),IF(MID(H730,1,1)="1","S"&amp;MID(H730,2,3),"?")))</f>
        <v>C885</v>
      </c>
      <c r="J730" s="2" t="str">
        <f>IF(Table1[[#This Row],[Direct
Funded
Charter School
Number]]="N/A",Table1[[#This Row],[District
Code]],"C"&amp;Table1[[#This Row],[Direct
Funded
Charter School
Number]])</f>
        <v>C0885</v>
      </c>
      <c r="K730" t="s">
        <v>3014</v>
      </c>
      <c r="L730" s="9">
        <v>10000</v>
      </c>
      <c r="M730" s="20">
        <v>4556</v>
      </c>
    </row>
    <row r="731" spans="1:13" x14ac:dyDescent="0.35">
      <c r="A731" t="s">
        <v>1755</v>
      </c>
      <c r="B731" t="s">
        <v>2960</v>
      </c>
      <c r="C731" s="2">
        <v>4</v>
      </c>
      <c r="D731" t="s">
        <v>1806</v>
      </c>
      <c r="E731" s="2" t="str">
        <f t="shared" si="79"/>
        <v>36</v>
      </c>
      <c r="F731" s="2" t="str">
        <f t="shared" si="80"/>
        <v>10363</v>
      </c>
      <c r="G731" s="2" t="str">
        <f t="shared" si="81"/>
        <v>0115808</v>
      </c>
      <c r="H731" s="2" t="s">
        <v>1807</v>
      </c>
      <c r="I731" s="2" t="str">
        <f t="shared" si="78"/>
        <v>C903</v>
      </c>
      <c r="J731" s="2" t="str">
        <f>IF(Table1[[#This Row],[Direct
Funded
Charter School
Number]]="N/A",Table1[[#This Row],[District
Code]],"C"&amp;Table1[[#This Row],[Direct
Funded
Charter School
Number]])</f>
        <v>C0903</v>
      </c>
      <c r="K731" t="s">
        <v>1808</v>
      </c>
      <c r="L731" s="9">
        <v>16708</v>
      </c>
      <c r="M731" s="20">
        <v>4177</v>
      </c>
    </row>
    <row r="732" spans="1:13" x14ac:dyDescent="0.35">
      <c r="A732" t="s">
        <v>1755</v>
      </c>
      <c r="B732" t="s">
        <v>2960</v>
      </c>
      <c r="C732" s="2">
        <v>4</v>
      </c>
      <c r="D732" t="s">
        <v>1809</v>
      </c>
      <c r="E732" s="2" t="str">
        <f t="shared" si="79"/>
        <v>36</v>
      </c>
      <c r="F732" s="2" t="str">
        <f t="shared" si="80"/>
        <v>75044</v>
      </c>
      <c r="G732" s="2" t="str">
        <f t="shared" si="81"/>
        <v>0116707</v>
      </c>
      <c r="H732" s="2" t="s">
        <v>1810</v>
      </c>
      <c r="I732" s="2" t="str">
        <f t="shared" si="78"/>
        <v>C971</v>
      </c>
      <c r="J732" s="2" t="str">
        <f>IF(Table1[[#This Row],[Direct
Funded
Charter School
Number]]="N/A",Table1[[#This Row],[District
Code]],"C"&amp;Table1[[#This Row],[Direct
Funded
Charter School
Number]])</f>
        <v>C0971</v>
      </c>
      <c r="K732" t="s">
        <v>1811</v>
      </c>
      <c r="L732" s="9">
        <v>16071</v>
      </c>
      <c r="M732" s="20">
        <v>6948</v>
      </c>
    </row>
    <row r="733" spans="1:13" x14ac:dyDescent="0.35">
      <c r="A733" t="s">
        <v>1755</v>
      </c>
      <c r="B733" t="s">
        <v>2960</v>
      </c>
      <c r="C733" s="2">
        <v>4</v>
      </c>
      <c r="D733" t="s">
        <v>1812</v>
      </c>
      <c r="E733" s="2" t="str">
        <f t="shared" si="79"/>
        <v>36</v>
      </c>
      <c r="F733" s="2" t="str">
        <f t="shared" si="80"/>
        <v>67876</v>
      </c>
      <c r="G733" s="2" t="str">
        <f t="shared" si="81"/>
        <v>0117192</v>
      </c>
      <c r="H733" s="2" t="s">
        <v>1813</v>
      </c>
      <c r="I733" s="2" t="str">
        <f t="shared" si="78"/>
        <v>C982</v>
      </c>
      <c r="J733" s="2" t="str">
        <f>IF(Table1[[#This Row],[Direct
Funded
Charter School
Number]]="N/A",Table1[[#This Row],[District
Code]],"C"&amp;Table1[[#This Row],[Direct
Funded
Charter School
Number]])</f>
        <v>C0982</v>
      </c>
      <c r="K733" t="s">
        <v>1814</v>
      </c>
      <c r="L733" s="9">
        <v>10014</v>
      </c>
      <c r="M733" s="20">
        <v>7510</v>
      </c>
    </row>
    <row r="734" spans="1:13" x14ac:dyDescent="0.35">
      <c r="A734" t="s">
        <v>1755</v>
      </c>
      <c r="B734" t="s">
        <v>2960</v>
      </c>
      <c r="C734" s="2">
        <v>4</v>
      </c>
      <c r="D734" t="s">
        <v>1815</v>
      </c>
      <c r="E734" s="2" t="str">
        <f t="shared" si="79"/>
        <v>36</v>
      </c>
      <c r="F734" s="2" t="str">
        <f t="shared" si="80"/>
        <v>75044</v>
      </c>
      <c r="G734" s="2" t="str">
        <f t="shared" si="81"/>
        <v>0118059</v>
      </c>
      <c r="H734" s="2" t="s">
        <v>1816</v>
      </c>
      <c r="I734" s="2" t="str">
        <f t="shared" si="78"/>
        <v>S034</v>
      </c>
      <c r="J734" s="2" t="str">
        <f>IF(Table1[[#This Row],[Direct
Funded
Charter School
Number]]="N/A",Table1[[#This Row],[District
Code]],"C"&amp;Table1[[#This Row],[Direct
Funded
Charter School
Number]])</f>
        <v>C1034</v>
      </c>
      <c r="K734" t="s">
        <v>1817</v>
      </c>
      <c r="L734" s="9">
        <v>10000</v>
      </c>
      <c r="M734" s="20">
        <v>2500</v>
      </c>
    </row>
    <row r="735" spans="1:13" x14ac:dyDescent="0.35">
      <c r="A735" t="s">
        <v>1755</v>
      </c>
      <c r="B735" t="s">
        <v>2960</v>
      </c>
      <c r="C735" s="2">
        <v>4</v>
      </c>
      <c r="D735" t="s">
        <v>1818</v>
      </c>
      <c r="E735" s="2" t="str">
        <f t="shared" si="79"/>
        <v>36</v>
      </c>
      <c r="F735" s="2" t="str">
        <f t="shared" si="80"/>
        <v>67876</v>
      </c>
      <c r="G735" s="2" t="str">
        <f t="shared" si="81"/>
        <v>0120006</v>
      </c>
      <c r="H735" s="2" t="s">
        <v>1819</v>
      </c>
      <c r="I735" s="2" t="str">
        <f t="shared" si="78"/>
        <v>S089</v>
      </c>
      <c r="J735" s="2" t="str">
        <f>IF(Table1[[#This Row],[Direct
Funded
Charter School
Number]]="N/A",Table1[[#This Row],[District
Code]],"C"&amp;Table1[[#This Row],[Direct
Funded
Charter School
Number]])</f>
        <v>C1089</v>
      </c>
      <c r="K735" t="s">
        <v>1820</v>
      </c>
      <c r="L735" s="9">
        <v>10000</v>
      </c>
      <c r="M735" s="20">
        <v>2500</v>
      </c>
    </row>
    <row r="736" spans="1:13" x14ac:dyDescent="0.35">
      <c r="A736" t="s">
        <v>1755</v>
      </c>
      <c r="B736" t="s">
        <v>2960</v>
      </c>
      <c r="C736" s="2">
        <v>4</v>
      </c>
      <c r="D736" t="s">
        <v>1821</v>
      </c>
      <c r="E736" s="2" t="str">
        <f t="shared" si="79"/>
        <v>36</v>
      </c>
      <c r="F736" s="2" t="str">
        <f t="shared" si="80"/>
        <v>67876</v>
      </c>
      <c r="G736" s="2" t="str">
        <f t="shared" si="81"/>
        <v>0121343</v>
      </c>
      <c r="H736" s="2" t="s">
        <v>1822</v>
      </c>
      <c r="I736" s="2" t="str">
        <f t="shared" si="78"/>
        <v>S153</v>
      </c>
      <c r="J736" s="2" t="str">
        <f>IF(Table1[[#This Row],[Direct
Funded
Charter School
Number]]="N/A",Table1[[#This Row],[District
Code]],"C"&amp;Table1[[#This Row],[Direct
Funded
Charter School
Number]])</f>
        <v>C1153</v>
      </c>
      <c r="K736" t="s">
        <v>1823</v>
      </c>
      <c r="L736" s="9">
        <v>10000</v>
      </c>
      <c r="M736" s="20">
        <v>2500</v>
      </c>
    </row>
    <row r="737" spans="1:13" x14ac:dyDescent="0.35">
      <c r="A737" t="s">
        <v>1755</v>
      </c>
      <c r="B737" t="s">
        <v>2960</v>
      </c>
      <c r="C737" s="2">
        <v>4</v>
      </c>
      <c r="D737" t="s">
        <v>1824</v>
      </c>
      <c r="E737" s="2" t="str">
        <f t="shared" si="79"/>
        <v>36</v>
      </c>
      <c r="F737" s="2" t="str">
        <f t="shared" si="80"/>
        <v>67876</v>
      </c>
      <c r="G737" s="2" t="str">
        <f t="shared" si="81"/>
        <v>0126706</v>
      </c>
      <c r="H737" s="2" t="s">
        <v>1825</v>
      </c>
      <c r="I737" s="2" t="str">
        <f t="shared" si="78"/>
        <v>S437</v>
      </c>
      <c r="J737" s="2" t="str">
        <f>IF(Table1[[#This Row],[Direct
Funded
Charter School
Number]]="N/A",Table1[[#This Row],[District
Code]],"C"&amp;Table1[[#This Row],[Direct
Funded
Charter School
Number]])</f>
        <v>C1437</v>
      </c>
      <c r="K737" t="s">
        <v>1826</v>
      </c>
      <c r="L737" s="9">
        <v>10000</v>
      </c>
      <c r="M737" s="20">
        <v>2500</v>
      </c>
    </row>
    <row r="738" spans="1:13" x14ac:dyDescent="0.35">
      <c r="A738" t="s">
        <v>1755</v>
      </c>
      <c r="B738" t="s">
        <v>2960</v>
      </c>
      <c r="C738" s="2">
        <v>4</v>
      </c>
      <c r="D738" t="s">
        <v>1827</v>
      </c>
      <c r="E738" s="2" t="str">
        <f t="shared" si="79"/>
        <v>36</v>
      </c>
      <c r="F738" s="2" t="str">
        <f t="shared" si="80"/>
        <v>67876</v>
      </c>
      <c r="G738" s="2" t="str">
        <f t="shared" si="81"/>
        <v>0126714</v>
      </c>
      <c r="H738" s="2" t="s">
        <v>1828</v>
      </c>
      <c r="I738" s="2" t="str">
        <f t="shared" si="78"/>
        <v>S438</v>
      </c>
      <c r="J738" s="2" t="str">
        <f>IF(Table1[[#This Row],[Direct
Funded
Charter School
Number]]="N/A",Table1[[#This Row],[District
Code]],"C"&amp;Table1[[#This Row],[Direct
Funded
Charter School
Number]])</f>
        <v>C1438</v>
      </c>
      <c r="K738" t="s">
        <v>1829</v>
      </c>
      <c r="L738" s="9">
        <v>10000</v>
      </c>
      <c r="M738" s="20">
        <v>2500</v>
      </c>
    </row>
    <row r="739" spans="1:13" x14ac:dyDescent="0.35">
      <c r="A739" t="s">
        <v>1755</v>
      </c>
      <c r="B739" t="s">
        <v>2960</v>
      </c>
      <c r="C739" s="2">
        <v>4</v>
      </c>
      <c r="D739" t="s">
        <v>1830</v>
      </c>
      <c r="E739" s="2" t="str">
        <f t="shared" si="79"/>
        <v>36</v>
      </c>
      <c r="F739" s="2" t="str">
        <f t="shared" si="80"/>
        <v>10363</v>
      </c>
      <c r="G739" s="2" t="str">
        <f t="shared" si="81"/>
        <v>6111918</v>
      </c>
      <c r="H739" s="2" t="s">
        <v>1831</v>
      </c>
      <c r="I739" s="2" t="str">
        <f t="shared" si="78"/>
        <v>S522</v>
      </c>
      <c r="J739" s="2" t="str">
        <f>IF(Table1[[#This Row],[Direct
Funded
Charter School
Number]]="N/A",Table1[[#This Row],[District
Code]],"C"&amp;Table1[[#This Row],[Direct
Funded
Charter School
Number]])</f>
        <v>C1522</v>
      </c>
      <c r="K739" t="s">
        <v>1832</v>
      </c>
      <c r="L739" s="9">
        <v>14244</v>
      </c>
      <c r="M739" s="20">
        <v>3561</v>
      </c>
    </row>
    <row r="740" spans="1:13" x14ac:dyDescent="0.35">
      <c r="A740" t="s">
        <v>1755</v>
      </c>
      <c r="B740" t="s">
        <v>2960</v>
      </c>
      <c r="C740" s="2">
        <v>4</v>
      </c>
      <c r="D740" t="s">
        <v>1833</v>
      </c>
      <c r="E740" s="2" t="str">
        <f t="shared" si="79"/>
        <v>36</v>
      </c>
      <c r="F740" s="2" t="str">
        <f t="shared" si="80"/>
        <v>67736</v>
      </c>
      <c r="G740" s="2" t="str">
        <f t="shared" si="81"/>
        <v>0128439</v>
      </c>
      <c r="H740" s="2" t="s">
        <v>1834</v>
      </c>
      <c r="I740" s="2" t="str">
        <f t="shared" si="78"/>
        <v>S592</v>
      </c>
      <c r="J740" s="2" t="str">
        <f>IF(Table1[[#This Row],[Direct
Funded
Charter School
Number]]="N/A",Table1[[#This Row],[District
Code]],"C"&amp;Table1[[#This Row],[Direct
Funded
Charter School
Number]])</f>
        <v>C1592</v>
      </c>
      <c r="K740" t="s">
        <v>1835</v>
      </c>
      <c r="L740" s="9">
        <v>10000</v>
      </c>
      <c r="M740" s="20">
        <v>2500</v>
      </c>
    </row>
    <row r="741" spans="1:13" x14ac:dyDescent="0.35">
      <c r="A741" t="s">
        <v>1755</v>
      </c>
      <c r="B741" t="s">
        <v>2960</v>
      </c>
      <c r="C741" s="2">
        <v>4</v>
      </c>
      <c r="D741" t="s">
        <v>1836</v>
      </c>
      <c r="E741" s="2" t="str">
        <f t="shared" si="79"/>
        <v>36</v>
      </c>
      <c r="F741" s="2" t="str">
        <f t="shared" si="80"/>
        <v>67876</v>
      </c>
      <c r="G741" s="2" t="str">
        <f t="shared" si="81"/>
        <v>0133892</v>
      </c>
      <c r="H741" s="2" t="s">
        <v>1837</v>
      </c>
      <c r="I741" s="2" t="str">
        <f t="shared" si="78"/>
        <v>S795</v>
      </c>
      <c r="J741" s="2" t="str">
        <f>IF(Table1[[#This Row],[Direct
Funded
Charter School
Number]]="N/A",Table1[[#This Row],[District
Code]],"C"&amp;Table1[[#This Row],[Direct
Funded
Charter School
Number]])</f>
        <v>C1795</v>
      </c>
      <c r="K741" t="s">
        <v>1838</v>
      </c>
      <c r="L741" s="9">
        <v>10000</v>
      </c>
      <c r="M741" s="20">
        <v>2500</v>
      </c>
    </row>
    <row r="742" spans="1:13" x14ac:dyDescent="0.35">
      <c r="A742" t="s">
        <v>1755</v>
      </c>
      <c r="B742" t="s">
        <v>2960</v>
      </c>
      <c r="C742" s="2">
        <v>4</v>
      </c>
      <c r="D742" t="s">
        <v>1839</v>
      </c>
      <c r="E742" s="2" t="str">
        <f t="shared" si="79"/>
        <v>36</v>
      </c>
      <c r="F742" s="2" t="str">
        <f t="shared" si="80"/>
        <v>67892</v>
      </c>
      <c r="G742" s="2" t="str">
        <f t="shared" si="81"/>
        <v>0134247</v>
      </c>
      <c r="H742" s="2" t="s">
        <v>1840</v>
      </c>
      <c r="I742" s="2" t="str">
        <f t="shared" si="78"/>
        <v>S824</v>
      </c>
      <c r="J742" s="2" t="str">
        <f>IF(Table1[[#This Row],[Direct
Funded
Charter School
Number]]="N/A",Table1[[#This Row],[District
Code]],"C"&amp;Table1[[#This Row],[Direct
Funded
Charter School
Number]])</f>
        <v>C1824</v>
      </c>
      <c r="K742" t="s">
        <v>1841</v>
      </c>
      <c r="L742" s="9">
        <v>16260</v>
      </c>
      <c r="M742" s="20">
        <v>4065</v>
      </c>
    </row>
    <row r="743" spans="1:13" x14ac:dyDescent="0.35">
      <c r="A743" t="s">
        <v>1842</v>
      </c>
      <c r="B743" t="s">
        <v>2961</v>
      </c>
      <c r="C743" s="2">
        <v>2</v>
      </c>
      <c r="D743" t="s">
        <v>1843</v>
      </c>
      <c r="E743" s="2" t="str">
        <f t="shared" si="79"/>
        <v>37</v>
      </c>
      <c r="F743" s="2" t="str">
        <f t="shared" si="80"/>
        <v>10371</v>
      </c>
      <c r="G743" s="2" t="str">
        <f t="shared" si="81"/>
        <v>0000000</v>
      </c>
      <c r="H743" s="2" t="s">
        <v>8</v>
      </c>
      <c r="I743" s="2" t="str">
        <f t="shared" si="78"/>
        <v>1037</v>
      </c>
      <c r="J743" s="2" t="str">
        <f>IF(Table1[[#This Row],[Direct
Funded
Charter School
Number]]="N/A",Table1[[#This Row],[District
Code]],"C"&amp;Table1[[#This Row],[Direct
Funded
Charter School
Number]])</f>
        <v>10371</v>
      </c>
      <c r="K743" t="s">
        <v>1844</v>
      </c>
      <c r="L743" s="9">
        <v>110016</v>
      </c>
      <c r="M743" s="20">
        <v>27504</v>
      </c>
    </row>
    <row r="744" spans="1:13" x14ac:dyDescent="0.35">
      <c r="A744" t="s">
        <v>1842</v>
      </c>
      <c r="B744" t="s">
        <v>2961</v>
      </c>
      <c r="C744" s="2">
        <v>2</v>
      </c>
      <c r="D744" t="s">
        <v>1845</v>
      </c>
      <c r="E744" s="2" t="str">
        <f t="shared" si="79"/>
        <v>37</v>
      </c>
      <c r="F744" s="2" t="str">
        <f t="shared" si="80"/>
        <v>76851</v>
      </c>
      <c r="G744" s="2" t="str">
        <f t="shared" si="81"/>
        <v>0000000</v>
      </c>
      <c r="H744" s="2" t="s">
        <v>8</v>
      </c>
      <c r="I744" s="2" t="str">
        <f t="shared" si="78"/>
        <v>7685</v>
      </c>
      <c r="J744" s="2" t="str">
        <f>IF(Table1[[#This Row],[Direct
Funded
Charter School
Number]]="N/A",Table1[[#This Row],[District
Code]],"C"&amp;Table1[[#This Row],[Direct
Funded
Charter School
Number]])</f>
        <v>76851</v>
      </c>
      <c r="K744" t="s">
        <v>1846</v>
      </c>
      <c r="L744" s="9">
        <v>28228</v>
      </c>
      <c r="M744" s="20">
        <v>7057</v>
      </c>
    </row>
    <row r="745" spans="1:13" x14ac:dyDescent="0.35">
      <c r="A745" t="s">
        <v>1842</v>
      </c>
      <c r="B745" t="s">
        <v>2961</v>
      </c>
      <c r="C745" s="2">
        <v>2</v>
      </c>
      <c r="D745" t="s">
        <v>1847</v>
      </c>
      <c r="E745" s="2" t="str">
        <f t="shared" si="79"/>
        <v>37</v>
      </c>
      <c r="F745" s="2" t="str">
        <f t="shared" si="80"/>
        <v>67983</v>
      </c>
      <c r="G745" s="2" t="str">
        <f t="shared" si="81"/>
        <v>0000000</v>
      </c>
      <c r="H745" s="2" t="s">
        <v>8</v>
      </c>
      <c r="I745" s="2" t="str">
        <f t="shared" si="78"/>
        <v>6798</v>
      </c>
      <c r="J745" s="2" t="str">
        <f>IF(Table1[[#This Row],[Direct
Funded
Charter School
Number]]="N/A",Table1[[#This Row],[District
Code]],"C"&amp;Table1[[#This Row],[Direct
Funded
Charter School
Number]])</f>
        <v>67983</v>
      </c>
      <c r="K745" t="s">
        <v>1848</v>
      </c>
      <c r="L745" s="9">
        <v>10000</v>
      </c>
      <c r="M745" s="20">
        <v>2500</v>
      </c>
    </row>
    <row r="746" spans="1:13" x14ac:dyDescent="0.35">
      <c r="A746" t="s">
        <v>1842</v>
      </c>
      <c r="B746" t="s">
        <v>2961</v>
      </c>
      <c r="C746" s="2">
        <v>2</v>
      </c>
      <c r="D746" t="s">
        <v>1849</v>
      </c>
      <c r="E746" s="2" t="str">
        <f t="shared" si="79"/>
        <v>37</v>
      </c>
      <c r="F746" s="2" t="str">
        <f t="shared" si="80"/>
        <v>68023</v>
      </c>
      <c r="G746" s="2" t="str">
        <f t="shared" si="81"/>
        <v>0000000</v>
      </c>
      <c r="H746" s="2" t="s">
        <v>8</v>
      </c>
      <c r="I746" s="2" t="str">
        <f t="shared" si="78"/>
        <v>6802</v>
      </c>
      <c r="J746" s="2" t="str">
        <f>IF(Table1[[#This Row],[Direct
Funded
Charter School
Number]]="N/A",Table1[[#This Row],[District
Code]],"C"&amp;Table1[[#This Row],[Direct
Funded
Charter School
Number]])</f>
        <v>68023</v>
      </c>
      <c r="K746" t="s">
        <v>1850</v>
      </c>
      <c r="L746" s="9">
        <v>366182</v>
      </c>
      <c r="M746" s="20">
        <v>91546</v>
      </c>
    </row>
    <row r="747" spans="1:13" x14ac:dyDescent="0.35">
      <c r="A747" t="s">
        <v>1842</v>
      </c>
      <c r="B747" t="s">
        <v>2961</v>
      </c>
      <c r="C747" s="2">
        <v>2</v>
      </c>
      <c r="D747" t="s">
        <v>1851</v>
      </c>
      <c r="E747" s="2" t="str">
        <f t="shared" si="79"/>
        <v>37</v>
      </c>
      <c r="F747" s="2" t="str">
        <f t="shared" si="80"/>
        <v>68080</v>
      </c>
      <c r="G747" s="2" t="str">
        <f t="shared" si="81"/>
        <v>0000000</v>
      </c>
      <c r="H747" s="2" t="s">
        <v>8</v>
      </c>
      <c r="I747" s="2" t="str">
        <f t="shared" si="78"/>
        <v>6808</v>
      </c>
      <c r="J747" s="2" t="str">
        <f>IF(Table1[[#This Row],[Direct
Funded
Charter School
Number]]="N/A",Table1[[#This Row],[District
Code]],"C"&amp;Table1[[#This Row],[Direct
Funded
Charter School
Number]])</f>
        <v>68080</v>
      </c>
      <c r="K747" t="s">
        <v>1852</v>
      </c>
      <c r="L747" s="9">
        <v>37267</v>
      </c>
      <c r="M747" s="20">
        <v>9317</v>
      </c>
    </row>
    <row r="748" spans="1:13" x14ac:dyDescent="0.35">
      <c r="A748" t="s">
        <v>1842</v>
      </c>
      <c r="B748" t="s">
        <v>2961</v>
      </c>
      <c r="C748" s="2">
        <v>2</v>
      </c>
      <c r="D748" t="s">
        <v>1853</v>
      </c>
      <c r="E748" s="2" t="str">
        <f t="shared" si="79"/>
        <v>37</v>
      </c>
      <c r="F748" s="2" t="str">
        <f t="shared" si="80"/>
        <v>68098</v>
      </c>
      <c r="G748" s="2" t="str">
        <f t="shared" si="81"/>
        <v>0000000</v>
      </c>
      <c r="H748" s="2" t="s">
        <v>8</v>
      </c>
      <c r="I748" s="2" t="str">
        <f t="shared" si="78"/>
        <v>6809</v>
      </c>
      <c r="J748" s="2" t="str">
        <f>IF(Table1[[#This Row],[Direct
Funded
Charter School
Number]]="N/A",Table1[[#This Row],[District
Code]],"C"&amp;Table1[[#This Row],[Direct
Funded
Charter School
Number]])</f>
        <v>68098</v>
      </c>
      <c r="K748" t="s">
        <v>1854</v>
      </c>
      <c r="L748" s="9">
        <v>314993</v>
      </c>
      <c r="M748" s="20">
        <v>78748</v>
      </c>
    </row>
    <row r="749" spans="1:13" x14ac:dyDescent="0.35">
      <c r="A749" t="s">
        <v>1842</v>
      </c>
      <c r="B749" t="s">
        <v>2961</v>
      </c>
      <c r="C749" s="2">
        <v>2</v>
      </c>
      <c r="D749" t="s">
        <v>1855</v>
      </c>
      <c r="E749" s="2" t="str">
        <f t="shared" si="79"/>
        <v>37</v>
      </c>
      <c r="F749" s="2" t="str">
        <f t="shared" si="80"/>
        <v>68106</v>
      </c>
      <c r="G749" s="2" t="str">
        <f t="shared" si="81"/>
        <v>0000000</v>
      </c>
      <c r="H749" s="2" t="s">
        <v>8</v>
      </c>
      <c r="I749" s="2" t="str">
        <f t="shared" ref="I749:I788" si="83">IF(H749="N/A",MID(F749,1,4),IF(MID(H749,1,1)="0","C"&amp;MID(H749,2,3),IF(MID(H749,1,1)="1","S"&amp;MID(H749,2,3),"?")))</f>
        <v>6810</v>
      </c>
      <c r="J749" s="2" t="str">
        <f>IF(Table1[[#This Row],[Direct
Funded
Charter School
Number]]="N/A",Table1[[#This Row],[District
Code]],"C"&amp;Table1[[#This Row],[Direct
Funded
Charter School
Number]])</f>
        <v>68106</v>
      </c>
      <c r="K749" t="s">
        <v>1856</v>
      </c>
      <c r="L749" s="9">
        <v>121147</v>
      </c>
      <c r="M749" s="20">
        <v>30287</v>
      </c>
    </row>
    <row r="750" spans="1:13" x14ac:dyDescent="0.35">
      <c r="A750" t="s">
        <v>1842</v>
      </c>
      <c r="B750" t="s">
        <v>2961</v>
      </c>
      <c r="C750" s="2">
        <v>2</v>
      </c>
      <c r="D750" t="s">
        <v>1857</v>
      </c>
      <c r="E750" s="2" t="str">
        <f t="shared" ref="E750:E789" si="84">MID($D750,1,2)</f>
        <v>37</v>
      </c>
      <c r="F750" s="2" t="str">
        <f t="shared" ref="F750:F789" si="85">MID($D750,3,5)</f>
        <v>68122</v>
      </c>
      <c r="G750" s="2" t="str">
        <f t="shared" ref="G750:G789" si="86">MID($D750,8,7)</f>
        <v>0000000</v>
      </c>
      <c r="H750" s="2" t="s">
        <v>8</v>
      </c>
      <c r="I750" s="2" t="str">
        <f t="shared" si="83"/>
        <v>6812</v>
      </c>
      <c r="J750" s="2" t="str">
        <f>IF(Table1[[#This Row],[Direct
Funded
Charter School
Number]]="N/A",Table1[[#This Row],[District
Code]],"C"&amp;Table1[[#This Row],[Direct
Funded
Charter School
Number]])</f>
        <v>68122</v>
      </c>
      <c r="K750" t="s">
        <v>1858</v>
      </c>
      <c r="L750" s="9">
        <v>30183</v>
      </c>
      <c r="M750" s="20">
        <v>7546</v>
      </c>
    </row>
    <row r="751" spans="1:13" x14ac:dyDescent="0.35">
      <c r="A751" t="s">
        <v>1842</v>
      </c>
      <c r="B751" t="s">
        <v>2961</v>
      </c>
      <c r="C751" s="2">
        <v>2</v>
      </c>
      <c r="D751" t="s">
        <v>1859</v>
      </c>
      <c r="E751" s="2" t="str">
        <f t="shared" si="84"/>
        <v>37</v>
      </c>
      <c r="F751" s="2" t="str">
        <f t="shared" si="85"/>
        <v>68130</v>
      </c>
      <c r="G751" s="2" t="str">
        <f t="shared" si="86"/>
        <v>0000000</v>
      </c>
      <c r="H751" s="2" t="s">
        <v>8</v>
      </c>
      <c r="I751" s="2" t="str">
        <f t="shared" si="83"/>
        <v>6813</v>
      </c>
      <c r="J751" s="2" t="str">
        <f>IF(Table1[[#This Row],[Direct
Funded
Charter School
Number]]="N/A",Table1[[#This Row],[District
Code]],"C"&amp;Table1[[#This Row],[Direct
Funded
Charter School
Number]])</f>
        <v>68130</v>
      </c>
      <c r="K751" t="s">
        <v>1860</v>
      </c>
      <c r="L751" s="9">
        <v>310063</v>
      </c>
      <c r="M751" s="20">
        <v>77516</v>
      </c>
    </row>
    <row r="752" spans="1:13" x14ac:dyDescent="0.35">
      <c r="A752" t="s">
        <v>1842</v>
      </c>
      <c r="B752" t="s">
        <v>2961</v>
      </c>
      <c r="C752" s="2">
        <v>2</v>
      </c>
      <c r="D752" t="s">
        <v>1861</v>
      </c>
      <c r="E752" s="2" t="str">
        <f t="shared" si="84"/>
        <v>37</v>
      </c>
      <c r="F752" s="2" t="str">
        <f t="shared" si="85"/>
        <v>68155</v>
      </c>
      <c r="G752" s="2" t="str">
        <f t="shared" si="86"/>
        <v>0000000</v>
      </c>
      <c r="H752" s="2" t="s">
        <v>8</v>
      </c>
      <c r="I752" s="2" t="str">
        <f t="shared" si="83"/>
        <v>6815</v>
      </c>
      <c r="J752" s="2" t="str">
        <f>IF(Table1[[#This Row],[Direct
Funded
Charter School
Number]]="N/A",Table1[[#This Row],[District
Code]],"C"&amp;Table1[[#This Row],[Direct
Funded
Charter School
Number]])</f>
        <v>68155</v>
      </c>
      <c r="K752" t="s">
        <v>1862</v>
      </c>
      <c r="L752" s="9">
        <v>12300</v>
      </c>
      <c r="M752" s="20">
        <v>3075</v>
      </c>
    </row>
    <row r="753" spans="1:13" x14ac:dyDescent="0.35">
      <c r="A753" t="s">
        <v>1842</v>
      </c>
      <c r="B753" t="s">
        <v>2961</v>
      </c>
      <c r="C753" s="2">
        <v>2</v>
      </c>
      <c r="D753" t="s">
        <v>1863</v>
      </c>
      <c r="E753" s="2" t="str">
        <f t="shared" si="84"/>
        <v>37</v>
      </c>
      <c r="F753" s="2" t="str">
        <f t="shared" si="85"/>
        <v>68197</v>
      </c>
      <c r="G753" s="2" t="str">
        <f t="shared" si="86"/>
        <v>0000000</v>
      </c>
      <c r="H753" s="2" t="s">
        <v>8</v>
      </c>
      <c r="I753" s="2" t="str">
        <f t="shared" si="83"/>
        <v>6819</v>
      </c>
      <c r="J753" s="2" t="str">
        <f>IF(Table1[[#This Row],[Direct
Funded
Charter School
Number]]="N/A",Table1[[#This Row],[District
Code]],"C"&amp;Table1[[#This Row],[Direct
Funded
Charter School
Number]])</f>
        <v>68197</v>
      </c>
      <c r="K753" t="s">
        <v>1864</v>
      </c>
      <c r="L753" s="9">
        <v>168408</v>
      </c>
      <c r="M753" s="20">
        <v>42102</v>
      </c>
    </row>
    <row r="754" spans="1:13" x14ac:dyDescent="0.35">
      <c r="A754" t="s">
        <v>1842</v>
      </c>
      <c r="B754" t="s">
        <v>2961</v>
      </c>
      <c r="C754" s="2">
        <v>2</v>
      </c>
      <c r="D754" t="s">
        <v>1865</v>
      </c>
      <c r="E754" s="2" t="str">
        <f t="shared" si="84"/>
        <v>37</v>
      </c>
      <c r="F754" s="2" t="str">
        <f t="shared" si="85"/>
        <v>68213</v>
      </c>
      <c r="G754" s="2" t="str">
        <f t="shared" si="86"/>
        <v>0000000</v>
      </c>
      <c r="H754" s="2" t="s">
        <v>8</v>
      </c>
      <c r="I754" s="2" t="str">
        <f t="shared" si="83"/>
        <v>6821</v>
      </c>
      <c r="J754" s="2" t="str">
        <f>IF(Table1[[#This Row],[Direct
Funded
Charter School
Number]]="N/A",Table1[[#This Row],[District
Code]],"C"&amp;Table1[[#This Row],[Direct
Funded
Charter School
Number]])</f>
        <v>68213</v>
      </c>
      <c r="K754" t="s">
        <v>1866</v>
      </c>
      <c r="L754" s="9">
        <v>32189</v>
      </c>
      <c r="M754" s="20">
        <v>8047</v>
      </c>
    </row>
    <row r="755" spans="1:13" x14ac:dyDescent="0.35">
      <c r="A755" t="s">
        <v>1842</v>
      </c>
      <c r="B755" t="s">
        <v>2961</v>
      </c>
      <c r="C755" s="2">
        <v>2</v>
      </c>
      <c r="D755" t="s">
        <v>1867</v>
      </c>
      <c r="E755" s="2" t="str">
        <f t="shared" si="84"/>
        <v>37</v>
      </c>
      <c r="F755" s="2" t="str">
        <f t="shared" si="85"/>
        <v>68221</v>
      </c>
      <c r="G755" s="2" t="str">
        <f t="shared" si="86"/>
        <v>0000000</v>
      </c>
      <c r="H755" s="2" t="s">
        <v>8</v>
      </c>
      <c r="I755" s="2" t="str">
        <f t="shared" si="83"/>
        <v>6822</v>
      </c>
      <c r="J755" s="2" t="str">
        <f>IF(Table1[[#This Row],[Direct
Funded
Charter School
Number]]="N/A",Table1[[#This Row],[District
Code]],"C"&amp;Table1[[#This Row],[Direct
Funded
Charter School
Number]])</f>
        <v>68221</v>
      </c>
      <c r="K755" t="s">
        <v>1868</v>
      </c>
      <c r="L755" s="9">
        <v>111342</v>
      </c>
      <c r="M755" s="20">
        <v>27836</v>
      </c>
    </row>
    <row r="756" spans="1:13" x14ac:dyDescent="0.35">
      <c r="A756" t="s">
        <v>1842</v>
      </c>
      <c r="B756" t="s">
        <v>2961</v>
      </c>
      <c r="C756" s="2">
        <v>2</v>
      </c>
      <c r="D756" t="s">
        <v>1869</v>
      </c>
      <c r="E756" s="2" t="str">
        <f t="shared" si="84"/>
        <v>37</v>
      </c>
      <c r="F756" s="2" t="str">
        <f t="shared" si="85"/>
        <v>68296</v>
      </c>
      <c r="G756" s="2" t="str">
        <f t="shared" si="86"/>
        <v>0000000</v>
      </c>
      <c r="H756" s="2" t="s">
        <v>8</v>
      </c>
      <c r="I756" s="2" t="str">
        <f t="shared" si="83"/>
        <v>6829</v>
      </c>
      <c r="J756" s="2" t="str">
        <f>IF(Table1[[#This Row],[Direct
Funded
Charter School
Number]]="N/A",Table1[[#This Row],[District
Code]],"C"&amp;Table1[[#This Row],[Direct
Funded
Charter School
Number]])</f>
        <v>68296</v>
      </c>
      <c r="K756" t="s">
        <v>1870</v>
      </c>
      <c r="L756" s="9">
        <v>123959</v>
      </c>
      <c r="M756" s="20">
        <v>30990</v>
      </c>
    </row>
    <row r="757" spans="1:13" x14ac:dyDescent="0.35">
      <c r="A757" t="s">
        <v>1842</v>
      </c>
      <c r="B757" t="s">
        <v>2961</v>
      </c>
      <c r="C757" s="2">
        <v>2</v>
      </c>
      <c r="D757" t="s">
        <v>1871</v>
      </c>
      <c r="E757" s="2" t="str">
        <f t="shared" si="84"/>
        <v>37</v>
      </c>
      <c r="F757" s="2" t="str">
        <f t="shared" si="85"/>
        <v>68304</v>
      </c>
      <c r="G757" s="2" t="str">
        <f t="shared" si="86"/>
        <v>0000000</v>
      </c>
      <c r="H757" s="2" t="s">
        <v>8</v>
      </c>
      <c r="I757" s="2" t="str">
        <f t="shared" si="83"/>
        <v>6830</v>
      </c>
      <c r="J757" s="2" t="str">
        <f>IF(Table1[[#This Row],[Direct
Funded
Charter School
Number]]="N/A",Table1[[#This Row],[District
Code]],"C"&amp;Table1[[#This Row],[Direct
Funded
Charter School
Number]])</f>
        <v>68304</v>
      </c>
      <c r="K757" t="s">
        <v>1872</v>
      </c>
      <c r="L757" s="9">
        <v>39705</v>
      </c>
      <c r="M757" s="20">
        <v>9926</v>
      </c>
    </row>
    <row r="758" spans="1:13" x14ac:dyDescent="0.35">
      <c r="A758" t="s">
        <v>1842</v>
      </c>
      <c r="B758" t="s">
        <v>2961</v>
      </c>
      <c r="C758" s="2">
        <v>2</v>
      </c>
      <c r="D758" t="s">
        <v>1873</v>
      </c>
      <c r="E758" s="2" t="str">
        <f t="shared" si="84"/>
        <v>37</v>
      </c>
      <c r="F758" s="2" t="str">
        <f t="shared" si="85"/>
        <v>68338</v>
      </c>
      <c r="G758" s="2" t="str">
        <f t="shared" si="86"/>
        <v>0000000</v>
      </c>
      <c r="H758" s="2" t="s">
        <v>8</v>
      </c>
      <c r="I758" s="2" t="str">
        <f t="shared" si="83"/>
        <v>6833</v>
      </c>
      <c r="J758" s="2" t="str">
        <f>IF(Table1[[#This Row],[Direct
Funded
Charter School
Number]]="N/A",Table1[[#This Row],[District
Code]],"C"&amp;Table1[[#This Row],[Direct
Funded
Charter School
Number]])</f>
        <v>68338</v>
      </c>
      <c r="K758" t="s">
        <v>1874</v>
      </c>
      <c r="L758" s="9">
        <v>2557284</v>
      </c>
      <c r="M758" s="20">
        <v>639321</v>
      </c>
    </row>
    <row r="759" spans="1:13" x14ac:dyDescent="0.35">
      <c r="A759" t="s">
        <v>1842</v>
      </c>
      <c r="B759" t="s">
        <v>2961</v>
      </c>
      <c r="C759" s="2">
        <v>2</v>
      </c>
      <c r="D759" t="s">
        <v>1875</v>
      </c>
      <c r="E759" s="2" t="str">
        <f t="shared" si="84"/>
        <v>37</v>
      </c>
      <c r="F759" s="2" t="str">
        <f t="shared" si="85"/>
        <v>68346</v>
      </c>
      <c r="G759" s="2" t="str">
        <f t="shared" si="86"/>
        <v>0000000</v>
      </c>
      <c r="H759" s="2" t="s">
        <v>8</v>
      </c>
      <c r="I759" s="2" t="str">
        <f t="shared" si="83"/>
        <v>6834</v>
      </c>
      <c r="J759" s="2" t="str">
        <f>IF(Table1[[#This Row],[Direct
Funded
Charter School
Number]]="N/A",Table1[[#This Row],[District
Code]],"C"&amp;Table1[[#This Row],[Direct
Funded
Charter School
Number]])</f>
        <v>68346</v>
      </c>
      <c r="K759" t="s">
        <v>1876</v>
      </c>
      <c r="L759" s="9">
        <v>47706</v>
      </c>
      <c r="M759" s="20">
        <v>11927</v>
      </c>
    </row>
    <row r="760" spans="1:13" x14ac:dyDescent="0.35">
      <c r="A760" t="s">
        <v>1842</v>
      </c>
      <c r="B760" t="s">
        <v>2961</v>
      </c>
      <c r="C760" s="2">
        <v>2</v>
      </c>
      <c r="D760" t="s">
        <v>1877</v>
      </c>
      <c r="E760" s="2" t="str">
        <f t="shared" si="84"/>
        <v>37</v>
      </c>
      <c r="F760" s="2" t="str">
        <f t="shared" si="85"/>
        <v>68353</v>
      </c>
      <c r="G760" s="2" t="str">
        <f t="shared" si="86"/>
        <v>0000000</v>
      </c>
      <c r="H760" s="2" t="s">
        <v>8</v>
      </c>
      <c r="I760" s="2" t="str">
        <f t="shared" si="83"/>
        <v>6835</v>
      </c>
      <c r="J760" s="2" t="str">
        <f>IF(Table1[[#This Row],[Direct
Funded
Charter School
Number]]="N/A",Table1[[#This Row],[District
Code]],"C"&amp;Table1[[#This Row],[Direct
Funded
Charter School
Number]])</f>
        <v>68353</v>
      </c>
      <c r="K760" t="s">
        <v>1878</v>
      </c>
      <c r="L760" s="9">
        <v>10000</v>
      </c>
      <c r="M760" s="20">
        <v>2500</v>
      </c>
    </row>
    <row r="761" spans="1:13" x14ac:dyDescent="0.35">
      <c r="A761" t="s">
        <v>1842</v>
      </c>
      <c r="B761" t="s">
        <v>2961</v>
      </c>
      <c r="C761" s="2">
        <v>2</v>
      </c>
      <c r="D761" t="s">
        <v>1879</v>
      </c>
      <c r="E761" s="2" t="str">
        <f t="shared" si="84"/>
        <v>37</v>
      </c>
      <c r="F761" s="2" t="str">
        <f t="shared" si="85"/>
        <v>68379</v>
      </c>
      <c r="G761" s="2" t="str">
        <f t="shared" si="86"/>
        <v>0000000</v>
      </c>
      <c r="H761" s="2" t="s">
        <v>8</v>
      </c>
      <c r="I761" s="2" t="str">
        <f t="shared" si="83"/>
        <v>6837</v>
      </c>
      <c r="J761" s="2" t="str">
        <f>IF(Table1[[#This Row],[Direct
Funded
Charter School
Number]]="N/A",Table1[[#This Row],[District
Code]],"C"&amp;Table1[[#This Row],[Direct
Funded
Charter School
Number]])</f>
        <v>68379</v>
      </c>
      <c r="K761" t="s">
        <v>1880</v>
      </c>
      <c r="L761" s="9">
        <v>93465</v>
      </c>
      <c r="M761" s="20">
        <v>65536</v>
      </c>
    </row>
    <row r="762" spans="1:13" x14ac:dyDescent="0.35">
      <c r="A762" t="s">
        <v>1842</v>
      </c>
      <c r="B762" t="s">
        <v>2961</v>
      </c>
      <c r="C762" s="2">
        <v>2</v>
      </c>
      <c r="D762" t="s">
        <v>1881</v>
      </c>
      <c r="E762" s="2" t="str">
        <f t="shared" si="84"/>
        <v>37</v>
      </c>
      <c r="F762" s="2" t="str">
        <f t="shared" si="85"/>
        <v>68411</v>
      </c>
      <c r="G762" s="2" t="str">
        <f t="shared" si="86"/>
        <v>0000000</v>
      </c>
      <c r="H762" s="2" t="s">
        <v>8</v>
      </c>
      <c r="I762" s="2" t="str">
        <f t="shared" si="83"/>
        <v>6841</v>
      </c>
      <c r="J762" s="2" t="str">
        <f>IF(Table1[[#This Row],[Direct
Funded
Charter School
Number]]="N/A",Table1[[#This Row],[District
Code]],"C"&amp;Table1[[#This Row],[Direct
Funded
Charter School
Number]])</f>
        <v>68411</v>
      </c>
      <c r="K762" t="s">
        <v>1882</v>
      </c>
      <c r="L762" s="9">
        <v>667587</v>
      </c>
      <c r="M762" s="20">
        <v>166897</v>
      </c>
    </row>
    <row r="763" spans="1:13" x14ac:dyDescent="0.35">
      <c r="A763" t="s">
        <v>1842</v>
      </c>
      <c r="B763" t="s">
        <v>2961</v>
      </c>
      <c r="C763" s="2">
        <v>2</v>
      </c>
      <c r="D763" t="s">
        <v>1883</v>
      </c>
      <c r="E763" s="2" t="str">
        <f t="shared" si="84"/>
        <v>37</v>
      </c>
      <c r="F763" s="2" t="str">
        <f t="shared" si="85"/>
        <v>68437</v>
      </c>
      <c r="G763" s="2" t="str">
        <f t="shared" si="86"/>
        <v>0000000</v>
      </c>
      <c r="H763" s="2" t="s">
        <v>8</v>
      </c>
      <c r="I763" s="2" t="str">
        <f t="shared" si="83"/>
        <v>6843</v>
      </c>
      <c r="J763" s="2" t="str">
        <f>IF(Table1[[#This Row],[Direct
Funded
Charter School
Number]]="N/A",Table1[[#This Row],[District
Code]],"C"&amp;Table1[[#This Row],[Direct
Funded
Charter School
Number]])</f>
        <v>68437</v>
      </c>
      <c r="K763" t="s">
        <v>1884</v>
      </c>
      <c r="L763" s="9">
        <v>10000</v>
      </c>
      <c r="M763" s="20">
        <v>2500</v>
      </c>
    </row>
    <row r="764" spans="1:13" x14ac:dyDescent="0.35">
      <c r="A764" t="s">
        <v>1842</v>
      </c>
      <c r="B764" t="s">
        <v>2961</v>
      </c>
      <c r="C764" s="2">
        <v>2</v>
      </c>
      <c r="D764" t="s">
        <v>1885</v>
      </c>
      <c r="E764" s="2" t="str">
        <f t="shared" si="84"/>
        <v>37</v>
      </c>
      <c r="F764" s="2" t="str">
        <f t="shared" si="85"/>
        <v>68452</v>
      </c>
      <c r="G764" s="2" t="str">
        <f t="shared" si="86"/>
        <v>0000000</v>
      </c>
      <c r="H764" s="2" t="s">
        <v>8</v>
      </c>
      <c r="I764" s="2" t="str">
        <f t="shared" si="83"/>
        <v>6845</v>
      </c>
      <c r="J764" s="2" t="str">
        <f>IF(Table1[[#This Row],[Direct
Funded
Charter School
Number]]="N/A",Table1[[#This Row],[District
Code]],"C"&amp;Table1[[#This Row],[Direct
Funded
Charter School
Number]])</f>
        <v>68452</v>
      </c>
      <c r="K764" t="s">
        <v>1886</v>
      </c>
      <c r="L764" s="9">
        <v>339642</v>
      </c>
      <c r="M764" s="20">
        <v>84911</v>
      </c>
    </row>
    <row r="765" spans="1:13" x14ac:dyDescent="0.35">
      <c r="A765" t="s">
        <v>1842</v>
      </c>
      <c r="B765" t="s">
        <v>2961</v>
      </c>
      <c r="C765" s="2">
        <v>2</v>
      </c>
      <c r="D765" t="s">
        <v>1887</v>
      </c>
      <c r="E765" s="2" t="str">
        <f t="shared" si="84"/>
        <v>37</v>
      </c>
      <c r="F765" s="2" t="str">
        <f t="shared" si="85"/>
        <v>73551</v>
      </c>
      <c r="G765" s="2" t="str">
        <f t="shared" si="86"/>
        <v>0000000</v>
      </c>
      <c r="H765" s="2" t="s">
        <v>8</v>
      </c>
      <c r="I765" s="2" t="str">
        <f t="shared" si="83"/>
        <v>7355</v>
      </c>
      <c r="J765" s="2" t="str">
        <f>IF(Table1[[#This Row],[Direct
Funded
Charter School
Number]]="N/A",Table1[[#This Row],[District
Code]],"C"&amp;Table1[[#This Row],[Direct
Funded
Charter School
Number]])</f>
        <v>73551</v>
      </c>
      <c r="K765" t="s">
        <v>1888</v>
      </c>
      <c r="L765" s="9">
        <v>83207</v>
      </c>
      <c r="M765" s="20">
        <v>20802</v>
      </c>
    </row>
    <row r="766" spans="1:13" x14ac:dyDescent="0.35">
      <c r="A766" t="s">
        <v>1842</v>
      </c>
      <c r="B766" t="s">
        <v>2961</v>
      </c>
      <c r="C766" s="2">
        <v>2</v>
      </c>
      <c r="D766" t="s">
        <v>1889</v>
      </c>
      <c r="E766" s="2" t="str">
        <f t="shared" si="84"/>
        <v>37</v>
      </c>
      <c r="F766" s="2" t="str">
        <f t="shared" si="85"/>
        <v>73569</v>
      </c>
      <c r="G766" s="2" t="str">
        <f t="shared" si="86"/>
        <v>0000000</v>
      </c>
      <c r="H766" s="2" t="s">
        <v>8</v>
      </c>
      <c r="I766" s="2" t="str">
        <f t="shared" si="83"/>
        <v>7356</v>
      </c>
      <c r="J766" s="2" t="str">
        <f>IF(Table1[[#This Row],[Direct
Funded
Charter School
Number]]="N/A",Table1[[#This Row],[District
Code]],"C"&amp;Table1[[#This Row],[Direct
Funded
Charter School
Number]])</f>
        <v>73569</v>
      </c>
      <c r="K766" t="s">
        <v>1890</v>
      </c>
      <c r="L766" s="9">
        <v>276785</v>
      </c>
      <c r="M766" s="20">
        <v>69196</v>
      </c>
    </row>
    <row r="767" spans="1:13" x14ac:dyDescent="0.35">
      <c r="A767" t="s">
        <v>1842</v>
      </c>
      <c r="B767" t="s">
        <v>2961</v>
      </c>
      <c r="C767" s="2">
        <v>2</v>
      </c>
      <c r="D767" t="s">
        <v>1891</v>
      </c>
      <c r="E767" s="2" t="str">
        <f t="shared" si="84"/>
        <v>37</v>
      </c>
      <c r="F767" s="2" t="str">
        <f t="shared" si="85"/>
        <v>75614</v>
      </c>
      <c r="G767" s="2" t="str">
        <f t="shared" si="86"/>
        <v>0000000</v>
      </c>
      <c r="H767" s="2" t="s">
        <v>8</v>
      </c>
      <c r="I767" s="2" t="str">
        <f t="shared" si="83"/>
        <v>7561</v>
      </c>
      <c r="J767" s="2" t="str">
        <f>IF(Table1[[#This Row],[Direct
Funded
Charter School
Number]]="N/A",Table1[[#This Row],[District
Code]],"C"&amp;Table1[[#This Row],[Direct
Funded
Charter School
Number]])</f>
        <v>75614</v>
      </c>
      <c r="K767" t="s">
        <v>1892</v>
      </c>
      <c r="L767" s="9">
        <v>40011</v>
      </c>
      <c r="M767" s="20">
        <v>10003</v>
      </c>
    </row>
    <row r="768" spans="1:13" s="11" customFormat="1" x14ac:dyDescent="0.35">
      <c r="A768" t="s">
        <v>1842</v>
      </c>
      <c r="B768" t="s">
        <v>2961</v>
      </c>
      <c r="C768" s="2">
        <v>2</v>
      </c>
      <c r="D768" t="s">
        <v>3018</v>
      </c>
      <c r="E768" s="2" t="str">
        <f t="shared" si="84"/>
        <v>37</v>
      </c>
      <c r="F768" s="2" t="str">
        <f t="shared" si="85"/>
        <v>68338</v>
      </c>
      <c r="G768" s="2" t="str">
        <f t="shared" si="86"/>
        <v>3730959</v>
      </c>
      <c r="H768" s="3" t="s">
        <v>3016</v>
      </c>
      <c r="I768" s="2" t="str">
        <f t="shared" ref="I768" si="87">IF(H768="N/A",MID(F768,1,4),IF(MID(H768,1,1)="0","C"&amp;MID(H768,2,3),IF(MID(H768,1,1)="1","S"&amp;MID(H768,2,3),"?")))</f>
        <v>C028</v>
      </c>
      <c r="J768" s="21" t="str">
        <f>IF(Table1[[#This Row],[Direct
Funded
Charter School
Number]]="N/A",Table1[[#This Row],[District
Code]],"C"&amp;Table1[[#This Row],[Direct
Funded
Charter School
Number]])</f>
        <v>C0028</v>
      </c>
      <c r="K768" t="s">
        <v>3017</v>
      </c>
      <c r="L768" s="22">
        <v>32673</v>
      </c>
      <c r="M768" s="23">
        <v>13328</v>
      </c>
    </row>
    <row r="769" spans="1:13" x14ac:dyDescent="0.35">
      <c r="A769" t="s">
        <v>1842</v>
      </c>
      <c r="B769" t="s">
        <v>2961</v>
      </c>
      <c r="C769" s="2">
        <v>2</v>
      </c>
      <c r="D769" t="s">
        <v>1893</v>
      </c>
      <c r="E769" s="2" t="str">
        <f t="shared" si="84"/>
        <v>37</v>
      </c>
      <c r="F769" s="2" t="str">
        <f t="shared" si="85"/>
        <v>68338</v>
      </c>
      <c r="G769" s="2" t="str">
        <f t="shared" si="86"/>
        <v>6039457</v>
      </c>
      <c r="H769" s="2" t="s">
        <v>1894</v>
      </c>
      <c r="I769" s="2" t="str">
        <f t="shared" si="83"/>
        <v>C033</v>
      </c>
      <c r="J769" s="2" t="str">
        <f>IF(Table1[[#This Row],[Direct
Funded
Charter School
Number]]="N/A",Table1[[#This Row],[District
Code]],"C"&amp;Table1[[#This Row],[Direct
Funded
Charter School
Number]])</f>
        <v>C0033</v>
      </c>
      <c r="K769" t="s">
        <v>1895</v>
      </c>
      <c r="L769" s="9">
        <v>15249</v>
      </c>
      <c r="M769" s="20">
        <v>3812</v>
      </c>
    </row>
    <row r="770" spans="1:13" x14ac:dyDescent="0.35">
      <c r="A770" t="s">
        <v>1842</v>
      </c>
      <c r="B770" t="s">
        <v>2961</v>
      </c>
      <c r="C770" s="2">
        <v>2</v>
      </c>
      <c r="D770" t="s">
        <v>1896</v>
      </c>
      <c r="E770" s="2" t="str">
        <f t="shared" si="84"/>
        <v>37</v>
      </c>
      <c r="F770" s="2" t="str">
        <f t="shared" si="85"/>
        <v>68338</v>
      </c>
      <c r="G770" s="2" t="str">
        <f t="shared" si="86"/>
        <v>6040018</v>
      </c>
      <c r="H770" s="2" t="s">
        <v>1897</v>
      </c>
      <c r="I770" s="2" t="str">
        <f t="shared" si="83"/>
        <v>C046</v>
      </c>
      <c r="J770" s="2" t="str">
        <f>IF(Table1[[#This Row],[Direct
Funded
Charter School
Number]]="N/A",Table1[[#This Row],[District
Code]],"C"&amp;Table1[[#This Row],[Direct
Funded
Charter School
Number]])</f>
        <v>C0046</v>
      </c>
      <c r="K770" t="s">
        <v>1898</v>
      </c>
      <c r="L770" s="9">
        <v>10096</v>
      </c>
      <c r="M770" s="20">
        <v>7572</v>
      </c>
    </row>
    <row r="771" spans="1:13" x14ac:dyDescent="0.35">
      <c r="A771" t="s">
        <v>1842</v>
      </c>
      <c r="B771" t="s">
        <v>2961</v>
      </c>
      <c r="C771" s="2">
        <v>2</v>
      </c>
      <c r="D771" t="s">
        <v>1899</v>
      </c>
      <c r="E771" s="2" t="str">
        <f t="shared" si="84"/>
        <v>37</v>
      </c>
      <c r="F771" s="2" t="str">
        <f t="shared" si="85"/>
        <v>68338</v>
      </c>
      <c r="G771" s="2" t="str">
        <f t="shared" si="86"/>
        <v>6061964</v>
      </c>
      <c r="H771" s="2" t="s">
        <v>1900</v>
      </c>
      <c r="I771" s="2" t="str">
        <f t="shared" si="83"/>
        <v>C048</v>
      </c>
      <c r="J771" s="2" t="str">
        <f>IF(Table1[[#This Row],[Direct
Funded
Charter School
Number]]="N/A",Table1[[#This Row],[District
Code]],"C"&amp;Table1[[#This Row],[Direct
Funded
Charter School
Number]])</f>
        <v>C0048</v>
      </c>
      <c r="K771" t="s">
        <v>1901</v>
      </c>
      <c r="L771" s="9">
        <v>34148</v>
      </c>
      <c r="M771" s="20">
        <v>8537</v>
      </c>
    </row>
    <row r="772" spans="1:13" x14ac:dyDescent="0.35">
      <c r="A772" t="s">
        <v>1842</v>
      </c>
      <c r="B772" t="s">
        <v>2961</v>
      </c>
      <c r="C772" s="2">
        <v>2</v>
      </c>
      <c r="D772" t="s">
        <v>1902</v>
      </c>
      <c r="E772" s="2" t="str">
        <f t="shared" si="84"/>
        <v>37</v>
      </c>
      <c r="F772" s="2" t="str">
        <f t="shared" si="85"/>
        <v>68452</v>
      </c>
      <c r="G772" s="2" t="str">
        <f t="shared" si="86"/>
        <v>3730942</v>
      </c>
      <c r="H772" s="2" t="s">
        <v>1903</v>
      </c>
      <c r="I772" s="2" t="str">
        <f t="shared" si="83"/>
        <v>C050</v>
      </c>
      <c r="J772" s="2" t="str">
        <f>IF(Table1[[#This Row],[Direct
Funded
Charter School
Number]]="N/A",Table1[[#This Row],[District
Code]],"C"&amp;Table1[[#This Row],[Direct
Funded
Charter School
Number]])</f>
        <v>C0050</v>
      </c>
      <c r="K772" t="s">
        <v>1904</v>
      </c>
      <c r="L772" s="9">
        <v>22200</v>
      </c>
      <c r="M772" s="20">
        <v>5550</v>
      </c>
    </row>
    <row r="773" spans="1:13" x14ac:dyDescent="0.35">
      <c r="A773" t="s">
        <v>1842</v>
      </c>
      <c r="B773" t="s">
        <v>2961</v>
      </c>
      <c r="C773" s="2">
        <v>2</v>
      </c>
      <c r="D773" t="s">
        <v>1905</v>
      </c>
      <c r="E773" s="2" t="str">
        <f t="shared" si="84"/>
        <v>37</v>
      </c>
      <c r="F773" s="2" t="str">
        <f t="shared" si="85"/>
        <v>68023</v>
      </c>
      <c r="G773" s="2" t="str">
        <f t="shared" si="86"/>
        <v>6111322</v>
      </c>
      <c r="H773" s="2" t="s">
        <v>1906</v>
      </c>
      <c r="I773" s="2" t="str">
        <f t="shared" si="83"/>
        <v>C054</v>
      </c>
      <c r="J773" s="2" t="str">
        <f>IF(Table1[[#This Row],[Direct
Funded
Charter School
Number]]="N/A",Table1[[#This Row],[District
Code]],"C"&amp;Table1[[#This Row],[Direct
Funded
Charter School
Number]])</f>
        <v>C0054</v>
      </c>
      <c r="K773" t="s">
        <v>1907</v>
      </c>
      <c r="L773" s="9">
        <v>10000</v>
      </c>
      <c r="M773" s="20">
        <v>2500</v>
      </c>
    </row>
    <row r="774" spans="1:13" x14ac:dyDescent="0.35">
      <c r="A774" t="s">
        <v>1842</v>
      </c>
      <c r="B774" t="s">
        <v>2961</v>
      </c>
      <c r="C774" s="2">
        <v>2</v>
      </c>
      <c r="D774" t="s">
        <v>1908</v>
      </c>
      <c r="E774" s="2" t="str">
        <f t="shared" si="84"/>
        <v>37</v>
      </c>
      <c r="F774" s="2" t="str">
        <f t="shared" si="85"/>
        <v>68023</v>
      </c>
      <c r="G774" s="2" t="str">
        <f t="shared" si="86"/>
        <v>6037980</v>
      </c>
      <c r="H774" s="2" t="s">
        <v>1909</v>
      </c>
      <c r="I774" s="2" t="str">
        <f t="shared" si="83"/>
        <v>C064</v>
      </c>
      <c r="J774" s="2" t="str">
        <f>IF(Table1[[#This Row],[Direct
Funded
Charter School
Number]]="N/A",Table1[[#This Row],[District
Code]],"C"&amp;Table1[[#This Row],[Direct
Funded
Charter School
Number]])</f>
        <v>C0064</v>
      </c>
      <c r="K774" t="s">
        <v>1910</v>
      </c>
      <c r="L774" s="9">
        <v>32670</v>
      </c>
      <c r="M774" s="20">
        <v>8168</v>
      </c>
    </row>
    <row r="775" spans="1:13" x14ac:dyDescent="0.35">
      <c r="A775" t="s">
        <v>1842</v>
      </c>
      <c r="B775" t="s">
        <v>2961</v>
      </c>
      <c r="C775" s="2">
        <v>2</v>
      </c>
      <c r="D775" t="s">
        <v>1911</v>
      </c>
      <c r="E775" s="2" t="str">
        <f t="shared" si="84"/>
        <v>37</v>
      </c>
      <c r="F775" s="2" t="str">
        <f t="shared" si="85"/>
        <v>68338</v>
      </c>
      <c r="G775" s="2" t="str">
        <f t="shared" si="86"/>
        <v>6115570</v>
      </c>
      <c r="H775" s="2" t="s">
        <v>1912</v>
      </c>
      <c r="I775" s="2" t="str">
        <f t="shared" si="83"/>
        <v>C081</v>
      </c>
      <c r="J775" s="2" t="str">
        <f>IF(Table1[[#This Row],[Direct
Funded
Charter School
Number]]="N/A",Table1[[#This Row],[District
Code]],"C"&amp;Table1[[#This Row],[Direct
Funded
Charter School
Number]])</f>
        <v>C0081</v>
      </c>
      <c r="K775" t="s">
        <v>1913</v>
      </c>
      <c r="L775" s="9">
        <v>10000</v>
      </c>
      <c r="M775" s="20">
        <v>2500</v>
      </c>
    </row>
    <row r="776" spans="1:13" x14ac:dyDescent="0.35">
      <c r="A776" t="s">
        <v>1842</v>
      </c>
      <c r="B776" t="s">
        <v>2961</v>
      </c>
      <c r="C776" s="2">
        <v>2</v>
      </c>
      <c r="D776" t="s">
        <v>1914</v>
      </c>
      <c r="E776" s="2" t="str">
        <f t="shared" si="84"/>
        <v>37</v>
      </c>
      <c r="F776" s="2" t="str">
        <f t="shared" si="85"/>
        <v>68338</v>
      </c>
      <c r="G776" s="2" t="str">
        <f t="shared" si="86"/>
        <v>6113211</v>
      </c>
      <c r="H776" s="2" t="s">
        <v>1915</v>
      </c>
      <c r="I776" s="2" t="str">
        <f t="shared" si="83"/>
        <v>C095</v>
      </c>
      <c r="J776" s="2" t="str">
        <f>IF(Table1[[#This Row],[Direct
Funded
Charter School
Number]]="N/A",Table1[[#This Row],[District
Code]],"C"&amp;Table1[[#This Row],[Direct
Funded
Charter School
Number]])</f>
        <v>C0095</v>
      </c>
      <c r="K776" t="s">
        <v>1916</v>
      </c>
      <c r="L776" s="9">
        <v>10000</v>
      </c>
      <c r="M776" s="20">
        <v>2500</v>
      </c>
    </row>
    <row r="777" spans="1:13" x14ac:dyDescent="0.35">
      <c r="A777" t="s">
        <v>1842</v>
      </c>
      <c r="B777" t="s">
        <v>2961</v>
      </c>
      <c r="C777" s="2">
        <v>2</v>
      </c>
      <c r="D777" t="s">
        <v>1917</v>
      </c>
      <c r="E777" s="2" t="str">
        <f t="shared" si="84"/>
        <v>37</v>
      </c>
      <c r="F777" s="2" t="str">
        <f t="shared" si="85"/>
        <v>68023</v>
      </c>
      <c r="G777" s="2" t="str">
        <f t="shared" si="86"/>
        <v>6037956</v>
      </c>
      <c r="H777" s="2" t="s">
        <v>1918</v>
      </c>
      <c r="I777" s="2" t="str">
        <f t="shared" si="83"/>
        <v>C121</v>
      </c>
      <c r="J777" s="2" t="str">
        <f>IF(Table1[[#This Row],[Direct
Funded
Charter School
Number]]="N/A",Table1[[#This Row],[District
Code]],"C"&amp;Table1[[#This Row],[Direct
Funded
Charter School
Number]])</f>
        <v>C0121</v>
      </c>
      <c r="K777" t="s">
        <v>1919</v>
      </c>
      <c r="L777" s="9">
        <v>32695</v>
      </c>
      <c r="M777" s="20">
        <v>8174</v>
      </c>
    </row>
    <row r="778" spans="1:13" x14ac:dyDescent="0.35">
      <c r="A778" t="s">
        <v>1842</v>
      </c>
      <c r="B778" t="s">
        <v>2961</v>
      </c>
      <c r="C778" s="2">
        <v>2</v>
      </c>
      <c r="D778" t="s">
        <v>1920</v>
      </c>
      <c r="E778" s="2" t="str">
        <f t="shared" si="84"/>
        <v>37</v>
      </c>
      <c r="F778" s="2" t="str">
        <f t="shared" si="85"/>
        <v>68023</v>
      </c>
      <c r="G778" s="2" t="str">
        <f t="shared" si="86"/>
        <v>6115778</v>
      </c>
      <c r="H778" s="2" t="s">
        <v>1921</v>
      </c>
      <c r="I778" s="2" t="str">
        <f t="shared" si="83"/>
        <v>C135</v>
      </c>
      <c r="J778" s="2" t="str">
        <f>IF(Table1[[#This Row],[Direct
Funded
Charter School
Number]]="N/A",Table1[[#This Row],[District
Code]],"C"&amp;Table1[[#This Row],[Direct
Funded
Charter School
Number]])</f>
        <v>C0135</v>
      </c>
      <c r="K778" t="s">
        <v>1922</v>
      </c>
      <c r="L778" s="9">
        <v>25107</v>
      </c>
      <c r="M778" s="20">
        <v>6277</v>
      </c>
    </row>
    <row r="779" spans="1:13" x14ac:dyDescent="0.35">
      <c r="A779" t="s">
        <v>1842</v>
      </c>
      <c r="B779" t="s">
        <v>2961</v>
      </c>
      <c r="C779" s="2">
        <v>2</v>
      </c>
      <c r="D779" t="s">
        <v>1923</v>
      </c>
      <c r="E779" s="2" t="str">
        <f t="shared" si="84"/>
        <v>37</v>
      </c>
      <c r="F779" s="2" t="str">
        <f t="shared" si="85"/>
        <v>68130</v>
      </c>
      <c r="G779" s="2" t="str">
        <f t="shared" si="86"/>
        <v>3732732</v>
      </c>
      <c r="H779" s="2" t="s">
        <v>1924</v>
      </c>
      <c r="I779" s="2" t="str">
        <f t="shared" si="83"/>
        <v>C150</v>
      </c>
      <c r="J779" s="2" t="str">
        <f>IF(Table1[[#This Row],[Direct
Funded
Charter School
Number]]="N/A",Table1[[#This Row],[District
Code]],"C"&amp;Table1[[#This Row],[Direct
Funded
Charter School
Number]])</f>
        <v>C0150</v>
      </c>
      <c r="K779" t="s">
        <v>1925</v>
      </c>
      <c r="L779" s="9">
        <v>39274</v>
      </c>
      <c r="M779" s="20">
        <v>9819</v>
      </c>
    </row>
    <row r="780" spans="1:13" x14ac:dyDescent="0.35">
      <c r="A780" t="s">
        <v>1842</v>
      </c>
      <c r="B780" t="s">
        <v>2961</v>
      </c>
      <c r="C780" s="2">
        <v>2</v>
      </c>
      <c r="D780" t="s">
        <v>1926</v>
      </c>
      <c r="E780" s="2" t="str">
        <f t="shared" si="84"/>
        <v>37</v>
      </c>
      <c r="F780" s="2" t="str">
        <f t="shared" si="85"/>
        <v>68338</v>
      </c>
      <c r="G780" s="2" t="str">
        <f t="shared" si="86"/>
        <v>3731189</v>
      </c>
      <c r="H780" s="2" t="s">
        <v>1927</v>
      </c>
      <c r="I780" s="2" t="str">
        <f t="shared" si="83"/>
        <v>C169</v>
      </c>
      <c r="J780" s="2" t="str">
        <f>IF(Table1[[#This Row],[Direct
Funded
Charter School
Number]]="N/A",Table1[[#This Row],[District
Code]],"C"&amp;Table1[[#This Row],[Direct
Funded
Charter School
Number]])</f>
        <v>C0169</v>
      </c>
      <c r="K780" t="s">
        <v>1928</v>
      </c>
      <c r="L780" s="9">
        <v>25258</v>
      </c>
      <c r="M780" s="20">
        <v>6315</v>
      </c>
    </row>
    <row r="781" spans="1:13" x14ac:dyDescent="0.35">
      <c r="A781" t="s">
        <v>1842</v>
      </c>
      <c r="B781" t="s">
        <v>2961</v>
      </c>
      <c r="C781" s="2">
        <v>2</v>
      </c>
      <c r="D781" t="s">
        <v>1929</v>
      </c>
      <c r="E781" s="2" t="str">
        <f t="shared" si="84"/>
        <v>37</v>
      </c>
      <c r="F781" s="2" t="str">
        <f t="shared" si="85"/>
        <v>68338</v>
      </c>
      <c r="G781" s="2" t="str">
        <f t="shared" si="86"/>
        <v>6117279</v>
      </c>
      <c r="H781" s="2" t="s">
        <v>1930</v>
      </c>
      <c r="I781" s="2" t="str">
        <f t="shared" si="83"/>
        <v>C264</v>
      </c>
      <c r="J781" s="2" t="str">
        <f>IF(Table1[[#This Row],[Direct
Funded
Charter School
Number]]="N/A",Table1[[#This Row],[District
Code]],"C"&amp;Table1[[#This Row],[Direct
Funded
Charter School
Number]])</f>
        <v>C0264</v>
      </c>
      <c r="K781" t="s">
        <v>1931</v>
      </c>
      <c r="L781" s="9">
        <v>10000</v>
      </c>
      <c r="M781" s="20">
        <v>2500</v>
      </c>
    </row>
    <row r="782" spans="1:13" x14ac:dyDescent="0.35">
      <c r="A782" t="s">
        <v>1842</v>
      </c>
      <c r="B782" t="s">
        <v>2961</v>
      </c>
      <c r="C782" s="2">
        <v>2</v>
      </c>
      <c r="D782" t="s">
        <v>1932</v>
      </c>
      <c r="E782" s="2" t="str">
        <f t="shared" si="84"/>
        <v>37</v>
      </c>
      <c r="F782" s="2" t="str">
        <f t="shared" si="85"/>
        <v>68338</v>
      </c>
      <c r="G782" s="2" t="str">
        <f t="shared" si="86"/>
        <v>3731247</v>
      </c>
      <c r="H782" s="2" t="s">
        <v>1933</v>
      </c>
      <c r="I782" s="2" t="str">
        <f t="shared" si="83"/>
        <v>C269</v>
      </c>
      <c r="J782" s="2" t="str">
        <f>IF(Table1[[#This Row],[Direct
Funded
Charter School
Number]]="N/A",Table1[[#This Row],[District
Code]],"C"&amp;Table1[[#This Row],[Direct
Funded
Charter School
Number]])</f>
        <v>C0269</v>
      </c>
      <c r="K782" t="s">
        <v>1934</v>
      </c>
      <c r="L782" s="9">
        <v>10000</v>
      </c>
      <c r="M782" s="20">
        <v>2500</v>
      </c>
    </row>
    <row r="783" spans="1:13" x14ac:dyDescent="0.35">
      <c r="A783" t="s">
        <v>1842</v>
      </c>
      <c r="B783" t="s">
        <v>2961</v>
      </c>
      <c r="C783" s="2">
        <v>2</v>
      </c>
      <c r="D783" t="s">
        <v>1935</v>
      </c>
      <c r="E783" s="2" t="str">
        <f t="shared" si="84"/>
        <v>37</v>
      </c>
      <c r="F783" s="2" t="str">
        <f t="shared" si="85"/>
        <v>68338</v>
      </c>
      <c r="G783" s="2" t="str">
        <f t="shared" si="86"/>
        <v>6117683</v>
      </c>
      <c r="H783" s="2" t="s">
        <v>1936</v>
      </c>
      <c r="I783" s="2" t="str">
        <f t="shared" si="83"/>
        <v>C278</v>
      </c>
      <c r="J783" s="2" t="str">
        <f>IF(Table1[[#This Row],[Direct
Funded
Charter School
Number]]="N/A",Table1[[#This Row],[District
Code]],"C"&amp;Table1[[#This Row],[Direct
Funded
Charter School
Number]])</f>
        <v>C0278</v>
      </c>
      <c r="K783" t="s">
        <v>1937</v>
      </c>
      <c r="L783" s="9">
        <v>10000</v>
      </c>
      <c r="M783" s="20">
        <v>2500</v>
      </c>
    </row>
    <row r="784" spans="1:13" x14ac:dyDescent="0.35">
      <c r="A784" t="s">
        <v>1842</v>
      </c>
      <c r="B784" t="s">
        <v>2961</v>
      </c>
      <c r="C784" s="2">
        <v>2</v>
      </c>
      <c r="D784" t="s">
        <v>1938</v>
      </c>
      <c r="E784" s="2" t="str">
        <f t="shared" si="84"/>
        <v>37</v>
      </c>
      <c r="F784" s="2" t="str">
        <f t="shared" si="85"/>
        <v>68411</v>
      </c>
      <c r="G784" s="2" t="str">
        <f t="shared" si="86"/>
        <v>3731304</v>
      </c>
      <c r="H784" s="2" t="s">
        <v>1939</v>
      </c>
      <c r="I784" s="2" t="str">
        <f t="shared" si="83"/>
        <v>C303</v>
      </c>
      <c r="J784" s="2" t="str">
        <f>IF(Table1[[#This Row],[Direct
Funded
Charter School
Number]]="N/A",Table1[[#This Row],[District
Code]],"C"&amp;Table1[[#This Row],[Direct
Funded
Charter School
Number]])</f>
        <v>C0303</v>
      </c>
      <c r="K784" t="s">
        <v>1940</v>
      </c>
      <c r="L784" s="9">
        <v>10000</v>
      </c>
      <c r="M784" s="20">
        <v>2500</v>
      </c>
    </row>
    <row r="785" spans="1:13" s="11" customFormat="1" x14ac:dyDescent="0.35">
      <c r="A785" t="s">
        <v>1842</v>
      </c>
      <c r="B785" t="s">
        <v>2961</v>
      </c>
      <c r="C785" s="2">
        <v>2</v>
      </c>
      <c r="D785" t="s">
        <v>3021</v>
      </c>
      <c r="E785" s="2" t="str">
        <f t="shared" si="84"/>
        <v>37</v>
      </c>
      <c r="F785" s="2" t="str">
        <f t="shared" si="85"/>
        <v>68338</v>
      </c>
      <c r="G785" s="2" t="str">
        <f t="shared" si="86"/>
        <v>3731395</v>
      </c>
      <c r="H785" s="3" t="s">
        <v>3019</v>
      </c>
      <c r="I785" s="2" t="str">
        <f t="shared" ref="I785" si="88">IF(H785="N/A",MID(F785,1,4),IF(MID(H785,1,1)="0","C"&amp;MID(H785,2,3),IF(MID(H785,1,1)="1","S"&amp;MID(H785,2,3),"?")))</f>
        <v>C406</v>
      </c>
      <c r="J785" s="21" t="str">
        <f>IF(Table1[[#This Row],[Direct
Funded
Charter School
Number]]="N/A",Table1[[#This Row],[District
Code]],"C"&amp;Table1[[#This Row],[Direct
Funded
Charter School
Number]])</f>
        <v>C0406</v>
      </c>
      <c r="K785" t="s">
        <v>3020</v>
      </c>
      <c r="L785" s="22">
        <v>10000</v>
      </c>
      <c r="M785" s="23">
        <v>5344</v>
      </c>
    </row>
    <row r="786" spans="1:13" x14ac:dyDescent="0.35">
      <c r="A786" t="s">
        <v>1842</v>
      </c>
      <c r="B786" t="s">
        <v>2961</v>
      </c>
      <c r="C786" s="2">
        <v>2</v>
      </c>
      <c r="D786" t="s">
        <v>1941</v>
      </c>
      <c r="E786" s="2" t="str">
        <f t="shared" si="84"/>
        <v>37</v>
      </c>
      <c r="F786" s="2" t="str">
        <f t="shared" si="85"/>
        <v>68338</v>
      </c>
      <c r="G786" s="2" t="str">
        <f t="shared" si="86"/>
        <v>6119598</v>
      </c>
      <c r="H786" s="2" t="s">
        <v>1942</v>
      </c>
      <c r="I786" s="2" t="str">
        <f t="shared" si="83"/>
        <v>C420</v>
      </c>
      <c r="J786" s="2" t="str">
        <f>IF(Table1[[#This Row],[Direct
Funded
Charter School
Number]]="N/A",Table1[[#This Row],[District
Code]],"C"&amp;Table1[[#This Row],[Direct
Funded
Charter School
Number]])</f>
        <v>C0420</v>
      </c>
      <c r="K786" t="s">
        <v>1943</v>
      </c>
      <c r="L786" s="9">
        <v>10775</v>
      </c>
      <c r="M786" s="20">
        <v>2694</v>
      </c>
    </row>
    <row r="787" spans="1:13" x14ac:dyDescent="0.35">
      <c r="A787" t="s">
        <v>1842</v>
      </c>
      <c r="B787" t="s">
        <v>2961</v>
      </c>
      <c r="C787" s="2">
        <v>2</v>
      </c>
      <c r="D787" t="s">
        <v>1944</v>
      </c>
      <c r="E787" s="2" t="str">
        <f t="shared" si="84"/>
        <v>37</v>
      </c>
      <c r="F787" s="2" t="str">
        <f t="shared" si="85"/>
        <v>68023</v>
      </c>
      <c r="G787" s="2" t="str">
        <f t="shared" si="86"/>
        <v>6116859</v>
      </c>
      <c r="H787" s="2" t="s">
        <v>1945</v>
      </c>
      <c r="I787" s="2" t="str">
        <f t="shared" si="83"/>
        <v>C483</v>
      </c>
      <c r="J787" s="2" t="str">
        <f>IF(Table1[[#This Row],[Direct
Funded
Charter School
Number]]="N/A",Table1[[#This Row],[District
Code]],"C"&amp;Table1[[#This Row],[Direct
Funded
Charter School
Number]])</f>
        <v>C0483</v>
      </c>
      <c r="K787" t="s">
        <v>1946</v>
      </c>
      <c r="L787" s="9">
        <v>10000</v>
      </c>
      <c r="M787" s="20">
        <v>2500</v>
      </c>
    </row>
    <row r="788" spans="1:13" x14ac:dyDescent="0.35">
      <c r="A788" t="s">
        <v>1842</v>
      </c>
      <c r="B788" t="s">
        <v>2961</v>
      </c>
      <c r="C788" s="2">
        <v>2</v>
      </c>
      <c r="D788" t="s">
        <v>1947</v>
      </c>
      <c r="E788" s="2" t="str">
        <f t="shared" si="84"/>
        <v>37</v>
      </c>
      <c r="F788" s="2" t="str">
        <f t="shared" si="85"/>
        <v>68338</v>
      </c>
      <c r="G788" s="2" t="str">
        <f t="shared" si="86"/>
        <v>6120935</v>
      </c>
      <c r="H788" s="2" t="s">
        <v>1948</v>
      </c>
      <c r="I788" s="2" t="str">
        <f t="shared" si="83"/>
        <v>C488</v>
      </c>
      <c r="J788" s="2" t="str">
        <f>IF(Table1[[#This Row],[Direct
Funded
Charter School
Number]]="N/A",Table1[[#This Row],[District
Code]],"C"&amp;Table1[[#This Row],[Direct
Funded
Charter School
Number]])</f>
        <v>C0488</v>
      </c>
      <c r="K788" t="s">
        <v>1949</v>
      </c>
      <c r="L788" s="9">
        <v>10000</v>
      </c>
      <c r="M788" s="20">
        <v>2500</v>
      </c>
    </row>
    <row r="789" spans="1:13" x14ac:dyDescent="0.35">
      <c r="A789" t="s">
        <v>1842</v>
      </c>
      <c r="B789" t="s">
        <v>2961</v>
      </c>
      <c r="C789" s="2">
        <v>2</v>
      </c>
      <c r="D789" t="s">
        <v>1950</v>
      </c>
      <c r="E789" s="2" t="str">
        <f t="shared" si="84"/>
        <v>37</v>
      </c>
      <c r="F789" s="2" t="str">
        <f t="shared" si="85"/>
        <v>68338</v>
      </c>
      <c r="G789" s="2" t="str">
        <f t="shared" si="86"/>
        <v>0101204</v>
      </c>
      <c r="H789" s="2" t="s">
        <v>1951</v>
      </c>
      <c r="I789" s="2" t="str">
        <f t="shared" ref="I789:I825" si="89">IF(H789="N/A",MID(F789,1,4),IF(MID(H789,1,1)="0","C"&amp;MID(H789,2,3),IF(MID(H789,1,1)="1","S"&amp;MID(H789,2,3),"?")))</f>
        <v>C546</v>
      </c>
      <c r="J789" s="2" t="str">
        <f>IF(Table1[[#This Row],[Direct
Funded
Charter School
Number]]="N/A",Table1[[#This Row],[District
Code]],"C"&amp;Table1[[#This Row],[Direct
Funded
Charter School
Number]])</f>
        <v>C0546</v>
      </c>
      <c r="K789" t="s">
        <v>1952</v>
      </c>
      <c r="L789" s="9">
        <v>10000</v>
      </c>
      <c r="M789" s="20">
        <v>2500</v>
      </c>
    </row>
    <row r="790" spans="1:13" x14ac:dyDescent="0.35">
      <c r="A790" t="s">
        <v>1842</v>
      </c>
      <c r="B790" t="s">
        <v>2961</v>
      </c>
      <c r="C790" s="2">
        <v>2</v>
      </c>
      <c r="D790" t="s">
        <v>1953</v>
      </c>
      <c r="E790" s="2" t="str">
        <f t="shared" ref="E790:E826" si="90">MID($D790,1,2)</f>
        <v>37</v>
      </c>
      <c r="F790" s="2" t="str">
        <f t="shared" ref="F790:F826" si="91">MID($D790,3,5)</f>
        <v>68338</v>
      </c>
      <c r="G790" s="2" t="str">
        <f t="shared" ref="G790:G826" si="92">MID($D790,8,7)</f>
        <v>0101345</v>
      </c>
      <c r="H790" s="2" t="s">
        <v>1954</v>
      </c>
      <c r="I790" s="2" t="str">
        <f t="shared" si="89"/>
        <v>C550</v>
      </c>
      <c r="J790" s="2" t="str">
        <f>IF(Table1[[#This Row],[Direct
Funded
Charter School
Number]]="N/A",Table1[[#This Row],[District
Code]],"C"&amp;Table1[[#This Row],[Direct
Funded
Charter School
Number]])</f>
        <v>C0550</v>
      </c>
      <c r="K790" t="s">
        <v>1955</v>
      </c>
      <c r="L790" s="9">
        <v>10000</v>
      </c>
      <c r="M790" s="20">
        <v>2500</v>
      </c>
    </row>
    <row r="791" spans="1:13" x14ac:dyDescent="0.35">
      <c r="A791" t="s">
        <v>1842</v>
      </c>
      <c r="B791" t="s">
        <v>2961</v>
      </c>
      <c r="C791" s="2">
        <v>2</v>
      </c>
      <c r="D791" t="s">
        <v>1956</v>
      </c>
      <c r="E791" s="2" t="str">
        <f t="shared" si="90"/>
        <v>37</v>
      </c>
      <c r="F791" s="2" t="str">
        <f t="shared" si="91"/>
        <v>68221</v>
      </c>
      <c r="G791" s="2" t="str">
        <f t="shared" si="92"/>
        <v>0101360</v>
      </c>
      <c r="H791" s="2" t="s">
        <v>1957</v>
      </c>
      <c r="I791" s="2" t="str">
        <f t="shared" si="89"/>
        <v>C553</v>
      </c>
      <c r="J791" s="2" t="str">
        <f>IF(Table1[[#This Row],[Direct
Funded
Charter School
Number]]="N/A",Table1[[#This Row],[District
Code]],"C"&amp;Table1[[#This Row],[Direct
Funded
Charter School
Number]])</f>
        <v>C0553</v>
      </c>
      <c r="K791" t="s">
        <v>1958</v>
      </c>
      <c r="L791" s="9">
        <v>10000</v>
      </c>
      <c r="M791" s="20">
        <v>2500</v>
      </c>
    </row>
    <row r="792" spans="1:13" x14ac:dyDescent="0.35">
      <c r="A792" t="s">
        <v>1842</v>
      </c>
      <c r="B792" t="s">
        <v>2961</v>
      </c>
      <c r="C792" s="2">
        <v>2</v>
      </c>
      <c r="D792" t="s">
        <v>1959</v>
      </c>
      <c r="E792" s="2" t="str">
        <f t="shared" si="90"/>
        <v>37</v>
      </c>
      <c r="F792" s="2" t="str">
        <f t="shared" si="91"/>
        <v>68338</v>
      </c>
      <c r="G792" s="2" t="str">
        <f t="shared" si="92"/>
        <v>0108787</v>
      </c>
      <c r="H792" s="2" t="s">
        <v>1960</v>
      </c>
      <c r="I792" s="2" t="str">
        <f t="shared" si="89"/>
        <v>C622</v>
      </c>
      <c r="J792" s="2" t="str">
        <f>IF(Table1[[#This Row],[Direct
Funded
Charter School
Number]]="N/A",Table1[[#This Row],[District
Code]],"C"&amp;Table1[[#This Row],[Direct
Funded
Charter School
Number]])</f>
        <v>C0622</v>
      </c>
      <c r="K792" t="s">
        <v>1961</v>
      </c>
      <c r="L792" s="9">
        <v>10000</v>
      </c>
      <c r="M792" s="20">
        <v>2500</v>
      </c>
    </row>
    <row r="793" spans="1:13" x14ac:dyDescent="0.35">
      <c r="A793" t="s">
        <v>1842</v>
      </c>
      <c r="B793" t="s">
        <v>2961</v>
      </c>
      <c r="C793" s="2">
        <v>2</v>
      </c>
      <c r="D793" t="s">
        <v>1962</v>
      </c>
      <c r="E793" s="2" t="str">
        <f t="shared" si="90"/>
        <v>37</v>
      </c>
      <c r="F793" s="2" t="str">
        <f t="shared" si="91"/>
        <v>68338</v>
      </c>
      <c r="G793" s="2" t="str">
        <f t="shared" si="92"/>
        <v>0106732</v>
      </c>
      <c r="H793" s="2" t="s">
        <v>1963</v>
      </c>
      <c r="I793" s="2" t="str">
        <f t="shared" si="89"/>
        <v>C623</v>
      </c>
      <c r="J793" s="2" t="str">
        <f>IF(Table1[[#This Row],[Direct
Funded
Charter School
Number]]="N/A",Table1[[#This Row],[District
Code]],"C"&amp;Table1[[#This Row],[Direct
Funded
Charter School
Number]])</f>
        <v>C0623</v>
      </c>
      <c r="K793" t="s">
        <v>1964</v>
      </c>
      <c r="L793" s="9">
        <v>10000</v>
      </c>
      <c r="M793" s="20">
        <v>2500</v>
      </c>
    </row>
    <row r="794" spans="1:13" x14ac:dyDescent="0.35">
      <c r="A794" t="s">
        <v>1842</v>
      </c>
      <c r="B794" t="s">
        <v>2961</v>
      </c>
      <c r="C794" s="2">
        <v>2</v>
      </c>
      <c r="D794" t="s">
        <v>1965</v>
      </c>
      <c r="E794" s="2" t="str">
        <f t="shared" si="90"/>
        <v>37</v>
      </c>
      <c r="F794" s="2" t="str">
        <f t="shared" si="91"/>
        <v>68452</v>
      </c>
      <c r="G794" s="2" t="str">
        <f t="shared" si="92"/>
        <v>0106120</v>
      </c>
      <c r="H794" s="2" t="s">
        <v>1966</v>
      </c>
      <c r="I794" s="2" t="str">
        <f t="shared" si="89"/>
        <v>C627</v>
      </c>
      <c r="J794" s="2" t="str">
        <f>IF(Table1[[#This Row],[Direct
Funded
Charter School
Number]]="N/A",Table1[[#This Row],[District
Code]],"C"&amp;Table1[[#This Row],[Direct
Funded
Charter School
Number]])</f>
        <v>C0627</v>
      </c>
      <c r="K794" t="s">
        <v>1967</v>
      </c>
      <c r="L794" s="9">
        <v>10000</v>
      </c>
      <c r="M794" s="20">
        <v>2500</v>
      </c>
    </row>
    <row r="795" spans="1:13" x14ac:dyDescent="0.35">
      <c r="A795" t="s">
        <v>1842</v>
      </c>
      <c r="B795" t="s">
        <v>2961</v>
      </c>
      <c r="C795" s="2">
        <v>2</v>
      </c>
      <c r="D795" t="s">
        <v>1968</v>
      </c>
      <c r="E795" s="2" t="str">
        <f t="shared" si="90"/>
        <v>37</v>
      </c>
      <c r="F795" s="2" t="str">
        <f t="shared" si="91"/>
        <v>68338</v>
      </c>
      <c r="G795" s="2" t="str">
        <f t="shared" si="92"/>
        <v>0106799</v>
      </c>
      <c r="H795" s="2" t="s">
        <v>1969</v>
      </c>
      <c r="I795" s="2" t="str">
        <f t="shared" si="89"/>
        <v>C659</v>
      </c>
      <c r="J795" s="2" t="str">
        <f>IF(Table1[[#This Row],[Direct
Funded
Charter School
Number]]="N/A",Table1[[#This Row],[District
Code]],"C"&amp;Table1[[#This Row],[Direct
Funded
Charter School
Number]])</f>
        <v>C0659</v>
      </c>
      <c r="K795" t="s">
        <v>1970</v>
      </c>
      <c r="L795" s="9">
        <v>12887</v>
      </c>
      <c r="M795" s="20">
        <v>3222</v>
      </c>
    </row>
    <row r="796" spans="1:13" x14ac:dyDescent="0.35">
      <c r="A796" t="s">
        <v>1842</v>
      </c>
      <c r="B796" t="s">
        <v>2961</v>
      </c>
      <c r="C796" s="2">
        <v>2</v>
      </c>
      <c r="D796" t="s">
        <v>1971</v>
      </c>
      <c r="E796" s="2" t="str">
        <f t="shared" si="90"/>
        <v>37</v>
      </c>
      <c r="F796" s="2" t="str">
        <f t="shared" si="91"/>
        <v>68338</v>
      </c>
      <c r="G796" s="2" t="str">
        <f t="shared" si="92"/>
        <v>0107573</v>
      </c>
      <c r="H796" s="2" t="s">
        <v>1972</v>
      </c>
      <c r="I796" s="2" t="str">
        <f t="shared" si="89"/>
        <v>C660</v>
      </c>
      <c r="J796" s="2" t="str">
        <f>IF(Table1[[#This Row],[Direct
Funded
Charter School
Number]]="N/A",Table1[[#This Row],[District
Code]],"C"&amp;Table1[[#This Row],[Direct
Funded
Charter School
Number]])</f>
        <v>C0660</v>
      </c>
      <c r="K796" t="s">
        <v>1973</v>
      </c>
      <c r="L796" s="9">
        <v>10000</v>
      </c>
      <c r="M796" s="20">
        <v>2500</v>
      </c>
    </row>
    <row r="797" spans="1:13" x14ac:dyDescent="0.35">
      <c r="A797" t="s">
        <v>1842</v>
      </c>
      <c r="B797" t="s">
        <v>2961</v>
      </c>
      <c r="C797" s="2">
        <v>2</v>
      </c>
      <c r="D797" t="s">
        <v>1974</v>
      </c>
      <c r="E797" s="2" t="str">
        <f t="shared" si="90"/>
        <v>37</v>
      </c>
      <c r="F797" s="2" t="str">
        <f t="shared" si="91"/>
        <v>68338</v>
      </c>
      <c r="G797" s="2" t="str">
        <f t="shared" si="92"/>
        <v>0108548</v>
      </c>
      <c r="H797" s="2" t="s">
        <v>1975</v>
      </c>
      <c r="I797" s="2" t="str">
        <f t="shared" si="89"/>
        <v>C680</v>
      </c>
      <c r="J797" s="2" t="str">
        <f>IF(Table1[[#This Row],[Direct
Funded
Charter School
Number]]="N/A",Table1[[#This Row],[District
Code]],"C"&amp;Table1[[#This Row],[Direct
Funded
Charter School
Number]])</f>
        <v>C0680</v>
      </c>
      <c r="K797" t="s">
        <v>1976</v>
      </c>
      <c r="L797" s="9">
        <v>12063</v>
      </c>
      <c r="M797" s="20">
        <v>3016</v>
      </c>
    </row>
    <row r="798" spans="1:13" x14ac:dyDescent="0.35">
      <c r="A798" t="s">
        <v>1842</v>
      </c>
      <c r="B798" t="s">
        <v>2961</v>
      </c>
      <c r="C798" s="2">
        <v>2</v>
      </c>
      <c r="D798" t="s">
        <v>1977</v>
      </c>
      <c r="E798" s="2" t="str">
        <f t="shared" si="90"/>
        <v>37</v>
      </c>
      <c r="F798" s="2" t="str">
        <f t="shared" si="91"/>
        <v>67991</v>
      </c>
      <c r="G798" s="2" t="str">
        <f t="shared" si="92"/>
        <v>0108563</v>
      </c>
      <c r="H798" s="2" t="s">
        <v>1978</v>
      </c>
      <c r="I798" s="2" t="str">
        <f t="shared" si="89"/>
        <v>C683</v>
      </c>
      <c r="J798" s="2" t="str">
        <f>IF(Table1[[#This Row],[Direct
Funded
Charter School
Number]]="N/A",Table1[[#This Row],[District
Code]],"C"&amp;Table1[[#This Row],[Direct
Funded
Charter School
Number]])</f>
        <v>C0683</v>
      </c>
      <c r="K798" t="s">
        <v>1979</v>
      </c>
      <c r="L798" s="9">
        <v>11540</v>
      </c>
      <c r="M798" s="20">
        <v>2885</v>
      </c>
    </row>
    <row r="799" spans="1:13" x14ac:dyDescent="0.35">
      <c r="A799" t="s">
        <v>1842</v>
      </c>
      <c r="B799" t="s">
        <v>2961</v>
      </c>
      <c r="C799" s="2">
        <v>2</v>
      </c>
      <c r="D799" t="s">
        <v>1980</v>
      </c>
      <c r="E799" s="2" t="str">
        <f t="shared" si="90"/>
        <v>37</v>
      </c>
      <c r="F799" s="2" t="str">
        <f t="shared" si="91"/>
        <v>68338</v>
      </c>
      <c r="G799" s="2" t="str">
        <f t="shared" si="92"/>
        <v>6039812</v>
      </c>
      <c r="H799" s="2" t="s">
        <v>1981</v>
      </c>
      <c r="I799" s="2" t="str">
        <f t="shared" si="89"/>
        <v>C695</v>
      </c>
      <c r="J799" s="2" t="str">
        <f>IF(Table1[[#This Row],[Direct
Funded
Charter School
Number]]="N/A",Table1[[#This Row],[District
Code]],"C"&amp;Table1[[#This Row],[Direct
Funded
Charter School
Number]])</f>
        <v>C0695</v>
      </c>
      <c r="K799" t="s">
        <v>1982</v>
      </c>
      <c r="L799" s="9">
        <v>16296</v>
      </c>
      <c r="M799" s="20">
        <v>4074</v>
      </c>
    </row>
    <row r="800" spans="1:13" x14ac:dyDescent="0.35">
      <c r="A800" t="s">
        <v>1842</v>
      </c>
      <c r="B800" t="s">
        <v>2961</v>
      </c>
      <c r="C800" s="2">
        <v>2</v>
      </c>
      <c r="D800" t="s">
        <v>1983</v>
      </c>
      <c r="E800" s="2" t="str">
        <f t="shared" si="90"/>
        <v>37</v>
      </c>
      <c r="F800" s="2" t="str">
        <f t="shared" si="91"/>
        <v>68338</v>
      </c>
      <c r="G800" s="2" t="str">
        <f t="shared" si="92"/>
        <v>0109157</v>
      </c>
      <c r="H800" s="2" t="s">
        <v>1984</v>
      </c>
      <c r="I800" s="2" t="str">
        <f t="shared" si="89"/>
        <v>C698</v>
      </c>
      <c r="J800" s="2" t="str">
        <f>IF(Table1[[#This Row],[Direct
Funded
Charter School
Number]]="N/A",Table1[[#This Row],[District
Code]],"C"&amp;Table1[[#This Row],[Direct
Funded
Charter School
Number]])</f>
        <v>C0698</v>
      </c>
      <c r="K800" t="s">
        <v>1985</v>
      </c>
      <c r="L800" s="9">
        <v>10000</v>
      </c>
      <c r="M800" s="20">
        <v>2500</v>
      </c>
    </row>
    <row r="801" spans="1:13" x14ac:dyDescent="0.35">
      <c r="A801" t="s">
        <v>1842</v>
      </c>
      <c r="B801" t="s">
        <v>2961</v>
      </c>
      <c r="C801" s="2">
        <v>2</v>
      </c>
      <c r="D801" t="s">
        <v>1986</v>
      </c>
      <c r="E801" s="2" t="str">
        <f t="shared" si="90"/>
        <v>37</v>
      </c>
      <c r="F801" s="2" t="str">
        <f t="shared" si="91"/>
        <v>68338</v>
      </c>
      <c r="G801" s="2" t="str">
        <f t="shared" si="92"/>
        <v>0109033</v>
      </c>
      <c r="H801" s="2" t="s">
        <v>1987</v>
      </c>
      <c r="I801" s="2" t="str">
        <f t="shared" si="89"/>
        <v>C704</v>
      </c>
      <c r="J801" s="2" t="str">
        <f>IF(Table1[[#This Row],[Direct
Funded
Charter School
Number]]="N/A",Table1[[#This Row],[District
Code]],"C"&amp;Table1[[#This Row],[Direct
Funded
Charter School
Number]])</f>
        <v>C0704</v>
      </c>
      <c r="K801" t="s">
        <v>1988</v>
      </c>
      <c r="L801" s="9">
        <v>10000</v>
      </c>
      <c r="M801" s="20">
        <v>2500</v>
      </c>
    </row>
    <row r="802" spans="1:13" x14ac:dyDescent="0.35">
      <c r="A802" t="s">
        <v>1842</v>
      </c>
      <c r="B802" t="s">
        <v>2961</v>
      </c>
      <c r="C802" s="2">
        <v>2</v>
      </c>
      <c r="D802" t="s">
        <v>1989</v>
      </c>
      <c r="E802" s="2" t="str">
        <f t="shared" si="90"/>
        <v>37</v>
      </c>
      <c r="F802" s="2" t="str">
        <f t="shared" si="91"/>
        <v>68338</v>
      </c>
      <c r="G802" s="2" t="str">
        <f t="shared" si="92"/>
        <v>6040190</v>
      </c>
      <c r="H802" s="2" t="s">
        <v>1990</v>
      </c>
      <c r="I802" s="2" t="str">
        <f t="shared" si="89"/>
        <v>C705</v>
      </c>
      <c r="J802" s="2" t="str">
        <f>IF(Table1[[#This Row],[Direct
Funded
Charter School
Number]]="N/A",Table1[[#This Row],[District
Code]],"C"&amp;Table1[[#This Row],[Direct
Funded
Charter School
Number]])</f>
        <v>C0705</v>
      </c>
      <c r="K802" t="s">
        <v>1991</v>
      </c>
      <c r="L802" s="9">
        <v>12271</v>
      </c>
      <c r="M802" s="20">
        <v>3068</v>
      </c>
    </row>
    <row r="803" spans="1:13" x14ac:dyDescent="0.35">
      <c r="A803" t="s">
        <v>1842</v>
      </c>
      <c r="B803" t="s">
        <v>2961</v>
      </c>
      <c r="C803" s="2">
        <v>2</v>
      </c>
      <c r="D803" t="s">
        <v>1992</v>
      </c>
      <c r="E803" s="2" t="str">
        <f t="shared" si="90"/>
        <v>37</v>
      </c>
      <c r="F803" s="2" t="str">
        <f t="shared" si="91"/>
        <v>68338</v>
      </c>
      <c r="G803" s="2" t="str">
        <f t="shared" si="92"/>
        <v>0109041</v>
      </c>
      <c r="H803" s="2" t="s">
        <v>1993</v>
      </c>
      <c r="I803" s="2" t="str">
        <f t="shared" si="89"/>
        <v>C706</v>
      </c>
      <c r="J803" s="2" t="str">
        <f>IF(Table1[[#This Row],[Direct
Funded
Charter School
Number]]="N/A",Table1[[#This Row],[District
Code]],"C"&amp;Table1[[#This Row],[Direct
Funded
Charter School
Number]])</f>
        <v>C0706</v>
      </c>
      <c r="K803" t="s">
        <v>1994</v>
      </c>
      <c r="L803" s="9">
        <v>10000</v>
      </c>
      <c r="M803" s="20">
        <v>2500</v>
      </c>
    </row>
    <row r="804" spans="1:13" x14ac:dyDescent="0.35">
      <c r="A804" t="s">
        <v>1842</v>
      </c>
      <c r="B804" t="s">
        <v>2961</v>
      </c>
      <c r="C804" s="2">
        <v>2</v>
      </c>
      <c r="D804" t="s">
        <v>1995</v>
      </c>
      <c r="E804" s="2" t="str">
        <f t="shared" si="90"/>
        <v>37</v>
      </c>
      <c r="F804" s="2" t="str">
        <f t="shared" si="91"/>
        <v>76471</v>
      </c>
      <c r="G804" s="2" t="str">
        <f t="shared" si="92"/>
        <v>0000000</v>
      </c>
      <c r="H804" s="2" t="s">
        <v>1996</v>
      </c>
      <c r="I804" s="2" t="str">
        <f t="shared" si="89"/>
        <v>C756</v>
      </c>
      <c r="J804" s="2" t="str">
        <f>IF(Table1[[#This Row],[Direct
Funded
Charter School
Number]]="N/A",Table1[[#This Row],[District
Code]],"C"&amp;Table1[[#This Row],[Direct
Funded
Charter School
Number]])</f>
        <v>C0756</v>
      </c>
      <c r="K804" t="s">
        <v>1997</v>
      </c>
      <c r="L804" s="9">
        <v>29380</v>
      </c>
      <c r="M804" s="20">
        <v>7345</v>
      </c>
    </row>
    <row r="805" spans="1:13" x14ac:dyDescent="0.35">
      <c r="A805" t="s">
        <v>1842</v>
      </c>
      <c r="B805" t="s">
        <v>2961</v>
      </c>
      <c r="C805" s="2">
        <v>2</v>
      </c>
      <c r="D805" t="s">
        <v>1998</v>
      </c>
      <c r="E805" s="2" t="str">
        <f t="shared" si="90"/>
        <v>37</v>
      </c>
      <c r="F805" s="2" t="str">
        <f t="shared" si="91"/>
        <v>68338</v>
      </c>
      <c r="G805" s="2" t="str">
        <f t="shared" si="92"/>
        <v>0111906</v>
      </c>
      <c r="H805" s="2" t="s">
        <v>1999</v>
      </c>
      <c r="I805" s="2" t="str">
        <f t="shared" si="89"/>
        <v>C772</v>
      </c>
      <c r="J805" s="2" t="str">
        <f>IF(Table1[[#This Row],[Direct
Funded
Charter School
Number]]="N/A",Table1[[#This Row],[District
Code]],"C"&amp;Table1[[#This Row],[Direct
Funded
Charter School
Number]])</f>
        <v>C0772</v>
      </c>
      <c r="K805" t="s">
        <v>2000</v>
      </c>
      <c r="L805" s="9">
        <v>11943</v>
      </c>
      <c r="M805" s="20">
        <v>2986</v>
      </c>
    </row>
    <row r="806" spans="1:13" x14ac:dyDescent="0.35">
      <c r="A806" t="s">
        <v>1842</v>
      </c>
      <c r="B806" t="s">
        <v>2961</v>
      </c>
      <c r="C806" s="2">
        <v>2</v>
      </c>
      <c r="D806" t="s">
        <v>2001</v>
      </c>
      <c r="E806" s="2" t="str">
        <f t="shared" si="90"/>
        <v>37</v>
      </c>
      <c r="F806" s="2" t="str">
        <f t="shared" si="91"/>
        <v>68338</v>
      </c>
      <c r="G806" s="2" t="str">
        <f t="shared" si="92"/>
        <v>0111898</v>
      </c>
      <c r="H806" s="2" t="s">
        <v>2002</v>
      </c>
      <c r="I806" s="2" t="str">
        <f t="shared" si="89"/>
        <v>C773</v>
      </c>
      <c r="J806" s="2" t="str">
        <f>IF(Table1[[#This Row],[Direct
Funded
Charter School
Number]]="N/A",Table1[[#This Row],[District
Code]],"C"&amp;Table1[[#This Row],[Direct
Funded
Charter School
Number]])</f>
        <v>C0773</v>
      </c>
      <c r="K806" t="s">
        <v>2003</v>
      </c>
      <c r="L806" s="9">
        <v>10000</v>
      </c>
      <c r="M806" s="20">
        <v>2500</v>
      </c>
    </row>
    <row r="807" spans="1:13" x14ac:dyDescent="0.35">
      <c r="A807" t="s">
        <v>1842</v>
      </c>
      <c r="B807" t="s">
        <v>2961</v>
      </c>
      <c r="C807" s="2">
        <v>2</v>
      </c>
      <c r="D807" t="s">
        <v>2004</v>
      </c>
      <c r="E807" s="2" t="str">
        <f t="shared" si="90"/>
        <v>37</v>
      </c>
      <c r="F807" s="2" t="str">
        <f t="shared" si="91"/>
        <v>68338</v>
      </c>
      <c r="G807" s="2" t="str">
        <f t="shared" si="92"/>
        <v>0114462</v>
      </c>
      <c r="H807" s="2" t="s">
        <v>2005</v>
      </c>
      <c r="I807" s="2" t="str">
        <f t="shared" si="89"/>
        <v>C876</v>
      </c>
      <c r="J807" s="2" t="str">
        <f>IF(Table1[[#This Row],[Direct
Funded
Charter School
Number]]="N/A",Table1[[#This Row],[District
Code]],"C"&amp;Table1[[#This Row],[Direct
Funded
Charter School
Number]])</f>
        <v>C0876</v>
      </c>
      <c r="K807" t="s">
        <v>2006</v>
      </c>
      <c r="L807" s="9">
        <v>11263</v>
      </c>
      <c r="M807" s="20">
        <v>2816</v>
      </c>
    </row>
    <row r="808" spans="1:13" x14ac:dyDescent="0.35">
      <c r="A808" t="s">
        <v>1842</v>
      </c>
      <c r="B808" t="s">
        <v>2961</v>
      </c>
      <c r="C808" s="2">
        <v>2</v>
      </c>
      <c r="D808" t="s">
        <v>2007</v>
      </c>
      <c r="E808" s="2" t="str">
        <f t="shared" si="90"/>
        <v>37</v>
      </c>
      <c r="F808" s="2" t="str">
        <f t="shared" si="91"/>
        <v>68452</v>
      </c>
      <c r="G808" s="2" t="str">
        <f t="shared" si="92"/>
        <v>0114264</v>
      </c>
      <c r="H808" s="2" t="s">
        <v>2008</v>
      </c>
      <c r="I808" s="2" t="str">
        <f t="shared" si="89"/>
        <v>C884</v>
      </c>
      <c r="J808" s="2" t="str">
        <f>IF(Table1[[#This Row],[Direct
Funded
Charter School
Number]]="N/A",Table1[[#This Row],[District
Code]],"C"&amp;Table1[[#This Row],[Direct
Funded
Charter School
Number]])</f>
        <v>C0884</v>
      </c>
      <c r="K808" t="s">
        <v>2009</v>
      </c>
      <c r="L808" s="9">
        <v>10000</v>
      </c>
      <c r="M808" s="20">
        <v>2500</v>
      </c>
    </row>
    <row r="809" spans="1:13" x14ac:dyDescent="0.35">
      <c r="A809" t="s">
        <v>1842</v>
      </c>
      <c r="B809" t="s">
        <v>2961</v>
      </c>
      <c r="C809" s="2">
        <v>2</v>
      </c>
      <c r="D809" t="s">
        <v>2010</v>
      </c>
      <c r="E809" s="2" t="str">
        <f t="shared" si="90"/>
        <v>37</v>
      </c>
      <c r="F809" s="2" t="str">
        <f t="shared" si="91"/>
        <v>68189</v>
      </c>
      <c r="G809" s="2" t="str">
        <f t="shared" si="92"/>
        <v>0118323</v>
      </c>
      <c r="H809" s="2" t="s">
        <v>2011</v>
      </c>
      <c r="I809" s="2" t="str">
        <f t="shared" si="89"/>
        <v>C991</v>
      </c>
      <c r="J809" s="2" t="str">
        <f>IF(Table1[[#This Row],[Direct
Funded
Charter School
Number]]="N/A",Table1[[#This Row],[District
Code]],"C"&amp;Table1[[#This Row],[Direct
Funded
Charter School
Number]])</f>
        <v>C0991</v>
      </c>
      <c r="K809" t="s">
        <v>2012</v>
      </c>
      <c r="L809" s="9">
        <v>10000</v>
      </c>
      <c r="M809" s="20">
        <v>2500</v>
      </c>
    </row>
    <row r="810" spans="1:13" x14ac:dyDescent="0.35">
      <c r="A810" t="s">
        <v>1842</v>
      </c>
      <c r="B810" t="s">
        <v>2961</v>
      </c>
      <c r="C810" s="2">
        <v>2</v>
      </c>
      <c r="D810" t="s">
        <v>2013</v>
      </c>
      <c r="E810" s="2" t="str">
        <f t="shared" si="90"/>
        <v>37</v>
      </c>
      <c r="F810" s="2" t="str">
        <f t="shared" si="91"/>
        <v>68338</v>
      </c>
      <c r="G810" s="2" t="str">
        <f t="shared" si="92"/>
        <v>0135913</v>
      </c>
      <c r="H810" s="2" t="s">
        <v>2014</v>
      </c>
      <c r="I810" s="2" t="str">
        <f t="shared" si="89"/>
        <v>S008</v>
      </c>
      <c r="J810" s="2" t="str">
        <f>IF(Table1[[#This Row],[Direct
Funded
Charter School
Number]]="N/A",Table1[[#This Row],[District
Code]],"C"&amp;Table1[[#This Row],[Direct
Funded
Charter School
Number]])</f>
        <v>C1008</v>
      </c>
      <c r="K810" t="s">
        <v>2015</v>
      </c>
      <c r="L810" s="9">
        <v>10000</v>
      </c>
      <c r="M810" s="20">
        <v>2500</v>
      </c>
    </row>
    <row r="811" spans="1:13" x14ac:dyDescent="0.35">
      <c r="A811" t="s">
        <v>1842</v>
      </c>
      <c r="B811" t="s">
        <v>2961</v>
      </c>
      <c r="C811" s="2">
        <v>2</v>
      </c>
      <c r="D811" t="s">
        <v>2016</v>
      </c>
      <c r="E811" s="2" t="str">
        <f t="shared" si="90"/>
        <v>37</v>
      </c>
      <c r="F811" s="2" t="str">
        <f t="shared" si="91"/>
        <v>68338</v>
      </c>
      <c r="G811" s="2" t="str">
        <f t="shared" si="92"/>
        <v>0118851</v>
      </c>
      <c r="H811" s="2" t="s">
        <v>2017</v>
      </c>
      <c r="I811" s="2" t="str">
        <f t="shared" si="89"/>
        <v>S015</v>
      </c>
      <c r="J811" s="2" t="str">
        <f>IF(Table1[[#This Row],[Direct
Funded
Charter School
Number]]="N/A",Table1[[#This Row],[District
Code]],"C"&amp;Table1[[#This Row],[Direct
Funded
Charter School
Number]])</f>
        <v>C1015</v>
      </c>
      <c r="K811" t="s">
        <v>2018</v>
      </c>
      <c r="L811" s="9">
        <v>16631</v>
      </c>
      <c r="M811" s="20">
        <v>4158</v>
      </c>
    </row>
    <row r="812" spans="1:13" x14ac:dyDescent="0.35">
      <c r="A812" t="s">
        <v>1842</v>
      </c>
      <c r="B812" t="s">
        <v>2961</v>
      </c>
      <c r="C812" s="2">
        <v>2</v>
      </c>
      <c r="D812" t="s">
        <v>2019</v>
      </c>
      <c r="E812" s="2" t="str">
        <f t="shared" si="90"/>
        <v>37</v>
      </c>
      <c r="F812" s="2" t="str">
        <f t="shared" si="91"/>
        <v>68338</v>
      </c>
      <c r="G812" s="2" t="str">
        <f t="shared" si="92"/>
        <v>0118083</v>
      </c>
      <c r="H812" s="2" t="s">
        <v>2020</v>
      </c>
      <c r="I812" s="2" t="str">
        <f t="shared" si="89"/>
        <v>S024</v>
      </c>
      <c r="J812" s="2" t="str">
        <f>IF(Table1[[#This Row],[Direct
Funded
Charter School
Number]]="N/A",Table1[[#This Row],[District
Code]],"C"&amp;Table1[[#This Row],[Direct
Funded
Charter School
Number]])</f>
        <v>C1024</v>
      </c>
      <c r="K812" t="s">
        <v>2021</v>
      </c>
      <c r="L812" s="9">
        <v>10000</v>
      </c>
      <c r="M812" s="20">
        <v>2500</v>
      </c>
    </row>
    <row r="813" spans="1:13" x14ac:dyDescent="0.35">
      <c r="A813" t="s">
        <v>1842</v>
      </c>
      <c r="B813" t="s">
        <v>2961</v>
      </c>
      <c r="C813" s="2">
        <v>2</v>
      </c>
      <c r="D813" t="s">
        <v>2022</v>
      </c>
      <c r="E813" s="2" t="str">
        <f t="shared" si="90"/>
        <v>37</v>
      </c>
      <c r="F813" s="2" t="str">
        <f t="shared" si="91"/>
        <v>67991</v>
      </c>
      <c r="G813" s="2" t="str">
        <f t="shared" si="92"/>
        <v>0119255</v>
      </c>
      <c r="H813" s="2" t="s">
        <v>2023</v>
      </c>
      <c r="I813" s="2" t="str">
        <f t="shared" si="89"/>
        <v>S063</v>
      </c>
      <c r="J813" s="2" t="str">
        <f>IF(Table1[[#This Row],[Direct
Funded
Charter School
Number]]="N/A",Table1[[#This Row],[District
Code]],"C"&amp;Table1[[#This Row],[Direct
Funded
Charter School
Number]])</f>
        <v>C1063</v>
      </c>
      <c r="K813" t="s">
        <v>2024</v>
      </c>
      <c r="L813" s="9">
        <v>10000</v>
      </c>
      <c r="M813" s="20">
        <v>2500</v>
      </c>
    </row>
    <row r="814" spans="1:13" x14ac:dyDescent="0.35">
      <c r="A814" t="s">
        <v>1842</v>
      </c>
      <c r="B814" t="s">
        <v>2961</v>
      </c>
      <c r="C814" s="2">
        <v>2</v>
      </c>
      <c r="D814" t="s">
        <v>2025</v>
      </c>
      <c r="E814" s="2" t="str">
        <f t="shared" si="90"/>
        <v>37</v>
      </c>
      <c r="F814" s="2" t="str">
        <f t="shared" si="91"/>
        <v>68338</v>
      </c>
      <c r="G814" s="2" t="str">
        <f t="shared" si="92"/>
        <v>0119610</v>
      </c>
      <c r="H814" s="2" t="s">
        <v>2026</v>
      </c>
      <c r="I814" s="2" t="str">
        <f t="shared" si="89"/>
        <v>S080</v>
      </c>
      <c r="J814" s="2" t="str">
        <f>IF(Table1[[#This Row],[Direct
Funded
Charter School
Number]]="N/A",Table1[[#This Row],[District
Code]],"C"&amp;Table1[[#This Row],[Direct
Funded
Charter School
Number]])</f>
        <v>C1080</v>
      </c>
      <c r="K814" t="s">
        <v>2027</v>
      </c>
      <c r="L814" s="9">
        <v>35451</v>
      </c>
      <c r="M814" s="20">
        <v>8863</v>
      </c>
    </row>
    <row r="815" spans="1:13" x14ac:dyDescent="0.35">
      <c r="A815" t="s">
        <v>1842</v>
      </c>
      <c r="B815" t="s">
        <v>2961</v>
      </c>
      <c r="C815" s="2">
        <v>2</v>
      </c>
      <c r="D815" t="s">
        <v>2028</v>
      </c>
      <c r="E815" s="2" t="str">
        <f t="shared" si="90"/>
        <v>37</v>
      </c>
      <c r="F815" s="2" t="str">
        <f t="shared" si="91"/>
        <v>68023</v>
      </c>
      <c r="G815" s="2" t="str">
        <f t="shared" si="92"/>
        <v>0119594</v>
      </c>
      <c r="H815" s="2" t="s">
        <v>2029</v>
      </c>
      <c r="I815" s="2" t="str">
        <f t="shared" si="89"/>
        <v>S082</v>
      </c>
      <c r="J815" s="2" t="str">
        <f>IF(Table1[[#This Row],[Direct
Funded
Charter School
Number]]="N/A",Table1[[#This Row],[District
Code]],"C"&amp;Table1[[#This Row],[Direct
Funded
Charter School
Number]])</f>
        <v>C1082</v>
      </c>
      <c r="K815" t="s">
        <v>2030</v>
      </c>
      <c r="L815" s="9">
        <v>10000</v>
      </c>
      <c r="M815" s="20">
        <v>2500</v>
      </c>
    </row>
    <row r="816" spans="1:13" x14ac:dyDescent="0.35">
      <c r="A816" t="s">
        <v>1842</v>
      </c>
      <c r="B816" t="s">
        <v>2961</v>
      </c>
      <c r="C816" s="2">
        <v>2</v>
      </c>
      <c r="D816" t="s">
        <v>2031</v>
      </c>
      <c r="E816" s="2" t="str">
        <f t="shared" si="90"/>
        <v>37</v>
      </c>
      <c r="F816" s="2" t="str">
        <f t="shared" si="91"/>
        <v>68338</v>
      </c>
      <c r="G816" s="2" t="str">
        <f t="shared" si="92"/>
        <v>0121681</v>
      </c>
      <c r="H816" s="2" t="s">
        <v>2032</v>
      </c>
      <c r="I816" s="2" t="str">
        <f t="shared" si="89"/>
        <v>S190</v>
      </c>
      <c r="J816" s="2" t="str">
        <f>IF(Table1[[#This Row],[Direct
Funded
Charter School
Number]]="N/A",Table1[[#This Row],[District
Code]],"C"&amp;Table1[[#This Row],[Direct
Funded
Charter School
Number]])</f>
        <v>C1190</v>
      </c>
      <c r="K816" t="s">
        <v>2033</v>
      </c>
      <c r="L816" s="9">
        <v>10000</v>
      </c>
      <c r="M816" s="20">
        <v>2500</v>
      </c>
    </row>
    <row r="817" spans="1:13" x14ac:dyDescent="0.35">
      <c r="A817" t="s">
        <v>1842</v>
      </c>
      <c r="B817" t="s">
        <v>2961</v>
      </c>
      <c r="C817" s="2">
        <v>2</v>
      </c>
      <c r="D817" t="s">
        <v>2034</v>
      </c>
      <c r="E817" s="2" t="str">
        <f t="shared" si="90"/>
        <v>37</v>
      </c>
      <c r="F817" s="2" t="str">
        <f t="shared" si="91"/>
        <v>68338</v>
      </c>
      <c r="G817" s="2" t="str">
        <f t="shared" si="92"/>
        <v>0122788</v>
      </c>
      <c r="H817" s="2" t="s">
        <v>2035</v>
      </c>
      <c r="I817" s="2" t="str">
        <f t="shared" si="89"/>
        <v>S253</v>
      </c>
      <c r="J817" s="2" t="str">
        <f>IF(Table1[[#This Row],[Direct
Funded
Charter School
Number]]="N/A",Table1[[#This Row],[District
Code]],"C"&amp;Table1[[#This Row],[Direct
Funded
Charter School
Number]])</f>
        <v>C1253</v>
      </c>
      <c r="K817" t="s">
        <v>2036</v>
      </c>
      <c r="L817" s="9">
        <v>10000</v>
      </c>
      <c r="M817" s="20">
        <v>2500</v>
      </c>
    </row>
    <row r="818" spans="1:13" x14ac:dyDescent="0.35">
      <c r="A818" t="s">
        <v>1842</v>
      </c>
      <c r="B818" t="s">
        <v>2961</v>
      </c>
      <c r="C818" s="2">
        <v>2</v>
      </c>
      <c r="D818" t="s">
        <v>2037</v>
      </c>
      <c r="E818" s="2" t="str">
        <f t="shared" si="90"/>
        <v>37</v>
      </c>
      <c r="F818" s="2" t="str">
        <f t="shared" si="91"/>
        <v>68338</v>
      </c>
      <c r="G818" s="2" t="str">
        <f t="shared" si="92"/>
        <v>0136663</v>
      </c>
      <c r="H818" s="2" t="s">
        <v>2038</v>
      </c>
      <c r="I818" s="2" t="str">
        <f t="shared" si="89"/>
        <v>S301</v>
      </c>
      <c r="J818" s="2" t="str">
        <f>IF(Table1[[#This Row],[Direct
Funded
Charter School
Number]]="N/A",Table1[[#This Row],[District
Code]],"C"&amp;Table1[[#This Row],[Direct
Funded
Charter School
Number]])</f>
        <v>C1301</v>
      </c>
      <c r="K818" t="s">
        <v>2039</v>
      </c>
      <c r="L818" s="9">
        <v>12315</v>
      </c>
      <c r="M818" s="20">
        <v>3079</v>
      </c>
    </row>
    <row r="819" spans="1:13" x14ac:dyDescent="0.35">
      <c r="A819" t="s">
        <v>1842</v>
      </c>
      <c r="B819" t="s">
        <v>2961</v>
      </c>
      <c r="C819" s="2">
        <v>2</v>
      </c>
      <c r="D819" t="s">
        <v>2040</v>
      </c>
      <c r="E819" s="2" t="str">
        <f t="shared" si="90"/>
        <v>37</v>
      </c>
      <c r="F819" s="2" t="str">
        <f t="shared" si="91"/>
        <v>68338</v>
      </c>
      <c r="G819" s="2" t="str">
        <f t="shared" si="92"/>
        <v>0127647</v>
      </c>
      <c r="H819" s="2" t="s">
        <v>2041</v>
      </c>
      <c r="I819" s="2" t="str">
        <f t="shared" si="89"/>
        <v>S302</v>
      </c>
      <c r="J819" s="2" t="str">
        <f>IF(Table1[[#This Row],[Direct
Funded
Charter School
Number]]="N/A",Table1[[#This Row],[District
Code]],"C"&amp;Table1[[#This Row],[Direct
Funded
Charter School
Number]])</f>
        <v>C1302</v>
      </c>
      <c r="K819" t="s">
        <v>2042</v>
      </c>
      <c r="L819" s="9">
        <v>10000</v>
      </c>
      <c r="M819" s="20">
        <v>2500</v>
      </c>
    </row>
    <row r="820" spans="1:13" x14ac:dyDescent="0.35">
      <c r="A820" t="s">
        <v>1842</v>
      </c>
      <c r="B820" t="s">
        <v>2961</v>
      </c>
      <c r="C820" s="2">
        <v>2</v>
      </c>
      <c r="D820" t="s">
        <v>2043</v>
      </c>
      <c r="E820" s="2" t="str">
        <f t="shared" si="90"/>
        <v>37</v>
      </c>
      <c r="F820" s="2" t="str">
        <f t="shared" si="91"/>
        <v>68023</v>
      </c>
      <c r="G820" s="2" t="str">
        <f t="shared" si="92"/>
        <v>0124321</v>
      </c>
      <c r="H820" s="2" t="s">
        <v>2044</v>
      </c>
      <c r="I820" s="2" t="str">
        <f t="shared" si="89"/>
        <v>S308</v>
      </c>
      <c r="J820" s="2" t="str">
        <f>IF(Table1[[#This Row],[Direct
Funded
Charter School
Number]]="N/A",Table1[[#This Row],[District
Code]],"C"&amp;Table1[[#This Row],[Direct
Funded
Charter School
Number]])</f>
        <v>C1308</v>
      </c>
      <c r="K820" t="s">
        <v>2045</v>
      </c>
      <c r="L820" s="9">
        <v>10000</v>
      </c>
      <c r="M820" s="20">
        <v>2500</v>
      </c>
    </row>
    <row r="821" spans="1:13" x14ac:dyDescent="0.35">
      <c r="A821" t="s">
        <v>1842</v>
      </c>
      <c r="B821" t="s">
        <v>2961</v>
      </c>
      <c r="C821" s="2">
        <v>2</v>
      </c>
      <c r="D821" t="s">
        <v>2046</v>
      </c>
      <c r="E821" s="2" t="str">
        <f t="shared" si="90"/>
        <v>37</v>
      </c>
      <c r="F821" s="2" t="str">
        <f t="shared" si="91"/>
        <v>68338</v>
      </c>
      <c r="G821" s="2" t="str">
        <f t="shared" si="92"/>
        <v>0124347</v>
      </c>
      <c r="H821" s="2" t="s">
        <v>2047</v>
      </c>
      <c r="I821" s="2" t="str">
        <f t="shared" si="89"/>
        <v>S312</v>
      </c>
      <c r="J821" s="2" t="str">
        <f>IF(Table1[[#This Row],[Direct
Funded
Charter School
Number]]="N/A",Table1[[#This Row],[District
Code]],"C"&amp;Table1[[#This Row],[Direct
Funded
Charter School
Number]])</f>
        <v>C1312</v>
      </c>
      <c r="K821" t="s">
        <v>2048</v>
      </c>
      <c r="L821" s="9">
        <v>10000</v>
      </c>
      <c r="M821" s="20">
        <v>2500</v>
      </c>
    </row>
    <row r="822" spans="1:13" x14ac:dyDescent="0.35">
      <c r="A822" t="s">
        <v>1842</v>
      </c>
      <c r="B822" t="s">
        <v>2961</v>
      </c>
      <c r="C822" s="2">
        <v>2</v>
      </c>
      <c r="D822" t="s">
        <v>2049</v>
      </c>
      <c r="E822" s="2" t="str">
        <f t="shared" si="90"/>
        <v>37</v>
      </c>
      <c r="F822" s="2" t="str">
        <f t="shared" si="91"/>
        <v>68411</v>
      </c>
      <c r="G822" s="2" t="str">
        <f t="shared" si="92"/>
        <v>0126086</v>
      </c>
      <c r="H822" s="2" t="s">
        <v>2050</v>
      </c>
      <c r="I822" s="2" t="str">
        <f t="shared" si="89"/>
        <v>S407</v>
      </c>
      <c r="J822" s="2" t="str">
        <f>IF(Table1[[#This Row],[Direct
Funded
Charter School
Number]]="N/A",Table1[[#This Row],[District
Code]],"C"&amp;Table1[[#This Row],[Direct
Funded
Charter School
Number]])</f>
        <v>C1407</v>
      </c>
      <c r="K822" t="s">
        <v>2051</v>
      </c>
      <c r="L822" s="9">
        <v>10000</v>
      </c>
      <c r="M822" s="20">
        <v>2500</v>
      </c>
    </row>
    <row r="823" spans="1:13" x14ac:dyDescent="0.35">
      <c r="A823" t="s">
        <v>1842</v>
      </c>
      <c r="B823" t="s">
        <v>2961</v>
      </c>
      <c r="C823" s="2">
        <v>2</v>
      </c>
      <c r="D823" t="s">
        <v>2053</v>
      </c>
      <c r="E823" s="2" t="str">
        <f t="shared" si="90"/>
        <v>37</v>
      </c>
      <c r="F823" s="2" t="str">
        <f t="shared" si="91"/>
        <v>68452</v>
      </c>
      <c r="G823" s="2" t="str">
        <f t="shared" si="92"/>
        <v>0128223</v>
      </c>
      <c r="H823" s="2" t="s">
        <v>2054</v>
      </c>
      <c r="I823" s="2" t="str">
        <f t="shared" si="89"/>
        <v>S515</v>
      </c>
      <c r="J823" s="2" t="str">
        <f>IF(Table1[[#This Row],[Direct
Funded
Charter School
Number]]="N/A",Table1[[#This Row],[District
Code]],"C"&amp;Table1[[#This Row],[Direct
Funded
Charter School
Number]])</f>
        <v>C1515</v>
      </c>
      <c r="K823" t="s">
        <v>2055</v>
      </c>
      <c r="L823" s="9">
        <v>10000</v>
      </c>
      <c r="M823" s="20">
        <v>2500</v>
      </c>
    </row>
    <row r="824" spans="1:13" x14ac:dyDescent="0.35">
      <c r="A824" t="s">
        <v>1842</v>
      </c>
      <c r="B824" t="s">
        <v>2961</v>
      </c>
      <c r="C824" s="2">
        <v>2</v>
      </c>
      <c r="D824" t="s">
        <v>2056</v>
      </c>
      <c r="E824" s="2" t="str">
        <f t="shared" si="90"/>
        <v>37</v>
      </c>
      <c r="F824" s="2" t="str">
        <f t="shared" si="91"/>
        <v>68338</v>
      </c>
      <c r="G824" s="2" t="str">
        <f t="shared" si="92"/>
        <v>0128066</v>
      </c>
      <c r="H824" s="2" t="s">
        <v>2057</v>
      </c>
      <c r="I824" s="2" t="str">
        <f t="shared" si="89"/>
        <v>S517</v>
      </c>
      <c r="J824" s="2" t="str">
        <f>IF(Table1[[#This Row],[Direct
Funded
Charter School
Number]]="N/A",Table1[[#This Row],[District
Code]],"C"&amp;Table1[[#This Row],[Direct
Funded
Charter School
Number]])</f>
        <v>C1517</v>
      </c>
      <c r="K824" t="s">
        <v>2058</v>
      </c>
      <c r="L824" s="9">
        <v>10000</v>
      </c>
      <c r="M824" s="20">
        <v>2500</v>
      </c>
    </row>
    <row r="825" spans="1:13" x14ac:dyDescent="0.35">
      <c r="A825" t="s">
        <v>1842</v>
      </c>
      <c r="B825" t="s">
        <v>2961</v>
      </c>
      <c r="C825" s="2">
        <v>2</v>
      </c>
      <c r="D825" t="s">
        <v>2059</v>
      </c>
      <c r="E825" s="2" t="str">
        <f t="shared" si="90"/>
        <v>37</v>
      </c>
      <c r="F825" s="2" t="str">
        <f t="shared" si="91"/>
        <v>68163</v>
      </c>
      <c r="G825" s="2" t="str">
        <f t="shared" si="92"/>
        <v>0128421</v>
      </c>
      <c r="H825" s="2" t="s">
        <v>2060</v>
      </c>
      <c r="I825" s="2" t="str">
        <f t="shared" si="89"/>
        <v>S589</v>
      </c>
      <c r="J825" s="2" t="str">
        <f>IF(Table1[[#This Row],[Direct
Funded
Charter School
Number]]="N/A",Table1[[#This Row],[District
Code]],"C"&amp;Table1[[#This Row],[Direct
Funded
Charter School
Number]])</f>
        <v>C1589</v>
      </c>
      <c r="K825" t="s">
        <v>2061</v>
      </c>
      <c r="L825" s="9">
        <v>10000</v>
      </c>
      <c r="M825" s="20">
        <v>3239</v>
      </c>
    </row>
    <row r="826" spans="1:13" x14ac:dyDescent="0.35">
      <c r="A826" t="s">
        <v>1842</v>
      </c>
      <c r="B826" t="s">
        <v>2961</v>
      </c>
      <c r="C826" s="2">
        <v>2</v>
      </c>
      <c r="D826" t="s">
        <v>2062</v>
      </c>
      <c r="E826" s="2" t="str">
        <f t="shared" si="90"/>
        <v>37</v>
      </c>
      <c r="F826" s="2" t="str">
        <f t="shared" si="91"/>
        <v>68338</v>
      </c>
      <c r="G826" s="2" t="str">
        <f t="shared" si="92"/>
        <v>0129387</v>
      </c>
      <c r="H826" s="2" t="s">
        <v>2063</v>
      </c>
      <c r="I826" s="2" t="str">
        <f t="shared" ref="I826:I863" si="93">IF(H826="N/A",MID(F826,1,4),IF(MID(H826,1,1)="0","C"&amp;MID(H826,2,3),IF(MID(H826,1,1)="1","S"&amp;MID(H826,2,3),"?")))</f>
        <v>S634</v>
      </c>
      <c r="J826" s="2" t="str">
        <f>IF(Table1[[#This Row],[Direct
Funded
Charter School
Number]]="N/A",Table1[[#This Row],[District
Code]],"C"&amp;Table1[[#This Row],[Direct
Funded
Charter School
Number]])</f>
        <v>C1634</v>
      </c>
      <c r="K826" t="s">
        <v>2064</v>
      </c>
      <c r="L826" s="9">
        <v>10000</v>
      </c>
      <c r="M826" s="20">
        <v>2500</v>
      </c>
    </row>
    <row r="827" spans="1:13" x14ac:dyDescent="0.35">
      <c r="A827" t="s">
        <v>1842</v>
      </c>
      <c r="B827" t="s">
        <v>2961</v>
      </c>
      <c r="C827" s="2">
        <v>2</v>
      </c>
      <c r="D827" t="s">
        <v>2065</v>
      </c>
      <c r="E827" s="2" t="str">
        <f t="shared" ref="E827:E863" si="94">MID($D827,1,2)</f>
        <v>37</v>
      </c>
      <c r="F827" s="2" t="str">
        <f t="shared" ref="F827:F863" si="95">MID($D827,3,5)</f>
        <v>68049</v>
      </c>
      <c r="G827" s="2" t="str">
        <f t="shared" ref="G827:G863" si="96">MID($D827,8,7)</f>
        <v>0131169</v>
      </c>
      <c r="H827" s="2" t="s">
        <v>2066</v>
      </c>
      <c r="I827" s="2" t="str">
        <f t="shared" si="93"/>
        <v>S693</v>
      </c>
      <c r="J827" s="2" t="str">
        <f>IF(Table1[[#This Row],[Direct
Funded
Charter School
Number]]="N/A",Table1[[#This Row],[District
Code]],"C"&amp;Table1[[#This Row],[Direct
Funded
Charter School
Number]])</f>
        <v>C1693</v>
      </c>
      <c r="K827" t="s">
        <v>2067</v>
      </c>
      <c r="L827" s="9">
        <v>10000</v>
      </c>
      <c r="M827" s="20">
        <v>2500</v>
      </c>
    </row>
    <row r="828" spans="1:13" x14ac:dyDescent="0.35">
      <c r="A828" t="s">
        <v>1842</v>
      </c>
      <c r="B828" t="s">
        <v>2961</v>
      </c>
      <c r="C828" s="2">
        <v>2</v>
      </c>
      <c r="D828" t="s">
        <v>2068</v>
      </c>
      <c r="E828" s="2" t="str">
        <f t="shared" si="94"/>
        <v>37</v>
      </c>
      <c r="F828" s="2" t="str">
        <f t="shared" si="95"/>
        <v>76901</v>
      </c>
      <c r="G828" s="2" t="str">
        <f t="shared" si="96"/>
        <v>0134429</v>
      </c>
      <c r="H828" s="2" t="s">
        <v>2069</v>
      </c>
      <c r="I828" s="2" t="str">
        <f t="shared" si="93"/>
        <v>S696</v>
      </c>
      <c r="J828" s="2" t="str">
        <f>IF(Table1[[#This Row],[Direct
Funded
Charter School
Number]]="N/A",Table1[[#This Row],[District
Code]],"C"&amp;Table1[[#This Row],[Direct
Funded
Charter School
Number]])</f>
        <v>C1696</v>
      </c>
      <c r="K828" t="s">
        <v>2070</v>
      </c>
      <c r="L828" s="9">
        <v>10000</v>
      </c>
      <c r="M828" s="20">
        <v>2500</v>
      </c>
    </row>
    <row r="829" spans="1:13" x14ac:dyDescent="0.35">
      <c r="A829" t="s">
        <v>1842</v>
      </c>
      <c r="B829" t="s">
        <v>2961</v>
      </c>
      <c r="C829" s="2">
        <v>2</v>
      </c>
      <c r="D829" t="s">
        <v>2071</v>
      </c>
      <c r="E829" s="2" t="str">
        <f t="shared" si="94"/>
        <v>37</v>
      </c>
      <c r="F829" s="2" t="str">
        <f t="shared" si="95"/>
        <v>68338</v>
      </c>
      <c r="G829" s="2" t="str">
        <f t="shared" si="96"/>
        <v>0131565</v>
      </c>
      <c r="H829" s="2" t="s">
        <v>2072</v>
      </c>
      <c r="I829" s="2" t="str">
        <f t="shared" si="93"/>
        <v>S709</v>
      </c>
      <c r="J829" s="2" t="str">
        <f>IF(Table1[[#This Row],[Direct
Funded
Charter School
Number]]="N/A",Table1[[#This Row],[District
Code]],"C"&amp;Table1[[#This Row],[Direct
Funded
Charter School
Number]])</f>
        <v>C1709</v>
      </c>
      <c r="K829" t="s">
        <v>2073</v>
      </c>
      <c r="L829" s="9">
        <v>10000</v>
      </c>
      <c r="M829" s="20">
        <v>2500</v>
      </c>
    </row>
    <row r="830" spans="1:13" x14ac:dyDescent="0.35">
      <c r="A830" t="s">
        <v>1842</v>
      </c>
      <c r="B830" t="s">
        <v>2961</v>
      </c>
      <c r="C830" s="2">
        <v>2</v>
      </c>
      <c r="D830" t="s">
        <v>2074</v>
      </c>
      <c r="E830" s="2" t="str">
        <f t="shared" si="94"/>
        <v>37</v>
      </c>
      <c r="F830" s="2" t="str">
        <f t="shared" si="95"/>
        <v>68338</v>
      </c>
      <c r="G830" s="2" t="str">
        <f t="shared" si="96"/>
        <v>0131979</v>
      </c>
      <c r="H830" s="2" t="s">
        <v>2075</v>
      </c>
      <c r="I830" s="2" t="str">
        <f t="shared" si="93"/>
        <v>S719</v>
      </c>
      <c r="J830" s="2" t="str">
        <f>IF(Table1[[#This Row],[Direct
Funded
Charter School
Number]]="N/A",Table1[[#This Row],[District
Code]],"C"&amp;Table1[[#This Row],[Direct
Funded
Charter School
Number]])</f>
        <v>C1719</v>
      </c>
      <c r="K830" t="s">
        <v>2076</v>
      </c>
      <c r="L830" s="9">
        <v>10000</v>
      </c>
      <c r="M830" s="20">
        <v>2500</v>
      </c>
    </row>
    <row r="831" spans="1:13" x14ac:dyDescent="0.35">
      <c r="A831" t="s">
        <v>1842</v>
      </c>
      <c r="B831" t="s">
        <v>2961</v>
      </c>
      <c r="C831" s="2">
        <v>2</v>
      </c>
      <c r="D831" t="s">
        <v>2077</v>
      </c>
      <c r="E831" s="2" t="str">
        <f t="shared" si="94"/>
        <v>37</v>
      </c>
      <c r="F831" s="2" t="str">
        <f t="shared" si="95"/>
        <v>68098</v>
      </c>
      <c r="G831" s="2" t="str">
        <f t="shared" si="96"/>
        <v>0133991</v>
      </c>
      <c r="H831" s="2" t="s">
        <v>2078</v>
      </c>
      <c r="I831" s="2" t="str">
        <f t="shared" si="93"/>
        <v>S802</v>
      </c>
      <c r="J831" s="2" t="str">
        <f>IF(Table1[[#This Row],[Direct
Funded
Charter School
Number]]="N/A",Table1[[#This Row],[District
Code]],"C"&amp;Table1[[#This Row],[Direct
Funded
Charter School
Number]])</f>
        <v>C1802</v>
      </c>
      <c r="K831" t="s">
        <v>2052</v>
      </c>
      <c r="L831" s="9">
        <v>11603</v>
      </c>
      <c r="M831" s="20">
        <v>2901</v>
      </c>
    </row>
    <row r="832" spans="1:13" s="11" customFormat="1" x14ac:dyDescent="0.35">
      <c r="A832" t="s">
        <v>1842</v>
      </c>
      <c r="B832" t="s">
        <v>2961</v>
      </c>
      <c r="C832" s="2">
        <v>2</v>
      </c>
      <c r="D832" t="s">
        <v>3028</v>
      </c>
      <c r="E832" s="2" t="str">
        <f t="shared" si="94"/>
        <v>37</v>
      </c>
      <c r="F832" s="2" t="str">
        <f t="shared" si="95"/>
        <v>77032</v>
      </c>
      <c r="G832" s="2" t="str">
        <f t="shared" si="96"/>
        <v>0134577</v>
      </c>
      <c r="H832" s="3" t="s">
        <v>3022</v>
      </c>
      <c r="I832" s="2" t="str">
        <f t="shared" ref="I832:I833" si="97">IF(H832="N/A",MID(F832,1,4),IF(MID(H832,1,1)="0","C"&amp;MID(H832,2,3),IF(MID(H832,1,1)="1","S"&amp;MID(H832,2,3),"?")))</f>
        <v>S835</v>
      </c>
      <c r="J832" s="2" t="str">
        <f>IF(Table1[[#This Row],[Direct
Funded
Charter School
Number]]="N/A",Table1[[#This Row],[District
Code]],"C"&amp;Table1[[#This Row],[Direct
Funded
Charter School
Number]])</f>
        <v>C1835</v>
      </c>
      <c r="K832" t="s">
        <v>3025</v>
      </c>
      <c r="L832" s="9">
        <v>10000</v>
      </c>
      <c r="M832" s="20">
        <v>2500</v>
      </c>
    </row>
    <row r="833" spans="1:13" s="11" customFormat="1" x14ac:dyDescent="0.35">
      <c r="A833" t="s">
        <v>1842</v>
      </c>
      <c r="B833" t="s">
        <v>2961</v>
      </c>
      <c r="C833" s="2">
        <v>2</v>
      </c>
      <c r="D833" t="s">
        <v>3029</v>
      </c>
      <c r="E833" s="2" t="str">
        <f t="shared" si="94"/>
        <v>37</v>
      </c>
      <c r="F833" s="2" t="str">
        <f t="shared" si="95"/>
        <v>77099</v>
      </c>
      <c r="G833" s="2" t="str">
        <f t="shared" si="96"/>
        <v>0136077</v>
      </c>
      <c r="H833" s="3" t="s">
        <v>3023</v>
      </c>
      <c r="I833" s="2" t="str">
        <f t="shared" si="97"/>
        <v>S889</v>
      </c>
      <c r="J833" s="2" t="str">
        <f>IF(Table1[[#This Row],[Direct
Funded
Charter School
Number]]="N/A",Table1[[#This Row],[District
Code]],"C"&amp;Table1[[#This Row],[Direct
Funded
Charter School
Number]])</f>
        <v>C1889</v>
      </c>
      <c r="K833" t="s">
        <v>3026</v>
      </c>
      <c r="L833" s="9">
        <v>10000</v>
      </c>
      <c r="M833" s="20">
        <v>2500</v>
      </c>
    </row>
    <row r="834" spans="1:13" x14ac:dyDescent="0.35">
      <c r="A834" t="s">
        <v>1842</v>
      </c>
      <c r="B834" t="s">
        <v>2961</v>
      </c>
      <c r="C834" s="2">
        <v>2</v>
      </c>
      <c r="D834" t="s">
        <v>3030</v>
      </c>
      <c r="E834" s="2" t="str">
        <f t="shared" si="94"/>
        <v>37</v>
      </c>
      <c r="F834" s="2" t="str">
        <f t="shared" si="95"/>
        <v>77107</v>
      </c>
      <c r="G834" s="2" t="str">
        <f t="shared" si="96"/>
        <v>0136473</v>
      </c>
      <c r="H834" s="3" t="s">
        <v>3024</v>
      </c>
      <c r="I834" s="2" t="str">
        <f t="shared" si="93"/>
        <v>S903</v>
      </c>
      <c r="J834" s="2" t="str">
        <f>IF(Table1[[#This Row],[Direct
Funded
Charter School
Number]]="N/A",Table1[[#This Row],[District
Code]],"C"&amp;Table1[[#This Row],[Direct
Funded
Charter School
Number]])</f>
        <v>C1903</v>
      </c>
      <c r="K834" t="s">
        <v>3027</v>
      </c>
      <c r="L834" s="9">
        <v>10000</v>
      </c>
      <c r="M834" s="20">
        <v>2500</v>
      </c>
    </row>
    <row r="835" spans="1:13" x14ac:dyDescent="0.35">
      <c r="A835" t="s">
        <v>2079</v>
      </c>
      <c r="B835" t="s">
        <v>2962</v>
      </c>
      <c r="C835" s="2">
        <v>1</v>
      </c>
      <c r="D835" t="s">
        <v>2080</v>
      </c>
      <c r="E835" s="2" t="str">
        <f t="shared" si="94"/>
        <v>38</v>
      </c>
      <c r="F835" s="2" t="str">
        <f t="shared" si="95"/>
        <v>10389</v>
      </c>
      <c r="G835" s="2" t="str">
        <f t="shared" si="96"/>
        <v>0000000</v>
      </c>
      <c r="H835" s="2" t="s">
        <v>8</v>
      </c>
      <c r="I835" s="2" t="str">
        <f t="shared" si="93"/>
        <v>1038</v>
      </c>
      <c r="J835" s="2" t="str">
        <f>IF(Table1[[#This Row],[Direct
Funded
Charter School
Number]]="N/A",Table1[[#This Row],[District
Code]],"C"&amp;Table1[[#This Row],[Direct
Funded
Charter School
Number]])</f>
        <v>10389</v>
      </c>
      <c r="K835" t="s">
        <v>2081</v>
      </c>
      <c r="L835" s="9">
        <v>22864</v>
      </c>
      <c r="M835" s="20">
        <v>5716</v>
      </c>
    </row>
    <row r="836" spans="1:13" x14ac:dyDescent="0.35">
      <c r="A836" t="s">
        <v>2079</v>
      </c>
      <c r="B836" t="s">
        <v>2962</v>
      </c>
      <c r="C836" s="2">
        <v>1</v>
      </c>
      <c r="D836" t="s">
        <v>2082</v>
      </c>
      <c r="E836" s="2" t="str">
        <f t="shared" si="94"/>
        <v>38</v>
      </c>
      <c r="F836" s="2" t="str">
        <f t="shared" si="95"/>
        <v>68478</v>
      </c>
      <c r="G836" s="2" t="str">
        <f t="shared" si="96"/>
        <v>0000000</v>
      </c>
      <c r="H836" s="2" t="s">
        <v>8</v>
      </c>
      <c r="I836" s="2" t="str">
        <f t="shared" si="93"/>
        <v>6847</v>
      </c>
      <c r="J836" s="2" t="str">
        <f>IF(Table1[[#This Row],[Direct
Funded
Charter School
Number]]="N/A",Table1[[#This Row],[District
Code]],"C"&amp;Table1[[#This Row],[Direct
Funded
Charter School
Number]])</f>
        <v>68478</v>
      </c>
      <c r="K836" t="s">
        <v>2083</v>
      </c>
      <c r="L836" s="9">
        <v>905968</v>
      </c>
      <c r="M836" s="20">
        <v>226492</v>
      </c>
    </row>
    <row r="837" spans="1:13" x14ac:dyDescent="0.35">
      <c r="A837" t="s">
        <v>2079</v>
      </c>
      <c r="B837" t="s">
        <v>2962</v>
      </c>
      <c r="C837" s="2">
        <v>1</v>
      </c>
      <c r="D837" t="s">
        <v>2084</v>
      </c>
      <c r="E837" s="2" t="str">
        <f t="shared" si="94"/>
        <v>38</v>
      </c>
      <c r="F837" s="2" t="str">
        <f t="shared" si="95"/>
        <v>68478</v>
      </c>
      <c r="G837" s="2" t="str">
        <f t="shared" si="96"/>
        <v>6112601</v>
      </c>
      <c r="H837" s="2" t="s">
        <v>2085</v>
      </c>
      <c r="I837" s="2" t="str">
        <f t="shared" si="93"/>
        <v>C040</v>
      </c>
      <c r="J837" s="2" t="str">
        <f>IF(Table1[[#This Row],[Direct
Funded
Charter School
Number]]="N/A",Table1[[#This Row],[District
Code]],"C"&amp;Table1[[#This Row],[Direct
Funded
Charter School
Number]])</f>
        <v>C0040</v>
      </c>
      <c r="K837" t="s">
        <v>2086</v>
      </c>
      <c r="L837" s="9">
        <v>10000</v>
      </c>
      <c r="M837" s="20">
        <v>2500</v>
      </c>
    </row>
    <row r="838" spans="1:13" x14ac:dyDescent="0.35">
      <c r="A838" t="s">
        <v>2079</v>
      </c>
      <c r="B838" t="s">
        <v>2962</v>
      </c>
      <c r="C838" s="2">
        <v>1</v>
      </c>
      <c r="D838" t="s">
        <v>2087</v>
      </c>
      <c r="E838" s="2" t="str">
        <f t="shared" si="94"/>
        <v>38</v>
      </c>
      <c r="F838" s="2" t="str">
        <f t="shared" si="95"/>
        <v>68478</v>
      </c>
      <c r="G838" s="2" t="str">
        <f t="shared" si="96"/>
        <v>3830411</v>
      </c>
      <c r="H838" s="2" t="s">
        <v>2088</v>
      </c>
      <c r="I838" s="2" t="str">
        <f t="shared" si="93"/>
        <v>C122</v>
      </c>
      <c r="J838" s="2" t="str">
        <f>IF(Table1[[#This Row],[Direct
Funded
Charter School
Number]]="N/A",Table1[[#This Row],[District
Code]],"C"&amp;Table1[[#This Row],[Direct
Funded
Charter School
Number]])</f>
        <v>C0122</v>
      </c>
      <c r="K838" t="s">
        <v>2089</v>
      </c>
      <c r="L838" s="9">
        <v>10000</v>
      </c>
      <c r="M838" s="20">
        <v>2500</v>
      </c>
    </row>
    <row r="839" spans="1:13" x14ac:dyDescent="0.35">
      <c r="A839" t="s">
        <v>2079</v>
      </c>
      <c r="B839" t="s">
        <v>2962</v>
      </c>
      <c r="C839" s="2">
        <v>1</v>
      </c>
      <c r="D839" t="s">
        <v>2090</v>
      </c>
      <c r="E839" s="2" t="str">
        <f t="shared" si="94"/>
        <v>38</v>
      </c>
      <c r="F839" s="2" t="str">
        <f t="shared" si="95"/>
        <v>68478</v>
      </c>
      <c r="G839" s="2" t="str">
        <f t="shared" si="96"/>
        <v>6040935</v>
      </c>
      <c r="H839" s="2" t="s">
        <v>2091</v>
      </c>
      <c r="I839" s="2" t="str">
        <f t="shared" si="93"/>
        <v>C158</v>
      </c>
      <c r="J839" s="2" t="str">
        <f>IF(Table1[[#This Row],[Direct
Funded
Charter School
Number]]="N/A",Table1[[#This Row],[District
Code]],"C"&amp;Table1[[#This Row],[Direct
Funded
Charter School
Number]])</f>
        <v>C0158</v>
      </c>
      <c r="K839" t="s">
        <v>2092</v>
      </c>
      <c r="L839" s="9">
        <v>16835</v>
      </c>
      <c r="M839" s="20">
        <v>4209</v>
      </c>
    </row>
    <row r="840" spans="1:13" x14ac:dyDescent="0.35">
      <c r="A840" t="s">
        <v>2079</v>
      </c>
      <c r="B840" t="s">
        <v>2962</v>
      </c>
      <c r="C840" s="2">
        <v>1</v>
      </c>
      <c r="D840" t="s">
        <v>2093</v>
      </c>
      <c r="E840" s="2" t="str">
        <f t="shared" si="94"/>
        <v>38</v>
      </c>
      <c r="F840" s="2" t="str">
        <f t="shared" si="95"/>
        <v>68478</v>
      </c>
      <c r="G840" s="2" t="str">
        <f t="shared" si="96"/>
        <v>0101337</v>
      </c>
      <c r="H840" s="2" t="s">
        <v>2094</v>
      </c>
      <c r="I840" s="2" t="str">
        <f t="shared" si="93"/>
        <v>C549</v>
      </c>
      <c r="J840" s="2" t="str">
        <f>IF(Table1[[#This Row],[Direct
Funded
Charter School
Number]]="N/A",Table1[[#This Row],[District
Code]],"C"&amp;Table1[[#This Row],[Direct
Funded
Charter School
Number]])</f>
        <v>C0549</v>
      </c>
      <c r="K840" t="s">
        <v>2095</v>
      </c>
      <c r="L840" s="9">
        <v>10000</v>
      </c>
      <c r="M840" s="20">
        <v>2500</v>
      </c>
    </row>
    <row r="841" spans="1:13" x14ac:dyDescent="0.35">
      <c r="A841" t="s">
        <v>2079</v>
      </c>
      <c r="B841" t="s">
        <v>2962</v>
      </c>
      <c r="C841" s="2">
        <v>1</v>
      </c>
      <c r="D841" t="s">
        <v>2096</v>
      </c>
      <c r="E841" s="2" t="str">
        <f t="shared" si="94"/>
        <v>38</v>
      </c>
      <c r="F841" s="2" t="str">
        <f t="shared" si="95"/>
        <v>68478</v>
      </c>
      <c r="G841" s="2" t="str">
        <f t="shared" si="96"/>
        <v>0101352</v>
      </c>
      <c r="H841" s="2" t="s">
        <v>2097</v>
      </c>
      <c r="I841" s="2" t="str">
        <f t="shared" si="93"/>
        <v>C551</v>
      </c>
      <c r="J841" s="2" t="str">
        <f>IF(Table1[[#This Row],[Direct
Funded
Charter School
Number]]="N/A",Table1[[#This Row],[District
Code]],"C"&amp;Table1[[#This Row],[Direct
Funded
Charter School
Number]])</f>
        <v>C0551</v>
      </c>
      <c r="K841" t="s">
        <v>2098</v>
      </c>
      <c r="L841" s="9">
        <v>10000</v>
      </c>
      <c r="M841" s="20">
        <v>2500</v>
      </c>
    </row>
    <row r="842" spans="1:13" x14ac:dyDescent="0.35">
      <c r="A842" t="s">
        <v>2079</v>
      </c>
      <c r="B842" t="s">
        <v>2962</v>
      </c>
      <c r="C842" s="2">
        <v>1</v>
      </c>
      <c r="D842" t="s">
        <v>2099</v>
      </c>
      <c r="E842" s="2" t="str">
        <f t="shared" si="94"/>
        <v>38</v>
      </c>
      <c r="F842" s="2" t="str">
        <f t="shared" si="95"/>
        <v>68478</v>
      </c>
      <c r="G842" s="2" t="str">
        <f t="shared" si="96"/>
        <v>0123505</v>
      </c>
      <c r="H842" s="2" t="s">
        <v>2100</v>
      </c>
      <c r="I842" s="2" t="str">
        <f t="shared" si="93"/>
        <v>S270</v>
      </c>
      <c r="J842" s="2" t="str">
        <f>IF(Table1[[#This Row],[Direct
Funded
Charter School
Number]]="N/A",Table1[[#This Row],[District
Code]],"C"&amp;Table1[[#This Row],[Direct
Funded
Charter School
Number]])</f>
        <v>C1270</v>
      </c>
      <c r="K842" t="s">
        <v>2101</v>
      </c>
      <c r="L842" s="9">
        <v>10000</v>
      </c>
      <c r="M842" s="20">
        <v>2500</v>
      </c>
    </row>
    <row r="843" spans="1:13" x14ac:dyDescent="0.35">
      <c r="A843" t="s">
        <v>2079</v>
      </c>
      <c r="B843" t="s">
        <v>2962</v>
      </c>
      <c r="C843" s="2">
        <v>1</v>
      </c>
      <c r="D843" t="s">
        <v>2102</v>
      </c>
      <c r="E843" s="2" t="str">
        <f t="shared" si="94"/>
        <v>38</v>
      </c>
      <c r="F843" s="2" t="str">
        <f t="shared" si="95"/>
        <v>68478</v>
      </c>
      <c r="G843" s="2" t="str">
        <f t="shared" si="96"/>
        <v>0127530</v>
      </c>
      <c r="H843" s="2" t="s">
        <v>2103</v>
      </c>
      <c r="I843" s="2" t="str">
        <f t="shared" si="93"/>
        <v>S502</v>
      </c>
      <c r="J843" s="2" t="str">
        <f>IF(Table1[[#This Row],[Direct
Funded
Charter School
Number]]="N/A",Table1[[#This Row],[District
Code]],"C"&amp;Table1[[#This Row],[Direct
Funded
Charter School
Number]])</f>
        <v>C1502</v>
      </c>
      <c r="K843" t="s">
        <v>2104</v>
      </c>
      <c r="L843" s="9">
        <v>10000</v>
      </c>
      <c r="M843" s="20">
        <v>2500</v>
      </c>
    </row>
    <row r="844" spans="1:13" x14ac:dyDescent="0.35">
      <c r="A844" t="s">
        <v>2079</v>
      </c>
      <c r="B844" t="s">
        <v>2962</v>
      </c>
      <c r="C844" s="2">
        <v>1</v>
      </c>
      <c r="D844" t="s">
        <v>2105</v>
      </c>
      <c r="E844" s="2" t="str">
        <f t="shared" si="94"/>
        <v>38</v>
      </c>
      <c r="F844" s="2" t="str">
        <f t="shared" si="95"/>
        <v>76919</v>
      </c>
      <c r="G844" s="2" t="str">
        <f t="shared" si="96"/>
        <v>0132159</v>
      </c>
      <c r="H844" s="2" t="s">
        <v>2106</v>
      </c>
      <c r="I844" s="2" t="str">
        <f t="shared" si="93"/>
        <v>S733</v>
      </c>
      <c r="J844" s="2" t="str">
        <f>IF(Table1[[#This Row],[Direct
Funded
Charter School
Number]]="N/A",Table1[[#This Row],[District
Code]],"C"&amp;Table1[[#This Row],[Direct
Funded
Charter School
Number]])</f>
        <v>C1733</v>
      </c>
      <c r="K844" t="s">
        <v>2107</v>
      </c>
      <c r="L844" s="9">
        <v>10000</v>
      </c>
      <c r="M844" s="20">
        <v>2500</v>
      </c>
    </row>
    <row r="845" spans="1:13" x14ac:dyDescent="0.35">
      <c r="A845" t="s">
        <v>2079</v>
      </c>
      <c r="B845" t="s">
        <v>2962</v>
      </c>
      <c r="C845" s="2">
        <v>1</v>
      </c>
      <c r="D845" t="s">
        <v>2108</v>
      </c>
      <c r="E845" s="2" t="str">
        <f t="shared" si="94"/>
        <v>38</v>
      </c>
      <c r="F845" s="2" t="str">
        <f t="shared" si="95"/>
        <v>76927</v>
      </c>
      <c r="G845" s="2" t="str">
        <f t="shared" si="96"/>
        <v>0132183</v>
      </c>
      <c r="H845" s="2" t="s">
        <v>2109</v>
      </c>
      <c r="I845" s="2" t="str">
        <f t="shared" si="93"/>
        <v>S742</v>
      </c>
      <c r="J845" s="2" t="str">
        <f>IF(Table1[[#This Row],[Direct
Funded
Charter School
Number]]="N/A",Table1[[#This Row],[District
Code]],"C"&amp;Table1[[#This Row],[Direct
Funded
Charter School
Number]])</f>
        <v>C1742</v>
      </c>
      <c r="K845" t="s">
        <v>2110</v>
      </c>
      <c r="L845" s="9">
        <v>10000</v>
      </c>
      <c r="M845" s="20">
        <v>2500</v>
      </c>
    </row>
    <row r="846" spans="1:13" x14ac:dyDescent="0.35">
      <c r="A846" t="s">
        <v>2111</v>
      </c>
      <c r="B846" t="s">
        <v>2963</v>
      </c>
      <c r="C846" s="2">
        <v>1</v>
      </c>
      <c r="D846" t="s">
        <v>2112</v>
      </c>
      <c r="E846" s="2" t="str">
        <f t="shared" si="94"/>
        <v>39</v>
      </c>
      <c r="F846" s="2" t="str">
        <f t="shared" si="95"/>
        <v>10397</v>
      </c>
      <c r="G846" s="2" t="str">
        <f t="shared" si="96"/>
        <v>0000000</v>
      </c>
      <c r="H846" s="2" t="s">
        <v>8</v>
      </c>
      <c r="I846" s="2" t="str">
        <f t="shared" si="93"/>
        <v>1039</v>
      </c>
      <c r="J846" s="2" t="str">
        <f>IF(Table1[[#This Row],[Direct
Funded
Charter School
Number]]="N/A",Table1[[#This Row],[District
Code]],"C"&amp;Table1[[#This Row],[Direct
Funded
Charter School
Number]])</f>
        <v>10397</v>
      </c>
      <c r="K846" t="s">
        <v>2113</v>
      </c>
      <c r="L846" s="9">
        <v>65389</v>
      </c>
      <c r="M846" s="20">
        <v>49042</v>
      </c>
    </row>
    <row r="847" spans="1:13" x14ac:dyDescent="0.35">
      <c r="A847" t="s">
        <v>2111</v>
      </c>
      <c r="B847" t="s">
        <v>2963</v>
      </c>
      <c r="C847" s="2">
        <v>1</v>
      </c>
      <c r="D847" t="s">
        <v>2114</v>
      </c>
      <c r="E847" s="2" t="str">
        <f t="shared" si="94"/>
        <v>39</v>
      </c>
      <c r="F847" s="2" t="str">
        <f t="shared" si="95"/>
        <v>68486</v>
      </c>
      <c r="G847" s="2" t="str">
        <f t="shared" si="96"/>
        <v>0000000</v>
      </c>
      <c r="H847" s="2" t="s">
        <v>8</v>
      </c>
      <c r="I847" s="2" t="str">
        <f t="shared" si="93"/>
        <v>6848</v>
      </c>
      <c r="J847" s="2" t="str">
        <f>IF(Table1[[#This Row],[Direct
Funded
Charter School
Number]]="N/A",Table1[[#This Row],[District
Code]],"C"&amp;Table1[[#This Row],[Direct
Funded
Charter School
Number]])</f>
        <v>68486</v>
      </c>
      <c r="K847" t="s">
        <v>2115</v>
      </c>
      <c r="L847" s="9">
        <v>10000</v>
      </c>
      <c r="M847" s="20">
        <v>2500</v>
      </c>
    </row>
    <row r="848" spans="1:13" x14ac:dyDescent="0.35">
      <c r="A848" t="s">
        <v>2111</v>
      </c>
      <c r="B848" t="s">
        <v>2963</v>
      </c>
      <c r="C848" s="2">
        <v>1</v>
      </c>
      <c r="D848" t="s">
        <v>2116</v>
      </c>
      <c r="E848" s="2" t="str">
        <f t="shared" si="94"/>
        <v>39</v>
      </c>
      <c r="F848" s="2" t="str">
        <f t="shared" si="95"/>
        <v>68502</v>
      </c>
      <c r="G848" s="2" t="str">
        <f t="shared" si="96"/>
        <v>0000000</v>
      </c>
      <c r="H848" s="2" t="s">
        <v>8</v>
      </c>
      <c r="I848" s="2" t="str">
        <f t="shared" si="93"/>
        <v>6850</v>
      </c>
      <c r="J848" s="2" t="str">
        <f>IF(Table1[[#This Row],[Direct
Funded
Charter School
Number]]="N/A",Table1[[#This Row],[District
Code]],"C"&amp;Table1[[#This Row],[Direct
Funded
Charter School
Number]])</f>
        <v>68502</v>
      </c>
      <c r="K848" t="s">
        <v>2117</v>
      </c>
      <c r="L848" s="9">
        <v>46279</v>
      </c>
      <c r="M848" s="20">
        <v>11570</v>
      </c>
    </row>
    <row r="849" spans="1:13" x14ac:dyDescent="0.35">
      <c r="A849" t="s">
        <v>2111</v>
      </c>
      <c r="B849" t="s">
        <v>2963</v>
      </c>
      <c r="C849" s="2">
        <v>1</v>
      </c>
      <c r="D849" t="s">
        <v>2118</v>
      </c>
      <c r="E849" s="2" t="str">
        <f t="shared" si="94"/>
        <v>39</v>
      </c>
      <c r="F849" s="2" t="str">
        <f t="shared" si="95"/>
        <v>68569</v>
      </c>
      <c r="G849" s="2" t="str">
        <f t="shared" si="96"/>
        <v>0000000</v>
      </c>
      <c r="H849" s="2" t="s">
        <v>8</v>
      </c>
      <c r="I849" s="2" t="str">
        <f t="shared" si="93"/>
        <v>6856</v>
      </c>
      <c r="J849" s="2" t="str">
        <f>IF(Table1[[#This Row],[Direct
Funded
Charter School
Number]]="N/A",Table1[[#This Row],[District
Code]],"C"&amp;Table1[[#This Row],[Direct
Funded
Charter School
Number]])</f>
        <v>68569</v>
      </c>
      <c r="K849" t="s">
        <v>2119</v>
      </c>
      <c r="L849" s="9">
        <v>135239</v>
      </c>
      <c r="M849" s="20">
        <v>33810</v>
      </c>
    </row>
    <row r="850" spans="1:13" x14ac:dyDescent="0.35">
      <c r="A850" t="s">
        <v>2111</v>
      </c>
      <c r="B850" t="s">
        <v>2963</v>
      </c>
      <c r="C850" s="2">
        <v>1</v>
      </c>
      <c r="D850" t="s">
        <v>2120</v>
      </c>
      <c r="E850" s="2" t="str">
        <f t="shared" si="94"/>
        <v>39</v>
      </c>
      <c r="F850" s="2" t="str">
        <f t="shared" si="95"/>
        <v>68577</v>
      </c>
      <c r="G850" s="2" t="str">
        <f t="shared" si="96"/>
        <v>0000000</v>
      </c>
      <c r="H850" s="2" t="s">
        <v>8</v>
      </c>
      <c r="I850" s="2" t="str">
        <f t="shared" si="93"/>
        <v>6857</v>
      </c>
      <c r="J850" s="2" t="str">
        <f>IF(Table1[[#This Row],[Direct
Funded
Charter School
Number]]="N/A",Table1[[#This Row],[District
Code]],"C"&amp;Table1[[#This Row],[Direct
Funded
Charter School
Number]])</f>
        <v>68577</v>
      </c>
      <c r="K850" t="s">
        <v>2121</v>
      </c>
      <c r="L850" s="9">
        <v>37470</v>
      </c>
      <c r="M850" s="20">
        <v>9368</v>
      </c>
    </row>
    <row r="851" spans="1:13" x14ac:dyDescent="0.35">
      <c r="A851" t="s">
        <v>2111</v>
      </c>
      <c r="B851" t="s">
        <v>2963</v>
      </c>
      <c r="C851" s="2">
        <v>1</v>
      </c>
      <c r="D851" t="s">
        <v>2122</v>
      </c>
      <c r="E851" s="2" t="str">
        <f t="shared" si="94"/>
        <v>39</v>
      </c>
      <c r="F851" s="2" t="str">
        <f t="shared" si="95"/>
        <v>68585</v>
      </c>
      <c r="G851" s="2" t="str">
        <f t="shared" si="96"/>
        <v>0000000</v>
      </c>
      <c r="H851" s="2" t="s">
        <v>8</v>
      </c>
      <c r="I851" s="2" t="str">
        <f t="shared" si="93"/>
        <v>6858</v>
      </c>
      <c r="J851" s="2" t="str">
        <f>IF(Table1[[#This Row],[Direct
Funded
Charter School
Number]]="N/A",Table1[[#This Row],[District
Code]],"C"&amp;Table1[[#This Row],[Direct
Funded
Charter School
Number]])</f>
        <v>68585</v>
      </c>
      <c r="K851" t="s">
        <v>2123</v>
      </c>
      <c r="L851" s="9">
        <v>568065</v>
      </c>
      <c r="M851" s="20">
        <v>142016</v>
      </c>
    </row>
    <row r="852" spans="1:13" x14ac:dyDescent="0.35">
      <c r="A852" t="s">
        <v>2111</v>
      </c>
      <c r="B852" t="s">
        <v>2963</v>
      </c>
      <c r="C852" s="2">
        <v>1</v>
      </c>
      <c r="D852" t="s">
        <v>2124</v>
      </c>
      <c r="E852" s="2" t="str">
        <f t="shared" si="94"/>
        <v>39</v>
      </c>
      <c r="F852" s="2" t="str">
        <f t="shared" si="95"/>
        <v>68619</v>
      </c>
      <c r="G852" s="2" t="str">
        <f t="shared" si="96"/>
        <v>0000000</v>
      </c>
      <c r="H852" s="2" t="s">
        <v>8</v>
      </c>
      <c r="I852" s="2" t="str">
        <f t="shared" si="93"/>
        <v>6861</v>
      </c>
      <c r="J852" s="2" t="str">
        <f>IF(Table1[[#This Row],[Direct
Funded
Charter School
Number]]="N/A",Table1[[#This Row],[District
Code]],"C"&amp;Table1[[#This Row],[Direct
Funded
Charter School
Number]])</f>
        <v>68619</v>
      </c>
      <c r="K852" t="s">
        <v>2125</v>
      </c>
      <c r="L852" s="9">
        <v>10000</v>
      </c>
      <c r="M852" s="20">
        <v>2500</v>
      </c>
    </row>
    <row r="853" spans="1:13" x14ac:dyDescent="0.35">
      <c r="A853" t="s">
        <v>2111</v>
      </c>
      <c r="B853" t="s">
        <v>2963</v>
      </c>
      <c r="C853" s="2">
        <v>1</v>
      </c>
      <c r="D853" t="s">
        <v>2126</v>
      </c>
      <c r="E853" s="2" t="str">
        <f t="shared" si="94"/>
        <v>39</v>
      </c>
      <c r="F853" s="2" t="str">
        <f t="shared" si="95"/>
        <v>68627</v>
      </c>
      <c r="G853" s="2" t="str">
        <f t="shared" si="96"/>
        <v>0000000</v>
      </c>
      <c r="H853" s="2" t="s">
        <v>8</v>
      </c>
      <c r="I853" s="2" t="str">
        <f t="shared" si="93"/>
        <v>6862</v>
      </c>
      <c r="J853" s="2" t="str">
        <f>IF(Table1[[#This Row],[Direct
Funded
Charter School
Number]]="N/A",Table1[[#This Row],[District
Code]],"C"&amp;Table1[[#This Row],[Direct
Funded
Charter School
Number]])</f>
        <v>68627</v>
      </c>
      <c r="K853" t="s">
        <v>2127</v>
      </c>
      <c r="L853" s="9">
        <v>10000</v>
      </c>
      <c r="M853" s="20">
        <v>2500</v>
      </c>
    </row>
    <row r="854" spans="1:13" x14ac:dyDescent="0.35">
      <c r="A854" t="s">
        <v>2111</v>
      </c>
      <c r="B854" t="s">
        <v>2963</v>
      </c>
      <c r="C854" s="2">
        <v>1</v>
      </c>
      <c r="D854" t="s">
        <v>2128</v>
      </c>
      <c r="E854" s="2" t="str">
        <f t="shared" si="94"/>
        <v>39</v>
      </c>
      <c r="F854" s="2" t="str">
        <f t="shared" si="95"/>
        <v>68635</v>
      </c>
      <c r="G854" s="2" t="str">
        <f t="shared" si="96"/>
        <v>0000000</v>
      </c>
      <c r="H854" s="2" t="s">
        <v>8</v>
      </c>
      <c r="I854" s="2" t="str">
        <f t="shared" si="93"/>
        <v>6863</v>
      </c>
      <c r="J854" s="2" t="str">
        <f>IF(Table1[[#This Row],[Direct
Funded
Charter School
Number]]="N/A",Table1[[#This Row],[District
Code]],"C"&amp;Table1[[#This Row],[Direct
Funded
Charter School
Number]])</f>
        <v>68635</v>
      </c>
      <c r="K854" t="s">
        <v>2129</v>
      </c>
      <c r="L854" s="9">
        <v>10000</v>
      </c>
      <c r="M854" s="20">
        <v>2500</v>
      </c>
    </row>
    <row r="855" spans="1:13" x14ac:dyDescent="0.35">
      <c r="A855" t="s">
        <v>2111</v>
      </c>
      <c r="B855" t="s">
        <v>2963</v>
      </c>
      <c r="C855" s="2">
        <v>1</v>
      </c>
      <c r="D855" t="s">
        <v>2130</v>
      </c>
      <c r="E855" s="2" t="str">
        <f t="shared" si="94"/>
        <v>39</v>
      </c>
      <c r="F855" s="2" t="str">
        <f t="shared" si="95"/>
        <v>68650</v>
      </c>
      <c r="G855" s="2" t="str">
        <f t="shared" si="96"/>
        <v>0000000</v>
      </c>
      <c r="H855" s="2" t="s">
        <v>8</v>
      </c>
      <c r="I855" s="2" t="str">
        <f t="shared" si="93"/>
        <v>6865</v>
      </c>
      <c r="J855" s="2" t="str">
        <f>IF(Table1[[#This Row],[Direct
Funded
Charter School
Number]]="N/A",Table1[[#This Row],[District
Code]],"C"&amp;Table1[[#This Row],[Direct
Funded
Charter School
Number]])</f>
        <v>68650</v>
      </c>
      <c r="K855" t="s">
        <v>2131</v>
      </c>
      <c r="L855" s="9">
        <v>31832</v>
      </c>
      <c r="M855" s="20">
        <v>7958</v>
      </c>
    </row>
    <row r="856" spans="1:13" x14ac:dyDescent="0.35">
      <c r="A856" t="s">
        <v>2111</v>
      </c>
      <c r="B856" t="s">
        <v>2963</v>
      </c>
      <c r="C856" s="2">
        <v>1</v>
      </c>
      <c r="D856" t="s">
        <v>2132</v>
      </c>
      <c r="E856" s="2" t="str">
        <f t="shared" si="94"/>
        <v>39</v>
      </c>
      <c r="F856" s="2" t="str">
        <f t="shared" si="95"/>
        <v>68676</v>
      </c>
      <c r="G856" s="2" t="str">
        <f t="shared" si="96"/>
        <v>0000000</v>
      </c>
      <c r="H856" s="2" t="s">
        <v>8</v>
      </c>
      <c r="I856" s="2" t="str">
        <f t="shared" si="93"/>
        <v>6867</v>
      </c>
      <c r="J856" s="2" t="str">
        <f>IF(Table1[[#This Row],[Direct
Funded
Charter School
Number]]="N/A",Table1[[#This Row],[District
Code]],"C"&amp;Table1[[#This Row],[Direct
Funded
Charter School
Number]])</f>
        <v>68676</v>
      </c>
      <c r="K856" t="s">
        <v>2133</v>
      </c>
      <c r="L856" s="9">
        <v>1331157</v>
      </c>
      <c r="M856" s="20">
        <v>332789</v>
      </c>
    </row>
    <row r="857" spans="1:13" x14ac:dyDescent="0.35">
      <c r="A857" t="s">
        <v>2111</v>
      </c>
      <c r="B857" t="s">
        <v>2963</v>
      </c>
      <c r="C857" s="2">
        <v>1</v>
      </c>
      <c r="D857" t="s">
        <v>2134</v>
      </c>
      <c r="E857" s="2" t="str">
        <f t="shared" si="94"/>
        <v>39</v>
      </c>
      <c r="F857" s="2" t="str">
        <f t="shared" si="95"/>
        <v>75499</v>
      </c>
      <c r="G857" s="2" t="str">
        <f t="shared" si="96"/>
        <v>0000000</v>
      </c>
      <c r="H857" s="2" t="s">
        <v>8</v>
      </c>
      <c r="I857" s="2" t="str">
        <f t="shared" si="93"/>
        <v>7549</v>
      </c>
      <c r="J857" s="2" t="str">
        <f>IF(Table1[[#This Row],[Direct
Funded
Charter School
Number]]="N/A",Table1[[#This Row],[District
Code]],"C"&amp;Table1[[#This Row],[Direct
Funded
Charter School
Number]])</f>
        <v>75499</v>
      </c>
      <c r="K857" t="s">
        <v>2135</v>
      </c>
      <c r="L857" s="9">
        <v>192071</v>
      </c>
      <c r="M857" s="20">
        <v>61498</v>
      </c>
    </row>
    <row r="858" spans="1:13" x14ac:dyDescent="0.35">
      <c r="A858" t="s">
        <v>2111</v>
      </c>
      <c r="B858" t="s">
        <v>2963</v>
      </c>
      <c r="C858" s="2">
        <v>1</v>
      </c>
      <c r="D858" t="s">
        <v>2136</v>
      </c>
      <c r="E858" s="2" t="str">
        <f t="shared" si="94"/>
        <v>39</v>
      </c>
      <c r="F858" s="2" t="str">
        <f t="shared" si="95"/>
        <v>76760</v>
      </c>
      <c r="G858" s="2" t="str">
        <f t="shared" si="96"/>
        <v>0000000</v>
      </c>
      <c r="H858" s="2" t="s">
        <v>8</v>
      </c>
      <c r="I858" s="2" t="str">
        <f t="shared" si="93"/>
        <v>7676</v>
      </c>
      <c r="J858" s="2" t="str">
        <f>IF(Table1[[#This Row],[Direct
Funded
Charter School
Number]]="N/A",Table1[[#This Row],[District
Code]],"C"&amp;Table1[[#This Row],[Direct
Funded
Charter School
Number]])</f>
        <v>76760</v>
      </c>
      <c r="K858" t="s">
        <v>2137</v>
      </c>
      <c r="L858" s="9">
        <v>12087</v>
      </c>
      <c r="M858" s="20">
        <v>3022</v>
      </c>
    </row>
    <row r="859" spans="1:13" x14ac:dyDescent="0.35">
      <c r="A859" t="s">
        <v>2111</v>
      </c>
      <c r="B859" t="s">
        <v>2963</v>
      </c>
      <c r="C859" s="2">
        <v>1</v>
      </c>
      <c r="D859" t="s">
        <v>2138</v>
      </c>
      <c r="E859" s="2" t="str">
        <f t="shared" si="94"/>
        <v>39</v>
      </c>
      <c r="F859" s="2" t="str">
        <f t="shared" si="95"/>
        <v>68585</v>
      </c>
      <c r="G859" s="2" t="str">
        <f t="shared" si="96"/>
        <v>6116594</v>
      </c>
      <c r="H859" s="2" t="s">
        <v>2139</v>
      </c>
      <c r="I859" s="2" t="str">
        <f t="shared" si="93"/>
        <v>C178</v>
      </c>
      <c r="J859" s="2" t="str">
        <f>IF(Table1[[#This Row],[Direct
Funded
Charter School
Number]]="N/A",Table1[[#This Row],[District
Code]],"C"&amp;Table1[[#This Row],[Direct
Funded
Charter School
Number]])</f>
        <v>C0178</v>
      </c>
      <c r="K859" t="s">
        <v>2140</v>
      </c>
      <c r="L859" s="9">
        <v>10000</v>
      </c>
      <c r="M859" s="20">
        <v>4119</v>
      </c>
    </row>
    <row r="860" spans="1:13" x14ac:dyDescent="0.35">
      <c r="A860" t="s">
        <v>2111</v>
      </c>
      <c r="B860" t="s">
        <v>2963</v>
      </c>
      <c r="C860" s="2">
        <v>1</v>
      </c>
      <c r="D860" t="s">
        <v>2141</v>
      </c>
      <c r="E860" s="2" t="str">
        <f t="shared" si="94"/>
        <v>39</v>
      </c>
      <c r="F860" s="2" t="str">
        <f t="shared" si="95"/>
        <v>68585</v>
      </c>
      <c r="G860" s="2" t="str">
        <f t="shared" si="96"/>
        <v>6118921</v>
      </c>
      <c r="H860" s="2" t="s">
        <v>2142</v>
      </c>
      <c r="I860" s="2" t="str">
        <f t="shared" si="93"/>
        <v>C364</v>
      </c>
      <c r="J860" s="2" t="str">
        <f>IF(Table1[[#This Row],[Direct
Funded
Charter School
Number]]="N/A",Table1[[#This Row],[District
Code]],"C"&amp;Table1[[#This Row],[Direct
Funded
Charter School
Number]])</f>
        <v>C0364</v>
      </c>
      <c r="K860" t="s">
        <v>2143</v>
      </c>
      <c r="L860" s="9">
        <v>10000</v>
      </c>
      <c r="M860" s="20">
        <v>4897</v>
      </c>
    </row>
    <row r="861" spans="1:13" x14ac:dyDescent="0.35">
      <c r="A861" t="s">
        <v>2111</v>
      </c>
      <c r="B861" t="s">
        <v>2963</v>
      </c>
      <c r="C861" s="2">
        <v>1</v>
      </c>
      <c r="D861" t="s">
        <v>2144</v>
      </c>
      <c r="E861" s="2" t="str">
        <f t="shared" si="94"/>
        <v>39</v>
      </c>
      <c r="F861" s="2" t="str">
        <f t="shared" si="95"/>
        <v>68676</v>
      </c>
      <c r="G861" s="2" t="str">
        <f t="shared" si="96"/>
        <v>0108647</v>
      </c>
      <c r="H861" s="2" t="s">
        <v>2145</v>
      </c>
      <c r="I861" s="2" t="str">
        <f t="shared" si="93"/>
        <v>C554</v>
      </c>
      <c r="J861" s="2" t="str">
        <f>IF(Table1[[#This Row],[Direct
Funded
Charter School
Number]]="N/A",Table1[[#This Row],[District
Code]],"C"&amp;Table1[[#This Row],[Direct
Funded
Charter School
Number]])</f>
        <v>C0554</v>
      </c>
      <c r="K861" t="s">
        <v>2146</v>
      </c>
      <c r="L861" s="9">
        <v>11013</v>
      </c>
      <c r="M861" s="20">
        <v>4265</v>
      </c>
    </row>
    <row r="862" spans="1:13" x14ac:dyDescent="0.35">
      <c r="A862" t="s">
        <v>2111</v>
      </c>
      <c r="B862" t="s">
        <v>2963</v>
      </c>
      <c r="C862" s="2">
        <v>1</v>
      </c>
      <c r="D862" t="s">
        <v>2147</v>
      </c>
      <c r="E862" s="2" t="str">
        <f t="shared" si="94"/>
        <v>39</v>
      </c>
      <c r="F862" s="2" t="str">
        <f t="shared" si="95"/>
        <v>68585</v>
      </c>
      <c r="G862" s="2" t="str">
        <f t="shared" si="96"/>
        <v>0101956</v>
      </c>
      <c r="H862" s="2" t="s">
        <v>2148</v>
      </c>
      <c r="I862" s="2" t="str">
        <f t="shared" si="93"/>
        <v>C565</v>
      </c>
      <c r="J862" s="2" t="str">
        <f>IF(Table1[[#This Row],[Direct
Funded
Charter School
Number]]="N/A",Table1[[#This Row],[District
Code]],"C"&amp;Table1[[#This Row],[Direct
Funded
Charter School
Number]])</f>
        <v>C0565</v>
      </c>
      <c r="K862" t="s">
        <v>2149</v>
      </c>
      <c r="L862" s="9">
        <v>10000</v>
      </c>
      <c r="M862" s="20">
        <v>4985</v>
      </c>
    </row>
    <row r="863" spans="1:13" x14ac:dyDescent="0.35">
      <c r="A863" t="s">
        <v>2111</v>
      </c>
      <c r="B863" t="s">
        <v>2963</v>
      </c>
      <c r="C863" s="2">
        <v>1</v>
      </c>
      <c r="D863" t="s">
        <v>2150</v>
      </c>
      <c r="E863" s="2" t="str">
        <f t="shared" si="94"/>
        <v>39</v>
      </c>
      <c r="F863" s="2" t="str">
        <f t="shared" si="95"/>
        <v>68676</v>
      </c>
      <c r="G863" s="2" t="str">
        <f t="shared" si="96"/>
        <v>0118497</v>
      </c>
      <c r="H863" s="2" t="s">
        <v>2151</v>
      </c>
      <c r="I863" s="2" t="str">
        <f t="shared" si="93"/>
        <v>S048</v>
      </c>
      <c r="J863" s="2" t="str">
        <f>IF(Table1[[#This Row],[Direct
Funded
Charter School
Number]]="N/A",Table1[[#This Row],[District
Code]],"C"&amp;Table1[[#This Row],[Direct
Funded
Charter School
Number]])</f>
        <v>C1048</v>
      </c>
      <c r="K863" t="s">
        <v>2152</v>
      </c>
      <c r="L863" s="9">
        <v>15092</v>
      </c>
      <c r="M863" s="20">
        <v>6252</v>
      </c>
    </row>
    <row r="864" spans="1:13" x14ac:dyDescent="0.35">
      <c r="A864" t="s">
        <v>2111</v>
      </c>
      <c r="B864" t="s">
        <v>2963</v>
      </c>
      <c r="C864" s="2">
        <v>1</v>
      </c>
      <c r="D864" t="s">
        <v>2153</v>
      </c>
      <c r="E864" s="2" t="str">
        <f t="shared" ref="E864:E895" si="98">MID($D864,1,2)</f>
        <v>39</v>
      </c>
      <c r="F864" s="2" t="str">
        <f t="shared" ref="F864:F895" si="99">MID($D864,3,5)</f>
        <v>68676</v>
      </c>
      <c r="G864" s="2" t="str">
        <f t="shared" ref="G864:G895" si="100">MID($D864,8,7)</f>
        <v>0124958</v>
      </c>
      <c r="H864" s="2" t="s">
        <v>2154</v>
      </c>
      <c r="I864" s="2" t="str">
        <f t="shared" ref="I864:I893" si="101">IF(H864="N/A",MID(F864,1,4),IF(MID(H864,1,1)="0","C"&amp;MID(H864,2,3),IF(MID(H864,1,1)="1","S"&amp;MID(H864,2,3),"?")))</f>
        <v>S360</v>
      </c>
      <c r="J864" s="2" t="str">
        <f>IF(Table1[[#This Row],[Direct
Funded
Charter School
Number]]="N/A",Table1[[#This Row],[District
Code]],"C"&amp;Table1[[#This Row],[Direct
Funded
Charter School
Number]])</f>
        <v>C1360</v>
      </c>
      <c r="K864" t="s">
        <v>2155</v>
      </c>
      <c r="L864" s="9">
        <v>15758</v>
      </c>
      <c r="M864" s="20">
        <v>3940</v>
      </c>
    </row>
    <row r="865" spans="1:13" x14ac:dyDescent="0.35">
      <c r="A865" t="s">
        <v>2111</v>
      </c>
      <c r="B865" t="s">
        <v>2963</v>
      </c>
      <c r="C865" s="2">
        <v>1</v>
      </c>
      <c r="D865" t="s">
        <v>2156</v>
      </c>
      <c r="E865" s="2" t="str">
        <f t="shared" si="98"/>
        <v>39</v>
      </c>
      <c r="F865" s="2" t="str">
        <f t="shared" si="99"/>
        <v>68676</v>
      </c>
      <c r="G865" s="2" t="str">
        <f t="shared" si="100"/>
        <v>0121541</v>
      </c>
      <c r="H865" s="2" t="s">
        <v>2157</v>
      </c>
      <c r="I865" s="2" t="str">
        <f t="shared" si="101"/>
        <v>S552</v>
      </c>
      <c r="J865" s="2" t="str">
        <f>IF(Table1[[#This Row],[Direct
Funded
Charter School
Number]]="N/A",Table1[[#This Row],[District
Code]],"C"&amp;Table1[[#This Row],[Direct
Funded
Charter School
Number]])</f>
        <v>C1552</v>
      </c>
      <c r="K865" t="s">
        <v>2158</v>
      </c>
      <c r="L865" s="9">
        <v>10000</v>
      </c>
      <c r="M865" s="20">
        <v>4956</v>
      </c>
    </row>
    <row r="866" spans="1:13" x14ac:dyDescent="0.35">
      <c r="A866" t="s">
        <v>2111</v>
      </c>
      <c r="B866" t="s">
        <v>2963</v>
      </c>
      <c r="C866" s="2">
        <v>1</v>
      </c>
      <c r="D866" t="s">
        <v>2159</v>
      </c>
      <c r="E866" s="2" t="str">
        <f t="shared" si="98"/>
        <v>39</v>
      </c>
      <c r="F866" s="2" t="str">
        <f t="shared" si="99"/>
        <v>68676</v>
      </c>
      <c r="G866" s="2" t="str">
        <f t="shared" si="100"/>
        <v>0114876</v>
      </c>
      <c r="H866" s="2" t="s">
        <v>2160</v>
      </c>
      <c r="I866" s="2" t="str">
        <f t="shared" si="101"/>
        <v>S553</v>
      </c>
      <c r="J866" s="2" t="str">
        <f>IF(Table1[[#This Row],[Direct
Funded
Charter School
Number]]="N/A",Table1[[#This Row],[District
Code]],"C"&amp;Table1[[#This Row],[Direct
Funded
Charter School
Number]])</f>
        <v>C1553</v>
      </c>
      <c r="K866" t="s">
        <v>2161</v>
      </c>
      <c r="L866" s="9">
        <v>10000</v>
      </c>
      <c r="M866" s="20">
        <v>4956</v>
      </c>
    </row>
    <row r="867" spans="1:13" x14ac:dyDescent="0.35">
      <c r="A867" t="s">
        <v>2111</v>
      </c>
      <c r="B867" t="s">
        <v>2963</v>
      </c>
      <c r="C867" s="2">
        <v>1</v>
      </c>
      <c r="D867" t="s">
        <v>2162</v>
      </c>
      <c r="E867" s="2" t="str">
        <f t="shared" si="98"/>
        <v>39</v>
      </c>
      <c r="F867" s="2" t="str">
        <f t="shared" si="99"/>
        <v>10397</v>
      </c>
      <c r="G867" s="2" t="str">
        <f t="shared" si="100"/>
        <v>0127134</v>
      </c>
      <c r="H867" s="2" t="s">
        <v>2163</v>
      </c>
      <c r="I867" s="2" t="str">
        <f t="shared" si="101"/>
        <v>S775</v>
      </c>
      <c r="J867" s="2" t="str">
        <f>IF(Table1[[#This Row],[Direct
Funded
Charter School
Number]]="N/A",Table1[[#This Row],[District
Code]],"C"&amp;Table1[[#This Row],[Direct
Funded
Charter School
Number]])</f>
        <v>C1775</v>
      </c>
      <c r="K867" t="s">
        <v>2164</v>
      </c>
      <c r="L867" s="9">
        <v>10000</v>
      </c>
      <c r="M867" s="20">
        <v>2500</v>
      </c>
    </row>
    <row r="868" spans="1:13" x14ac:dyDescent="0.35">
      <c r="A868" t="s">
        <v>2111</v>
      </c>
      <c r="B868" t="s">
        <v>2963</v>
      </c>
      <c r="C868" s="2">
        <v>1</v>
      </c>
      <c r="D868" t="s">
        <v>2165</v>
      </c>
      <c r="E868" s="2" t="str">
        <f t="shared" si="98"/>
        <v>39</v>
      </c>
      <c r="F868" s="2" t="str">
        <f t="shared" si="99"/>
        <v>68585</v>
      </c>
      <c r="G868" s="2" t="str">
        <f t="shared" si="100"/>
        <v>0133678</v>
      </c>
      <c r="H868" s="2" t="s">
        <v>2166</v>
      </c>
      <c r="I868" s="2" t="str">
        <f t="shared" si="101"/>
        <v>S782</v>
      </c>
      <c r="J868" s="2" t="str">
        <f>IF(Table1[[#This Row],[Direct
Funded
Charter School
Number]]="N/A",Table1[[#This Row],[District
Code]],"C"&amp;Table1[[#This Row],[Direct
Funded
Charter School
Number]])</f>
        <v>C1782</v>
      </c>
      <c r="K868" t="s">
        <v>2167</v>
      </c>
      <c r="L868" s="9">
        <v>10000</v>
      </c>
      <c r="M868" s="20">
        <v>4202</v>
      </c>
    </row>
    <row r="869" spans="1:13" x14ac:dyDescent="0.35">
      <c r="A869" t="s">
        <v>2111</v>
      </c>
      <c r="B869" t="s">
        <v>2963</v>
      </c>
      <c r="C869" s="2">
        <v>1</v>
      </c>
      <c r="D869" t="s">
        <v>2168</v>
      </c>
      <c r="E869" s="2" t="str">
        <f t="shared" si="98"/>
        <v>39</v>
      </c>
      <c r="F869" s="2" t="str">
        <f t="shared" si="99"/>
        <v>68676</v>
      </c>
      <c r="G869" s="2" t="str">
        <f t="shared" si="100"/>
        <v>0136283</v>
      </c>
      <c r="H869" s="2" t="s">
        <v>2169</v>
      </c>
      <c r="I869" s="2" t="str">
        <f t="shared" si="101"/>
        <v>S890</v>
      </c>
      <c r="J869" s="2" t="str">
        <f>IF(Table1[[#This Row],[Direct
Funded
Charter School
Number]]="N/A",Table1[[#This Row],[District
Code]],"C"&amp;Table1[[#This Row],[Direct
Funded
Charter School
Number]])</f>
        <v>C1890</v>
      </c>
      <c r="K869" t="s">
        <v>2170</v>
      </c>
      <c r="L869" s="9">
        <v>10000</v>
      </c>
      <c r="M869" s="20">
        <v>2500</v>
      </c>
    </row>
    <row r="870" spans="1:13" x14ac:dyDescent="0.35">
      <c r="A870" t="s">
        <v>2171</v>
      </c>
      <c r="B870" t="s">
        <v>2964</v>
      </c>
      <c r="C870" s="2">
        <v>1</v>
      </c>
      <c r="D870" t="s">
        <v>2172</v>
      </c>
      <c r="E870" s="2" t="str">
        <f t="shared" si="98"/>
        <v>40</v>
      </c>
      <c r="F870" s="2" t="str">
        <f t="shared" si="99"/>
        <v>10405</v>
      </c>
      <c r="G870" s="2" t="str">
        <f t="shared" si="100"/>
        <v>0000000</v>
      </c>
      <c r="H870" s="2" t="s">
        <v>8</v>
      </c>
      <c r="I870" s="2" t="str">
        <f t="shared" si="101"/>
        <v>1040</v>
      </c>
      <c r="J870" s="2" t="str">
        <f>IF(Table1[[#This Row],[Direct
Funded
Charter School
Number]]="N/A",Table1[[#This Row],[District
Code]],"C"&amp;Table1[[#This Row],[Direct
Funded
Charter School
Number]])</f>
        <v>10405</v>
      </c>
      <c r="K870" t="s">
        <v>2173</v>
      </c>
      <c r="L870" s="9">
        <v>57769</v>
      </c>
      <c r="M870" s="20">
        <v>14442</v>
      </c>
    </row>
    <row r="871" spans="1:13" x14ac:dyDescent="0.35">
      <c r="A871" t="s">
        <v>2171</v>
      </c>
      <c r="B871" t="s">
        <v>2964</v>
      </c>
      <c r="C871" s="2">
        <v>1</v>
      </c>
      <c r="D871" t="s">
        <v>2174</v>
      </c>
      <c r="E871" s="2" t="str">
        <f t="shared" si="98"/>
        <v>40</v>
      </c>
      <c r="F871" s="2" t="str">
        <f t="shared" si="99"/>
        <v>68726</v>
      </c>
      <c r="G871" s="2" t="str">
        <f t="shared" si="100"/>
        <v>0000000</v>
      </c>
      <c r="H871" s="2" t="s">
        <v>8</v>
      </c>
      <c r="I871" s="2" t="str">
        <f t="shared" si="101"/>
        <v>6872</v>
      </c>
      <c r="J871" s="2" t="str">
        <f>IF(Table1[[#This Row],[Direct
Funded
Charter School
Number]]="N/A",Table1[[#This Row],[District
Code]],"C"&amp;Table1[[#This Row],[Direct
Funded
Charter School
Number]])</f>
        <v>68726</v>
      </c>
      <c r="K871" t="s">
        <v>2175</v>
      </c>
      <c r="L871" s="9">
        <v>10000</v>
      </c>
      <c r="M871" s="20">
        <v>2500</v>
      </c>
    </row>
    <row r="872" spans="1:13" x14ac:dyDescent="0.35">
      <c r="A872" t="s">
        <v>2171</v>
      </c>
      <c r="B872" t="s">
        <v>2964</v>
      </c>
      <c r="C872" s="2">
        <v>1</v>
      </c>
      <c r="D872" t="s">
        <v>2176</v>
      </c>
      <c r="E872" s="2" t="str">
        <f t="shared" si="98"/>
        <v>40</v>
      </c>
      <c r="F872" s="2" t="str">
        <f t="shared" si="99"/>
        <v>68759</v>
      </c>
      <c r="G872" s="2" t="str">
        <f t="shared" si="100"/>
        <v>0000000</v>
      </c>
      <c r="H872" s="2" t="s">
        <v>8</v>
      </c>
      <c r="I872" s="2" t="str">
        <f t="shared" si="101"/>
        <v>6875</v>
      </c>
      <c r="J872" s="2" t="str">
        <f>IF(Table1[[#This Row],[Direct
Funded
Charter School
Number]]="N/A",Table1[[#This Row],[District
Code]],"C"&amp;Table1[[#This Row],[Direct
Funded
Charter School
Number]])</f>
        <v>68759</v>
      </c>
      <c r="K872" t="s">
        <v>2177</v>
      </c>
      <c r="L872" s="9">
        <v>97645</v>
      </c>
      <c r="M872" s="20">
        <v>24411</v>
      </c>
    </row>
    <row r="873" spans="1:13" x14ac:dyDescent="0.35">
      <c r="A873" t="s">
        <v>2171</v>
      </c>
      <c r="B873" t="s">
        <v>2964</v>
      </c>
      <c r="C873" s="2">
        <v>1</v>
      </c>
      <c r="D873" t="s">
        <v>2178</v>
      </c>
      <c r="E873" s="2" t="str">
        <f t="shared" si="98"/>
        <v>40</v>
      </c>
      <c r="F873" s="2" t="str">
        <f t="shared" si="99"/>
        <v>68791</v>
      </c>
      <c r="G873" s="2" t="str">
        <f t="shared" si="100"/>
        <v>0000000</v>
      </c>
      <c r="H873" s="2" t="s">
        <v>8</v>
      </c>
      <c r="I873" s="2" t="str">
        <f t="shared" si="101"/>
        <v>6879</v>
      </c>
      <c r="J873" s="2" t="str">
        <f>IF(Table1[[#This Row],[Direct
Funded
Charter School
Number]]="N/A",Table1[[#This Row],[District
Code]],"C"&amp;Table1[[#This Row],[Direct
Funded
Charter School
Number]])</f>
        <v>68791</v>
      </c>
      <c r="K873" t="s">
        <v>2179</v>
      </c>
      <c r="L873" s="9">
        <v>10000</v>
      </c>
      <c r="M873" s="20">
        <v>2500</v>
      </c>
    </row>
    <row r="874" spans="1:13" x14ac:dyDescent="0.35">
      <c r="A874" t="s">
        <v>2171</v>
      </c>
      <c r="B874" t="s">
        <v>2964</v>
      </c>
      <c r="C874" s="2">
        <v>1</v>
      </c>
      <c r="D874" t="s">
        <v>2180</v>
      </c>
      <c r="E874" s="2" t="str">
        <f t="shared" si="98"/>
        <v>40</v>
      </c>
      <c r="F874" s="2" t="str">
        <f t="shared" si="99"/>
        <v>68809</v>
      </c>
      <c r="G874" s="2" t="str">
        <f t="shared" si="100"/>
        <v>0000000</v>
      </c>
      <c r="H874" s="2" t="s">
        <v>8</v>
      </c>
      <c r="I874" s="2" t="str">
        <f t="shared" si="101"/>
        <v>6880</v>
      </c>
      <c r="J874" s="2" t="str">
        <f>IF(Table1[[#This Row],[Direct
Funded
Charter School
Number]]="N/A",Table1[[#This Row],[District
Code]],"C"&amp;Table1[[#This Row],[Direct
Funded
Charter School
Number]])</f>
        <v>68809</v>
      </c>
      <c r="K874" t="s">
        <v>2181</v>
      </c>
      <c r="L874" s="9">
        <v>53081</v>
      </c>
      <c r="M874" s="20">
        <v>13270</v>
      </c>
    </row>
    <row r="875" spans="1:13" x14ac:dyDescent="0.35">
      <c r="A875" t="s">
        <v>2171</v>
      </c>
      <c r="B875" t="s">
        <v>2964</v>
      </c>
      <c r="C875" s="2">
        <v>1</v>
      </c>
      <c r="D875" t="s">
        <v>2182</v>
      </c>
      <c r="E875" s="2" t="str">
        <f t="shared" si="98"/>
        <v>40</v>
      </c>
      <c r="F875" s="2" t="str">
        <f t="shared" si="99"/>
        <v>68841</v>
      </c>
      <c r="G875" s="2" t="str">
        <f t="shared" si="100"/>
        <v>0000000</v>
      </c>
      <c r="H875" s="2" t="s">
        <v>8</v>
      </c>
      <c r="I875" s="2" t="str">
        <f t="shared" si="101"/>
        <v>6884</v>
      </c>
      <c r="J875" s="2" t="str">
        <f>IF(Table1[[#This Row],[Direct
Funded
Charter School
Number]]="N/A",Table1[[#This Row],[District
Code]],"C"&amp;Table1[[#This Row],[Direct
Funded
Charter School
Number]])</f>
        <v>68841</v>
      </c>
      <c r="K875" t="s">
        <v>2183</v>
      </c>
      <c r="L875" s="9">
        <v>11943</v>
      </c>
      <c r="M875" s="20">
        <v>2986</v>
      </c>
    </row>
    <row r="876" spans="1:13" x14ac:dyDescent="0.35">
      <c r="A876" t="s">
        <v>2171</v>
      </c>
      <c r="B876" t="s">
        <v>2964</v>
      </c>
      <c r="C876" s="2">
        <v>1</v>
      </c>
      <c r="D876" t="s">
        <v>2184</v>
      </c>
      <c r="E876" s="2" t="str">
        <f t="shared" si="98"/>
        <v>40</v>
      </c>
      <c r="F876" s="2" t="str">
        <f t="shared" si="99"/>
        <v>75457</v>
      </c>
      <c r="G876" s="2" t="str">
        <f t="shared" si="100"/>
        <v>0000000</v>
      </c>
      <c r="H876" s="2" t="s">
        <v>8</v>
      </c>
      <c r="I876" s="2" t="str">
        <f t="shared" si="101"/>
        <v>7545</v>
      </c>
      <c r="J876" s="2" t="str">
        <f>IF(Table1[[#This Row],[Direct
Funded
Charter School
Number]]="N/A",Table1[[#This Row],[District
Code]],"C"&amp;Table1[[#This Row],[Direct
Funded
Charter School
Number]])</f>
        <v>75457</v>
      </c>
      <c r="K876" t="s">
        <v>2185</v>
      </c>
      <c r="L876" s="9">
        <v>100783</v>
      </c>
      <c r="M876" s="20">
        <v>25196</v>
      </c>
    </row>
    <row r="877" spans="1:13" x14ac:dyDescent="0.35">
      <c r="A877" t="s">
        <v>2186</v>
      </c>
      <c r="B877" t="s">
        <v>2965</v>
      </c>
      <c r="C877" s="2">
        <v>1</v>
      </c>
      <c r="D877" t="s">
        <v>2187</v>
      </c>
      <c r="E877" s="2" t="str">
        <f t="shared" si="98"/>
        <v>41</v>
      </c>
      <c r="F877" s="2" t="str">
        <f t="shared" si="99"/>
        <v>68858</v>
      </c>
      <c r="G877" s="2" t="str">
        <f t="shared" si="100"/>
        <v>0000000</v>
      </c>
      <c r="H877" s="2" t="s">
        <v>8</v>
      </c>
      <c r="I877" s="2" t="str">
        <f t="shared" si="101"/>
        <v>6885</v>
      </c>
      <c r="J877" s="2" t="str">
        <f>IF(Table1[[#This Row],[Direct
Funded
Charter School
Number]]="N/A",Table1[[#This Row],[District
Code]],"C"&amp;Table1[[#This Row],[Direct
Funded
Charter School
Number]])</f>
        <v>68858</v>
      </c>
      <c r="K877" t="s">
        <v>2188</v>
      </c>
      <c r="L877" s="9">
        <v>10000</v>
      </c>
      <c r="M877" s="20">
        <v>2500</v>
      </c>
    </row>
    <row r="878" spans="1:13" x14ac:dyDescent="0.35">
      <c r="A878" t="s">
        <v>2186</v>
      </c>
      <c r="B878" t="s">
        <v>2965</v>
      </c>
      <c r="C878" s="2">
        <v>1</v>
      </c>
      <c r="D878" t="s">
        <v>2189</v>
      </c>
      <c r="E878" s="2" t="str">
        <f t="shared" si="98"/>
        <v>41</v>
      </c>
      <c r="F878" s="2" t="str">
        <f t="shared" si="99"/>
        <v>68866</v>
      </c>
      <c r="G878" s="2" t="str">
        <f t="shared" si="100"/>
        <v>0000000</v>
      </c>
      <c r="H878" s="2" t="s">
        <v>8</v>
      </c>
      <c r="I878" s="2" t="str">
        <f t="shared" si="101"/>
        <v>6886</v>
      </c>
      <c r="J878" s="2" t="str">
        <f>IF(Table1[[#This Row],[Direct
Funded
Charter School
Number]]="N/A",Table1[[#This Row],[District
Code]],"C"&amp;Table1[[#This Row],[Direct
Funded
Charter School
Number]])</f>
        <v>68866</v>
      </c>
      <c r="K878" t="s">
        <v>2190</v>
      </c>
      <c r="L878" s="9">
        <v>10000</v>
      </c>
      <c r="M878" s="20">
        <v>2500</v>
      </c>
    </row>
    <row r="879" spans="1:13" x14ac:dyDescent="0.35">
      <c r="A879" t="s">
        <v>2186</v>
      </c>
      <c r="B879" t="s">
        <v>2965</v>
      </c>
      <c r="C879" s="2">
        <v>1</v>
      </c>
      <c r="D879" t="s">
        <v>2191</v>
      </c>
      <c r="E879" s="2" t="str">
        <f t="shared" si="98"/>
        <v>41</v>
      </c>
      <c r="F879" s="2" t="str">
        <f t="shared" si="99"/>
        <v>68874</v>
      </c>
      <c r="G879" s="2" t="str">
        <f t="shared" si="100"/>
        <v>0000000</v>
      </c>
      <c r="H879" s="2" t="s">
        <v>8</v>
      </c>
      <c r="I879" s="2" t="str">
        <f t="shared" si="101"/>
        <v>6887</v>
      </c>
      <c r="J879" s="2" t="str">
        <f>IF(Table1[[#This Row],[Direct
Funded
Charter School
Number]]="N/A",Table1[[#This Row],[District
Code]],"C"&amp;Table1[[#This Row],[Direct
Funded
Charter School
Number]])</f>
        <v>68874</v>
      </c>
      <c r="K879" t="s">
        <v>2192</v>
      </c>
      <c r="L879" s="9">
        <v>10000</v>
      </c>
      <c r="M879" s="20">
        <v>2500</v>
      </c>
    </row>
    <row r="880" spans="1:13" s="11" customFormat="1" x14ac:dyDescent="0.35">
      <c r="A880" t="s">
        <v>2186</v>
      </c>
      <c r="B880" t="s">
        <v>2965</v>
      </c>
      <c r="C880" s="2">
        <v>1</v>
      </c>
      <c r="D880" t="s">
        <v>3032</v>
      </c>
      <c r="E880" s="2" t="str">
        <f t="shared" si="98"/>
        <v>41</v>
      </c>
      <c r="F880" s="2" t="str">
        <f t="shared" si="99"/>
        <v>68916</v>
      </c>
      <c r="G880" s="2" t="str">
        <f t="shared" si="100"/>
        <v>0000000</v>
      </c>
      <c r="H880" s="2" t="s">
        <v>8</v>
      </c>
      <c r="I880" s="2" t="str">
        <f t="shared" ref="I880" si="102">IF(H880="N/A",MID(F880,1,4),IF(MID(H880,1,1)="0","C"&amp;MID(H880,2,3),IF(MID(H880,1,1)="1","S"&amp;MID(H880,2,3),"?")))</f>
        <v>6891</v>
      </c>
      <c r="J880" s="2" t="str">
        <f>IF(Table1[[#This Row],[Direct
Funded
Charter School
Number]]="N/A",Table1[[#This Row],[District
Code]],"C"&amp;Table1[[#This Row],[Direct
Funded
Charter School
Number]])</f>
        <v>68916</v>
      </c>
      <c r="K880" t="s">
        <v>3031</v>
      </c>
      <c r="L880" s="9">
        <v>54331</v>
      </c>
      <c r="M880" s="20">
        <v>13583</v>
      </c>
    </row>
    <row r="881" spans="1:13" x14ac:dyDescent="0.35">
      <c r="A881" t="s">
        <v>2186</v>
      </c>
      <c r="B881" t="s">
        <v>2965</v>
      </c>
      <c r="C881" s="2">
        <v>1</v>
      </c>
      <c r="D881" t="s">
        <v>2193</v>
      </c>
      <c r="E881" s="2" t="str">
        <f t="shared" si="98"/>
        <v>41</v>
      </c>
      <c r="F881" s="2" t="str">
        <f t="shared" si="99"/>
        <v>68924</v>
      </c>
      <c r="G881" s="2" t="str">
        <f t="shared" si="100"/>
        <v>0000000</v>
      </c>
      <c r="H881" s="2" t="s">
        <v>8</v>
      </c>
      <c r="I881" s="2" t="str">
        <f t="shared" si="101"/>
        <v>6892</v>
      </c>
      <c r="J881" s="2" t="str">
        <f>IF(Table1[[#This Row],[Direct
Funded
Charter School
Number]]="N/A",Table1[[#This Row],[District
Code]],"C"&amp;Table1[[#This Row],[Direct
Funded
Charter School
Number]])</f>
        <v>68924</v>
      </c>
      <c r="K881" t="s">
        <v>2194</v>
      </c>
      <c r="L881" s="9">
        <v>32184</v>
      </c>
      <c r="M881" s="20">
        <v>8046</v>
      </c>
    </row>
    <row r="882" spans="1:13" x14ac:dyDescent="0.35">
      <c r="A882" t="s">
        <v>2186</v>
      </c>
      <c r="B882" t="s">
        <v>2965</v>
      </c>
      <c r="C882" s="2">
        <v>1</v>
      </c>
      <c r="D882" t="s">
        <v>2195</v>
      </c>
      <c r="E882" s="2" t="str">
        <f t="shared" si="98"/>
        <v>41</v>
      </c>
      <c r="F882" s="2" t="str">
        <f t="shared" si="99"/>
        <v>68940</v>
      </c>
      <c r="G882" s="2" t="str">
        <f t="shared" si="100"/>
        <v>0000000</v>
      </c>
      <c r="H882" s="2" t="s">
        <v>8</v>
      </c>
      <c r="I882" s="2" t="str">
        <f t="shared" si="101"/>
        <v>6894</v>
      </c>
      <c r="J882" s="2" t="str">
        <f>IF(Table1[[#This Row],[Direct
Funded
Charter School
Number]]="N/A",Table1[[#This Row],[District
Code]],"C"&amp;Table1[[#This Row],[Direct
Funded
Charter School
Number]])</f>
        <v>68940</v>
      </c>
      <c r="K882" t="s">
        <v>2196</v>
      </c>
      <c r="L882" s="9">
        <v>10000</v>
      </c>
      <c r="M882" s="20">
        <v>2500</v>
      </c>
    </row>
    <row r="883" spans="1:13" x14ac:dyDescent="0.35">
      <c r="A883" t="s">
        <v>2186</v>
      </c>
      <c r="B883" t="s">
        <v>2965</v>
      </c>
      <c r="C883" s="2">
        <v>1</v>
      </c>
      <c r="D883" t="s">
        <v>2197</v>
      </c>
      <c r="E883" s="2" t="str">
        <f t="shared" si="98"/>
        <v>41</v>
      </c>
      <c r="F883" s="2" t="str">
        <f t="shared" si="99"/>
        <v>68957</v>
      </c>
      <c r="G883" s="2" t="str">
        <f t="shared" si="100"/>
        <v>0000000</v>
      </c>
      <c r="H883" s="2" t="s">
        <v>8</v>
      </c>
      <c r="I883" s="2" t="str">
        <f t="shared" si="101"/>
        <v>6895</v>
      </c>
      <c r="J883" s="2" t="str">
        <f>IF(Table1[[#This Row],[Direct
Funded
Charter School
Number]]="N/A",Table1[[#This Row],[District
Code]],"C"&amp;Table1[[#This Row],[Direct
Funded
Charter School
Number]])</f>
        <v>68957</v>
      </c>
      <c r="K883" t="s">
        <v>2198</v>
      </c>
      <c r="L883" s="9">
        <v>10000</v>
      </c>
      <c r="M883" s="20">
        <v>2500</v>
      </c>
    </row>
    <row r="884" spans="1:13" x14ac:dyDescent="0.35">
      <c r="A884" t="s">
        <v>2186</v>
      </c>
      <c r="B884" t="s">
        <v>2965</v>
      </c>
      <c r="C884" s="2">
        <v>1</v>
      </c>
      <c r="D884" t="s">
        <v>2199</v>
      </c>
      <c r="E884" s="2" t="str">
        <f t="shared" si="98"/>
        <v>41</v>
      </c>
      <c r="F884" s="2" t="str">
        <f t="shared" si="99"/>
        <v>68965</v>
      </c>
      <c r="G884" s="2" t="str">
        <f t="shared" si="100"/>
        <v>0000000</v>
      </c>
      <c r="H884" s="2" t="s">
        <v>8</v>
      </c>
      <c r="I884" s="2" t="str">
        <f t="shared" si="101"/>
        <v>6896</v>
      </c>
      <c r="J884" s="2" t="str">
        <f>IF(Table1[[#This Row],[Direct
Funded
Charter School
Number]]="N/A",Table1[[#This Row],[District
Code]],"C"&amp;Table1[[#This Row],[Direct
Funded
Charter School
Number]])</f>
        <v>68965</v>
      </c>
      <c r="K884" t="s">
        <v>2200</v>
      </c>
      <c r="L884" s="9">
        <v>10000</v>
      </c>
      <c r="M884" s="20">
        <v>2500</v>
      </c>
    </row>
    <row r="885" spans="1:13" x14ac:dyDescent="0.35">
      <c r="A885" t="s">
        <v>2186</v>
      </c>
      <c r="B885" t="s">
        <v>2965</v>
      </c>
      <c r="C885" s="2">
        <v>1</v>
      </c>
      <c r="D885" t="s">
        <v>2201</v>
      </c>
      <c r="E885" s="2" t="str">
        <f t="shared" si="98"/>
        <v>41</v>
      </c>
      <c r="F885" s="2" t="str">
        <f t="shared" si="99"/>
        <v>68973</v>
      </c>
      <c r="G885" s="2" t="str">
        <f t="shared" si="100"/>
        <v>0000000</v>
      </c>
      <c r="H885" s="2" t="s">
        <v>8</v>
      </c>
      <c r="I885" s="2" t="str">
        <f t="shared" si="101"/>
        <v>6897</v>
      </c>
      <c r="J885" s="2" t="str">
        <f>IF(Table1[[#This Row],[Direct
Funded
Charter School
Number]]="N/A",Table1[[#This Row],[District
Code]],"C"&amp;Table1[[#This Row],[Direct
Funded
Charter School
Number]])</f>
        <v>68973</v>
      </c>
      <c r="K885" t="s">
        <v>2202</v>
      </c>
      <c r="L885" s="9">
        <v>10834</v>
      </c>
      <c r="M885" s="20">
        <v>2709</v>
      </c>
    </row>
    <row r="886" spans="1:13" x14ac:dyDescent="0.35">
      <c r="A886" t="s">
        <v>2186</v>
      </c>
      <c r="B886" t="s">
        <v>2965</v>
      </c>
      <c r="C886" s="2">
        <v>1</v>
      </c>
      <c r="D886" t="s">
        <v>2203</v>
      </c>
      <c r="E886" s="2" t="str">
        <f t="shared" si="98"/>
        <v>41</v>
      </c>
      <c r="F886" s="2" t="str">
        <f t="shared" si="99"/>
        <v>68999</v>
      </c>
      <c r="G886" s="2" t="str">
        <f t="shared" si="100"/>
        <v>0000000</v>
      </c>
      <c r="H886" s="2" t="s">
        <v>8</v>
      </c>
      <c r="I886" s="2" t="str">
        <f t="shared" si="101"/>
        <v>6899</v>
      </c>
      <c r="J886" s="2" t="str">
        <f>IF(Table1[[#This Row],[Direct
Funded
Charter School
Number]]="N/A",Table1[[#This Row],[District
Code]],"C"&amp;Table1[[#This Row],[Direct
Funded
Charter School
Number]])</f>
        <v>68999</v>
      </c>
      <c r="K886" t="s">
        <v>2204</v>
      </c>
      <c r="L886" s="9">
        <v>78603</v>
      </c>
      <c r="M886" s="20">
        <v>19651</v>
      </c>
    </row>
    <row r="887" spans="1:13" x14ac:dyDescent="0.35">
      <c r="A887" t="s">
        <v>2186</v>
      </c>
      <c r="B887" t="s">
        <v>2965</v>
      </c>
      <c r="C887" s="2">
        <v>1</v>
      </c>
      <c r="D887" t="s">
        <v>3033</v>
      </c>
      <c r="E887" s="2" t="str">
        <f t="shared" si="98"/>
        <v>41</v>
      </c>
      <c r="F887" s="2" t="str">
        <f t="shared" si="99"/>
        <v>69039</v>
      </c>
      <c r="G887" s="2" t="str">
        <f t="shared" si="100"/>
        <v>0000000</v>
      </c>
      <c r="H887" s="2" t="s">
        <v>8</v>
      </c>
      <c r="I887" s="2" t="str">
        <f t="shared" si="101"/>
        <v>6903</v>
      </c>
      <c r="J887" s="2" t="str">
        <f>IF(Table1[[#This Row],[Direct
Funded
Charter School
Number]]="N/A",Table1[[#This Row],[District
Code]],"C"&amp;Table1[[#This Row],[Direct
Funded
Charter School
Number]])</f>
        <v>69039</v>
      </c>
      <c r="K887" t="s">
        <v>3034</v>
      </c>
      <c r="L887" s="9">
        <v>68894</v>
      </c>
      <c r="M887" s="20">
        <v>17224</v>
      </c>
    </row>
    <row r="888" spans="1:13" x14ac:dyDescent="0.35">
      <c r="A888" t="s">
        <v>2186</v>
      </c>
      <c r="B888" t="s">
        <v>2965</v>
      </c>
      <c r="C888" s="2">
        <v>1</v>
      </c>
      <c r="D888" t="s">
        <v>2205</v>
      </c>
      <c r="E888" s="2" t="str">
        <f t="shared" si="98"/>
        <v>41</v>
      </c>
      <c r="F888" s="2" t="str">
        <f t="shared" si="99"/>
        <v>69047</v>
      </c>
      <c r="G888" s="2" t="str">
        <f t="shared" si="100"/>
        <v>0000000</v>
      </c>
      <c r="H888" s="2" t="s">
        <v>8</v>
      </c>
      <c r="I888" s="2" t="str">
        <f t="shared" si="101"/>
        <v>6904</v>
      </c>
      <c r="J888" s="2" t="str">
        <f>IF(Table1[[#This Row],[Direct
Funded
Charter School
Number]]="N/A",Table1[[#This Row],[District
Code]],"C"&amp;Table1[[#This Row],[Direct
Funded
Charter School
Number]])</f>
        <v>69047</v>
      </c>
      <c r="K888" t="s">
        <v>2206</v>
      </c>
      <c r="L888" s="9">
        <v>40955</v>
      </c>
      <c r="M888" s="20">
        <v>10239</v>
      </c>
    </row>
    <row r="889" spans="1:13" x14ac:dyDescent="0.35">
      <c r="A889" t="s">
        <v>2186</v>
      </c>
      <c r="B889" t="s">
        <v>2965</v>
      </c>
      <c r="C889" s="2">
        <v>1</v>
      </c>
      <c r="D889" t="s">
        <v>2207</v>
      </c>
      <c r="E889" s="2" t="str">
        <f t="shared" si="98"/>
        <v>41</v>
      </c>
      <c r="F889" s="2" t="str">
        <f t="shared" si="99"/>
        <v>69070</v>
      </c>
      <c r="G889" s="2" t="str">
        <f t="shared" si="100"/>
        <v>0000000</v>
      </c>
      <c r="H889" s="2" t="s">
        <v>8</v>
      </c>
      <c r="I889" s="2" t="str">
        <f t="shared" si="101"/>
        <v>6907</v>
      </c>
      <c r="J889" s="2" t="str">
        <f>IF(Table1[[#This Row],[Direct
Funded
Charter School
Number]]="N/A",Table1[[#This Row],[District
Code]],"C"&amp;Table1[[#This Row],[Direct
Funded
Charter School
Number]])</f>
        <v>69070</v>
      </c>
      <c r="K889" t="s">
        <v>2208</v>
      </c>
      <c r="L889" s="9">
        <v>61581</v>
      </c>
      <c r="M889" s="20">
        <v>15395</v>
      </c>
    </row>
    <row r="890" spans="1:13" x14ac:dyDescent="0.35">
      <c r="A890" t="s">
        <v>2186</v>
      </c>
      <c r="B890" t="s">
        <v>2965</v>
      </c>
      <c r="C890" s="2">
        <v>1</v>
      </c>
      <c r="D890" t="s">
        <v>2209</v>
      </c>
      <c r="E890" s="2" t="str">
        <f t="shared" si="98"/>
        <v>41</v>
      </c>
      <c r="F890" s="2" t="str">
        <f t="shared" si="99"/>
        <v>68999</v>
      </c>
      <c r="G890" s="2" t="str">
        <f t="shared" si="100"/>
        <v>0134197</v>
      </c>
      <c r="H890" s="2" t="s">
        <v>2210</v>
      </c>
      <c r="I890" s="2" t="str">
        <f t="shared" si="101"/>
        <v>C125</v>
      </c>
      <c r="J890" s="2" t="str">
        <f>IF(Table1[[#This Row],[Direct
Funded
Charter School
Number]]="N/A",Table1[[#This Row],[District
Code]],"C"&amp;Table1[[#This Row],[Direct
Funded
Charter School
Number]])</f>
        <v>C0125</v>
      </c>
      <c r="K890" t="s">
        <v>2211</v>
      </c>
      <c r="L890" s="9">
        <v>20655</v>
      </c>
      <c r="M890" s="20">
        <v>10509</v>
      </c>
    </row>
    <row r="891" spans="1:13" x14ac:dyDescent="0.35">
      <c r="A891" t="s">
        <v>2186</v>
      </c>
      <c r="B891" t="s">
        <v>2965</v>
      </c>
      <c r="C891" s="2">
        <v>1</v>
      </c>
      <c r="D891" t="s">
        <v>2212</v>
      </c>
      <c r="E891" s="2" t="str">
        <f t="shared" si="98"/>
        <v>41</v>
      </c>
      <c r="F891" s="2" t="str">
        <f t="shared" si="99"/>
        <v>69005</v>
      </c>
      <c r="G891" s="2" t="str">
        <f t="shared" si="100"/>
        <v>0127282</v>
      </c>
      <c r="H891" s="2" t="s">
        <v>2213</v>
      </c>
      <c r="I891" s="2" t="str">
        <f t="shared" si="101"/>
        <v>S498</v>
      </c>
      <c r="J891" s="2" t="str">
        <f>IF(Table1[[#This Row],[Direct
Funded
Charter School
Number]]="N/A",Table1[[#This Row],[District
Code]],"C"&amp;Table1[[#This Row],[Direct
Funded
Charter School
Number]])</f>
        <v>C1498</v>
      </c>
      <c r="K891" t="s">
        <v>2214</v>
      </c>
      <c r="L891" s="9">
        <v>10000</v>
      </c>
      <c r="M891" s="20">
        <v>2500</v>
      </c>
    </row>
    <row r="892" spans="1:13" x14ac:dyDescent="0.35">
      <c r="A892" t="s">
        <v>2186</v>
      </c>
      <c r="B892" t="s">
        <v>2965</v>
      </c>
      <c r="C892" s="2">
        <v>1</v>
      </c>
      <c r="D892" t="s">
        <v>2215</v>
      </c>
      <c r="E892" s="2" t="str">
        <f t="shared" si="98"/>
        <v>41</v>
      </c>
      <c r="F892" s="2" t="str">
        <f t="shared" si="99"/>
        <v>69005</v>
      </c>
      <c r="G892" s="2" t="str">
        <f t="shared" si="100"/>
        <v>0132068</v>
      </c>
      <c r="H892" s="2" t="s">
        <v>2216</v>
      </c>
      <c r="I892" s="2" t="str">
        <f t="shared" si="101"/>
        <v>S735</v>
      </c>
      <c r="J892" s="2" t="str">
        <f>IF(Table1[[#This Row],[Direct
Funded
Charter School
Number]]="N/A",Table1[[#This Row],[District
Code]],"C"&amp;Table1[[#This Row],[Direct
Funded
Charter School
Number]])</f>
        <v>C1735</v>
      </c>
      <c r="K892" t="s">
        <v>2217</v>
      </c>
      <c r="L892" s="9">
        <v>13116</v>
      </c>
      <c r="M892" s="20">
        <v>3279</v>
      </c>
    </row>
    <row r="893" spans="1:13" x14ac:dyDescent="0.35">
      <c r="A893" t="s">
        <v>2186</v>
      </c>
      <c r="B893" t="s">
        <v>2965</v>
      </c>
      <c r="C893" s="2">
        <v>1</v>
      </c>
      <c r="D893" t="s">
        <v>2218</v>
      </c>
      <c r="E893" s="2" t="str">
        <f t="shared" si="98"/>
        <v>41</v>
      </c>
      <c r="F893" s="2" t="str">
        <f t="shared" si="99"/>
        <v>69005</v>
      </c>
      <c r="G893" s="2" t="str">
        <f t="shared" si="100"/>
        <v>0132076</v>
      </c>
      <c r="H893" s="2" t="s">
        <v>2219</v>
      </c>
      <c r="I893" s="2" t="str">
        <f t="shared" si="101"/>
        <v>S736</v>
      </c>
      <c r="J893" s="2" t="str">
        <f>IF(Table1[[#This Row],[Direct
Funded
Charter School
Number]]="N/A",Table1[[#This Row],[District
Code]],"C"&amp;Table1[[#This Row],[Direct
Funded
Charter School
Number]])</f>
        <v>C1736</v>
      </c>
      <c r="K893" t="s">
        <v>2220</v>
      </c>
      <c r="L893" s="9">
        <v>10000</v>
      </c>
      <c r="M893" s="20">
        <v>2500</v>
      </c>
    </row>
    <row r="894" spans="1:13" x14ac:dyDescent="0.35">
      <c r="A894" t="s">
        <v>2186</v>
      </c>
      <c r="B894" t="s">
        <v>2965</v>
      </c>
      <c r="C894" s="2">
        <v>1</v>
      </c>
      <c r="D894" t="s">
        <v>2221</v>
      </c>
      <c r="E894" s="2" t="str">
        <f t="shared" si="98"/>
        <v>41</v>
      </c>
      <c r="F894" s="2" t="str">
        <f t="shared" si="99"/>
        <v>10413</v>
      </c>
      <c r="G894" s="2" t="str">
        <f t="shared" si="100"/>
        <v>0135269</v>
      </c>
      <c r="H894" s="2" t="s">
        <v>2222</v>
      </c>
      <c r="I894" s="2" t="str">
        <f t="shared" ref="I894:I932" si="103">IF(H894="N/A",MID(F894,1,4),IF(MID(H894,1,1)="0","C"&amp;MID(H894,2,3),IF(MID(H894,1,1)="1","S"&amp;MID(H894,2,3),"?")))</f>
        <v>S845</v>
      </c>
      <c r="J894" s="2" t="str">
        <f>IF(Table1[[#This Row],[Direct
Funded
Charter School
Number]]="N/A",Table1[[#This Row],[District
Code]],"C"&amp;Table1[[#This Row],[Direct
Funded
Charter School
Number]])</f>
        <v>C1845</v>
      </c>
      <c r="K894" t="s">
        <v>2223</v>
      </c>
      <c r="L894" s="9">
        <v>10000</v>
      </c>
      <c r="M894" s="20">
        <v>2500</v>
      </c>
    </row>
    <row r="895" spans="1:13" x14ac:dyDescent="0.35">
      <c r="A895" t="s">
        <v>2186</v>
      </c>
      <c r="B895" t="s">
        <v>2965</v>
      </c>
      <c r="C895" s="2">
        <v>1</v>
      </c>
      <c r="D895" t="s">
        <v>2224</v>
      </c>
      <c r="E895" s="2" t="str">
        <f t="shared" si="98"/>
        <v>41</v>
      </c>
      <c r="F895" s="2" t="str">
        <f t="shared" si="99"/>
        <v>68999</v>
      </c>
      <c r="G895" s="2" t="str">
        <f t="shared" si="100"/>
        <v>0135608</v>
      </c>
      <c r="H895" s="2" t="s">
        <v>2225</v>
      </c>
      <c r="I895" s="2" t="str">
        <f t="shared" si="103"/>
        <v>S868</v>
      </c>
      <c r="J895" s="2" t="str">
        <f>IF(Table1[[#This Row],[Direct
Funded
Charter School
Number]]="N/A",Table1[[#This Row],[District
Code]],"C"&amp;Table1[[#This Row],[Direct
Funded
Charter School
Number]])</f>
        <v>C1868</v>
      </c>
      <c r="K895" t="s">
        <v>2226</v>
      </c>
      <c r="L895" s="9">
        <v>10000</v>
      </c>
      <c r="M895" s="20">
        <v>2500</v>
      </c>
    </row>
    <row r="896" spans="1:13" x14ac:dyDescent="0.35">
      <c r="A896" t="s">
        <v>2227</v>
      </c>
      <c r="B896" t="s">
        <v>2966</v>
      </c>
      <c r="C896" s="2">
        <v>1</v>
      </c>
      <c r="D896" t="s">
        <v>2228</v>
      </c>
      <c r="E896" s="2" t="str">
        <f t="shared" ref="E896:E935" si="104">MID($D896,1,2)</f>
        <v>42</v>
      </c>
      <c r="F896" s="2" t="str">
        <f t="shared" ref="F896:F935" si="105">MID($D896,3,5)</f>
        <v>69104</v>
      </c>
      <c r="G896" s="2" t="str">
        <f t="shared" ref="G896:G935" si="106">MID($D896,8,7)</f>
        <v>0000000</v>
      </c>
      <c r="H896" s="2" t="s">
        <v>8</v>
      </c>
      <c r="I896" s="2" t="str">
        <f t="shared" si="103"/>
        <v>6910</v>
      </c>
      <c r="J896" s="2" t="str">
        <f>IF(Table1[[#This Row],[Direct
Funded
Charter School
Number]]="N/A",Table1[[#This Row],[District
Code]],"C"&amp;Table1[[#This Row],[Direct
Funded
Charter School
Number]])</f>
        <v>69104</v>
      </c>
      <c r="K896" t="s">
        <v>2229</v>
      </c>
      <c r="L896" s="9">
        <v>10000</v>
      </c>
      <c r="M896" s="20">
        <v>2500</v>
      </c>
    </row>
    <row r="897" spans="1:13" x14ac:dyDescent="0.35">
      <c r="A897" t="s">
        <v>2227</v>
      </c>
      <c r="B897" t="s">
        <v>2966</v>
      </c>
      <c r="C897" s="2">
        <v>1</v>
      </c>
      <c r="D897" t="s">
        <v>2230</v>
      </c>
      <c r="E897" s="2" t="str">
        <f t="shared" si="104"/>
        <v>42</v>
      </c>
      <c r="F897" s="2" t="str">
        <f t="shared" si="105"/>
        <v>69120</v>
      </c>
      <c r="G897" s="2" t="str">
        <f t="shared" si="106"/>
        <v>0000000</v>
      </c>
      <c r="H897" s="2" t="s">
        <v>8</v>
      </c>
      <c r="I897" s="2" t="str">
        <f t="shared" si="103"/>
        <v>6912</v>
      </c>
      <c r="J897" s="2" t="str">
        <f>IF(Table1[[#This Row],[Direct
Funded
Charter School
Number]]="N/A",Table1[[#This Row],[District
Code]],"C"&amp;Table1[[#This Row],[Direct
Funded
Charter School
Number]])</f>
        <v>69120</v>
      </c>
      <c r="K897" t="s">
        <v>2231</v>
      </c>
      <c r="L897" s="9">
        <v>293465</v>
      </c>
      <c r="M897" s="20">
        <v>73366</v>
      </c>
    </row>
    <row r="898" spans="1:13" x14ac:dyDescent="0.35">
      <c r="A898" t="s">
        <v>2227</v>
      </c>
      <c r="B898" t="s">
        <v>2966</v>
      </c>
      <c r="C898" s="2">
        <v>1</v>
      </c>
      <c r="D898" t="s">
        <v>2232</v>
      </c>
      <c r="E898" s="2" t="str">
        <f t="shared" si="104"/>
        <v>42</v>
      </c>
      <c r="F898" s="2" t="str">
        <f t="shared" si="105"/>
        <v>69138</v>
      </c>
      <c r="G898" s="2" t="str">
        <f t="shared" si="106"/>
        <v>0000000</v>
      </c>
      <c r="H898" s="2" t="s">
        <v>8</v>
      </c>
      <c r="I898" s="2" t="str">
        <f t="shared" si="103"/>
        <v>6913</v>
      </c>
      <c r="J898" s="2" t="str">
        <f>IF(Table1[[#This Row],[Direct
Funded
Charter School
Number]]="N/A",Table1[[#This Row],[District
Code]],"C"&amp;Table1[[#This Row],[Direct
Funded
Charter School
Number]])</f>
        <v>69138</v>
      </c>
      <c r="K898" t="s">
        <v>2233</v>
      </c>
      <c r="L898" s="9">
        <v>10000</v>
      </c>
      <c r="M898" s="20">
        <v>2500</v>
      </c>
    </row>
    <row r="899" spans="1:13" x14ac:dyDescent="0.35">
      <c r="A899" t="s">
        <v>2227</v>
      </c>
      <c r="B899" t="s">
        <v>2966</v>
      </c>
      <c r="C899" s="2">
        <v>1</v>
      </c>
      <c r="D899" t="s">
        <v>2234</v>
      </c>
      <c r="E899" s="2" t="str">
        <f t="shared" si="104"/>
        <v>42</v>
      </c>
      <c r="F899" s="2" t="str">
        <f t="shared" si="105"/>
        <v>69146</v>
      </c>
      <c r="G899" s="2" t="str">
        <f t="shared" si="106"/>
        <v>0000000</v>
      </c>
      <c r="H899" s="2" t="s">
        <v>8</v>
      </c>
      <c r="I899" s="2" t="str">
        <f t="shared" si="103"/>
        <v>6914</v>
      </c>
      <c r="J899" s="2" t="str">
        <f>IF(Table1[[#This Row],[Direct
Funded
Charter School
Number]]="N/A",Table1[[#This Row],[District
Code]],"C"&amp;Table1[[#This Row],[Direct
Funded
Charter School
Number]])</f>
        <v>69146</v>
      </c>
      <c r="K899" t="s">
        <v>2235</v>
      </c>
      <c r="L899" s="9">
        <v>24446</v>
      </c>
      <c r="M899" s="20">
        <v>6112</v>
      </c>
    </row>
    <row r="900" spans="1:13" x14ac:dyDescent="0.35">
      <c r="A900" t="s">
        <v>2227</v>
      </c>
      <c r="B900" t="s">
        <v>2966</v>
      </c>
      <c r="C900" s="2">
        <v>1</v>
      </c>
      <c r="D900" t="s">
        <v>3035</v>
      </c>
      <c r="E900" s="2" t="str">
        <f t="shared" si="104"/>
        <v>42</v>
      </c>
      <c r="F900" s="2" t="str">
        <f t="shared" si="105"/>
        <v>69161</v>
      </c>
      <c r="G900" s="2" t="str">
        <f t="shared" si="106"/>
        <v>0000000</v>
      </c>
      <c r="H900" s="2" t="s">
        <v>8</v>
      </c>
      <c r="I900" s="2" t="str">
        <f t="shared" si="103"/>
        <v>6916</v>
      </c>
      <c r="J900" s="2" t="str">
        <f>IF(Table1[[#This Row],[Direct
Funded
Charter School
Number]]="N/A",Table1[[#This Row],[District
Code]],"C"&amp;Table1[[#This Row],[Direct
Funded
Charter School
Number]])</f>
        <v>69161</v>
      </c>
      <c r="K900" t="s">
        <v>3036</v>
      </c>
      <c r="L900" s="9">
        <v>10000</v>
      </c>
      <c r="M900" s="20">
        <v>2500</v>
      </c>
    </row>
    <row r="901" spans="1:13" x14ac:dyDescent="0.35">
      <c r="A901" t="s">
        <v>2227</v>
      </c>
      <c r="B901" t="s">
        <v>2966</v>
      </c>
      <c r="C901" s="2">
        <v>1</v>
      </c>
      <c r="D901" t="s">
        <v>2236</v>
      </c>
      <c r="E901" s="2" t="str">
        <f t="shared" si="104"/>
        <v>42</v>
      </c>
      <c r="F901" s="2" t="str">
        <f t="shared" si="105"/>
        <v>69195</v>
      </c>
      <c r="G901" s="2" t="str">
        <f t="shared" si="106"/>
        <v>0000000</v>
      </c>
      <c r="H901" s="2" t="s">
        <v>8</v>
      </c>
      <c r="I901" s="2" t="str">
        <f t="shared" si="103"/>
        <v>6919</v>
      </c>
      <c r="J901" s="2" t="str">
        <f>IF(Table1[[#This Row],[Direct
Funded
Charter School
Number]]="N/A",Table1[[#This Row],[District
Code]],"C"&amp;Table1[[#This Row],[Direct
Funded
Charter School
Number]])</f>
        <v>69195</v>
      </c>
      <c r="K901" t="s">
        <v>2237</v>
      </c>
      <c r="L901" s="9">
        <v>26159</v>
      </c>
      <c r="M901" s="20">
        <v>6540</v>
      </c>
    </row>
    <row r="902" spans="1:13" x14ac:dyDescent="0.35">
      <c r="A902" t="s">
        <v>2227</v>
      </c>
      <c r="B902" t="s">
        <v>2966</v>
      </c>
      <c r="C902" s="2">
        <v>1</v>
      </c>
      <c r="D902" t="s">
        <v>2238</v>
      </c>
      <c r="E902" s="2" t="str">
        <f t="shared" si="104"/>
        <v>42</v>
      </c>
      <c r="F902" s="2" t="str">
        <f t="shared" si="105"/>
        <v>69203</v>
      </c>
      <c r="G902" s="2" t="str">
        <f t="shared" si="106"/>
        <v>0000000</v>
      </c>
      <c r="H902" s="2" t="s">
        <v>8</v>
      </c>
      <c r="I902" s="2" t="str">
        <f t="shared" si="103"/>
        <v>6920</v>
      </c>
      <c r="J902" s="2" t="str">
        <f>IF(Table1[[#This Row],[Direct
Funded
Charter School
Number]]="N/A",Table1[[#This Row],[District
Code]],"C"&amp;Table1[[#This Row],[Direct
Funded
Charter School
Number]])</f>
        <v>69203</v>
      </c>
      <c r="K902" t="s">
        <v>2239</v>
      </c>
      <c r="L902" s="9">
        <v>18456</v>
      </c>
      <c r="M902" s="20">
        <v>4614</v>
      </c>
    </row>
    <row r="903" spans="1:13" x14ac:dyDescent="0.35">
      <c r="A903" t="s">
        <v>2227</v>
      </c>
      <c r="B903" t="s">
        <v>2966</v>
      </c>
      <c r="C903" s="2">
        <v>1</v>
      </c>
      <c r="D903" t="s">
        <v>2240</v>
      </c>
      <c r="E903" s="2" t="str">
        <f t="shared" si="104"/>
        <v>42</v>
      </c>
      <c r="F903" s="2" t="str">
        <f t="shared" si="105"/>
        <v>69211</v>
      </c>
      <c r="G903" s="2" t="str">
        <f t="shared" si="106"/>
        <v>0000000</v>
      </c>
      <c r="H903" s="2" t="s">
        <v>8</v>
      </c>
      <c r="I903" s="2" t="str">
        <f t="shared" si="103"/>
        <v>6921</v>
      </c>
      <c r="J903" s="2" t="str">
        <f>IF(Table1[[#This Row],[Direct
Funded
Charter School
Number]]="N/A",Table1[[#This Row],[District
Code]],"C"&amp;Table1[[#This Row],[Direct
Funded
Charter School
Number]])</f>
        <v>69211</v>
      </c>
      <c r="K903" t="s">
        <v>2241</v>
      </c>
      <c r="L903" s="9">
        <v>10000</v>
      </c>
      <c r="M903" s="20">
        <v>2500</v>
      </c>
    </row>
    <row r="904" spans="1:13" x14ac:dyDescent="0.35">
      <c r="A904" t="s">
        <v>2227</v>
      </c>
      <c r="B904" t="s">
        <v>2966</v>
      </c>
      <c r="C904" s="2">
        <v>1</v>
      </c>
      <c r="D904" t="s">
        <v>2242</v>
      </c>
      <c r="E904" s="2" t="str">
        <f t="shared" si="104"/>
        <v>42</v>
      </c>
      <c r="F904" s="2" t="str">
        <f t="shared" si="105"/>
        <v>69229</v>
      </c>
      <c r="G904" s="2" t="str">
        <f t="shared" si="106"/>
        <v>0000000</v>
      </c>
      <c r="H904" s="2" t="s">
        <v>8</v>
      </c>
      <c r="I904" s="2" t="str">
        <f t="shared" si="103"/>
        <v>6922</v>
      </c>
      <c r="J904" s="2" t="str">
        <f>IF(Table1[[#This Row],[Direct
Funded
Charter School
Number]]="N/A",Table1[[#This Row],[District
Code]],"C"&amp;Table1[[#This Row],[Direct
Funded
Charter School
Number]])</f>
        <v>69229</v>
      </c>
      <c r="K904" t="s">
        <v>2243</v>
      </c>
      <c r="L904" s="9">
        <v>173584</v>
      </c>
      <c r="M904" s="20">
        <v>43396</v>
      </c>
    </row>
    <row r="905" spans="1:13" x14ac:dyDescent="0.35">
      <c r="A905" t="s">
        <v>2227</v>
      </c>
      <c r="B905" t="s">
        <v>2966</v>
      </c>
      <c r="C905" s="2">
        <v>1</v>
      </c>
      <c r="D905" t="s">
        <v>2244</v>
      </c>
      <c r="E905" s="2" t="str">
        <f t="shared" si="104"/>
        <v>42</v>
      </c>
      <c r="F905" s="2" t="str">
        <f t="shared" si="105"/>
        <v>69260</v>
      </c>
      <c r="G905" s="2" t="str">
        <f t="shared" si="106"/>
        <v>0000000</v>
      </c>
      <c r="H905" s="2" t="s">
        <v>8</v>
      </c>
      <c r="I905" s="2" t="str">
        <f t="shared" si="103"/>
        <v>6926</v>
      </c>
      <c r="J905" s="2" t="str">
        <f>IF(Table1[[#This Row],[Direct
Funded
Charter School
Number]]="N/A",Table1[[#This Row],[District
Code]],"C"&amp;Table1[[#This Row],[Direct
Funded
Charter School
Number]])</f>
        <v>69260</v>
      </c>
      <c r="K905" t="s">
        <v>2245</v>
      </c>
      <c r="L905" s="9">
        <v>31867</v>
      </c>
      <c r="M905" s="20">
        <v>7967</v>
      </c>
    </row>
    <row r="906" spans="1:13" x14ac:dyDescent="0.35">
      <c r="A906" t="s">
        <v>2227</v>
      </c>
      <c r="B906" t="s">
        <v>2966</v>
      </c>
      <c r="C906" s="2">
        <v>1</v>
      </c>
      <c r="D906" t="s">
        <v>2246</v>
      </c>
      <c r="E906" s="2" t="str">
        <f t="shared" si="104"/>
        <v>42</v>
      </c>
      <c r="F906" s="2" t="str">
        <f t="shared" si="105"/>
        <v>69310</v>
      </c>
      <c r="G906" s="2" t="str">
        <f t="shared" si="106"/>
        <v>0000000</v>
      </c>
      <c r="H906" s="2" t="s">
        <v>8</v>
      </c>
      <c r="I906" s="2" t="str">
        <f t="shared" si="103"/>
        <v>6931</v>
      </c>
      <c r="J906" s="2" t="str">
        <f>IF(Table1[[#This Row],[Direct
Funded
Charter School
Number]]="N/A",Table1[[#This Row],[District
Code]],"C"&amp;Table1[[#This Row],[Direct
Funded
Charter School
Number]])</f>
        <v>69310</v>
      </c>
      <c r="K906" t="s">
        <v>2247</v>
      </c>
      <c r="L906" s="9">
        <v>125022</v>
      </c>
      <c r="M906" s="20">
        <v>31256</v>
      </c>
    </row>
    <row r="907" spans="1:13" x14ac:dyDescent="0.35">
      <c r="A907" t="s">
        <v>2227</v>
      </c>
      <c r="B907" t="s">
        <v>2966</v>
      </c>
      <c r="C907" s="2">
        <v>1</v>
      </c>
      <c r="D907" t="s">
        <v>2248</v>
      </c>
      <c r="E907" s="2" t="str">
        <f t="shared" si="104"/>
        <v>42</v>
      </c>
      <c r="F907" s="2" t="str">
        <f t="shared" si="105"/>
        <v>76786</v>
      </c>
      <c r="G907" s="2" t="str">
        <f t="shared" si="106"/>
        <v>0000000</v>
      </c>
      <c r="H907" s="2" t="s">
        <v>8</v>
      </c>
      <c r="I907" s="2" t="str">
        <f t="shared" si="103"/>
        <v>7678</v>
      </c>
      <c r="J907" s="2" t="str">
        <f>IF(Table1[[#This Row],[Direct
Funded
Charter School
Number]]="N/A",Table1[[#This Row],[District
Code]],"C"&amp;Table1[[#This Row],[Direct
Funded
Charter School
Number]])</f>
        <v>76786</v>
      </c>
      <c r="K907" t="s">
        <v>2249</v>
      </c>
      <c r="L907" s="9">
        <v>160446</v>
      </c>
      <c r="M907" s="20">
        <v>40112</v>
      </c>
    </row>
    <row r="908" spans="1:13" x14ac:dyDescent="0.35">
      <c r="A908" t="s">
        <v>2227</v>
      </c>
      <c r="B908" t="s">
        <v>2966</v>
      </c>
      <c r="C908" s="2">
        <v>1</v>
      </c>
      <c r="D908" t="s">
        <v>2250</v>
      </c>
      <c r="E908" s="2" t="str">
        <f t="shared" si="104"/>
        <v>42</v>
      </c>
      <c r="F908" s="2" t="str">
        <f t="shared" si="105"/>
        <v>76786</v>
      </c>
      <c r="G908" s="2" t="str">
        <f t="shared" si="106"/>
        <v>6045918</v>
      </c>
      <c r="H908" s="2" t="s">
        <v>2251</v>
      </c>
      <c r="I908" s="2" t="str">
        <f t="shared" si="103"/>
        <v>C021</v>
      </c>
      <c r="J908" s="2" t="str">
        <f>IF(Table1[[#This Row],[Direct
Funded
Charter School
Number]]="N/A",Table1[[#This Row],[District
Code]],"C"&amp;Table1[[#This Row],[Direct
Funded
Charter School
Number]])</f>
        <v>C0021</v>
      </c>
      <c r="K908" t="s">
        <v>2252</v>
      </c>
      <c r="L908" s="9">
        <v>10000</v>
      </c>
      <c r="M908" s="20">
        <v>2500</v>
      </c>
    </row>
    <row r="909" spans="1:13" x14ac:dyDescent="0.35">
      <c r="A909" t="s">
        <v>2227</v>
      </c>
      <c r="B909" t="s">
        <v>2966</v>
      </c>
      <c r="C909" s="2">
        <v>1</v>
      </c>
      <c r="D909" t="s">
        <v>2253</v>
      </c>
      <c r="E909" s="2" t="str">
        <f t="shared" si="104"/>
        <v>42</v>
      </c>
      <c r="F909" s="2" t="str">
        <f t="shared" si="105"/>
        <v>76786</v>
      </c>
      <c r="G909" s="2" t="str">
        <f t="shared" si="106"/>
        <v>6118202</v>
      </c>
      <c r="H909" s="2" t="s">
        <v>2254</v>
      </c>
      <c r="I909" s="2" t="str">
        <f t="shared" si="103"/>
        <v>C326</v>
      </c>
      <c r="J909" s="2" t="str">
        <f>IF(Table1[[#This Row],[Direct
Funded
Charter School
Number]]="N/A",Table1[[#This Row],[District
Code]],"C"&amp;Table1[[#This Row],[Direct
Funded
Charter School
Number]])</f>
        <v>C0326</v>
      </c>
      <c r="K909" t="s">
        <v>2255</v>
      </c>
      <c r="L909" s="9">
        <v>10000</v>
      </c>
      <c r="M909" s="20">
        <v>7500</v>
      </c>
    </row>
    <row r="910" spans="1:13" x14ac:dyDescent="0.35">
      <c r="A910" t="s">
        <v>2227</v>
      </c>
      <c r="B910" t="s">
        <v>2966</v>
      </c>
      <c r="C910" s="2">
        <v>1</v>
      </c>
      <c r="D910" t="s">
        <v>2256</v>
      </c>
      <c r="E910" s="2" t="str">
        <f t="shared" si="104"/>
        <v>42</v>
      </c>
      <c r="F910" s="2" t="str">
        <f t="shared" si="105"/>
        <v>69229</v>
      </c>
      <c r="G910" s="2" t="str">
        <f t="shared" si="106"/>
        <v>0116921</v>
      </c>
      <c r="H910" s="2" t="s">
        <v>2257</v>
      </c>
      <c r="I910" s="2" t="str">
        <f t="shared" si="103"/>
        <v>C973</v>
      </c>
      <c r="J910" s="2" t="str">
        <f>IF(Table1[[#This Row],[Direct
Funded
Charter School
Number]]="N/A",Table1[[#This Row],[District
Code]],"C"&amp;Table1[[#This Row],[Direct
Funded
Charter School
Number]])</f>
        <v>C0973</v>
      </c>
      <c r="K910" t="s">
        <v>2258</v>
      </c>
      <c r="L910" s="9">
        <v>10000</v>
      </c>
      <c r="M910" s="20">
        <v>2500</v>
      </c>
    </row>
    <row r="911" spans="1:13" x14ac:dyDescent="0.35">
      <c r="A911" t="s">
        <v>2227</v>
      </c>
      <c r="B911" t="s">
        <v>2966</v>
      </c>
      <c r="C911" s="2">
        <v>1</v>
      </c>
      <c r="D911" t="s">
        <v>2259</v>
      </c>
      <c r="E911" s="2" t="str">
        <f t="shared" si="104"/>
        <v>42</v>
      </c>
      <c r="F911" s="2" t="str">
        <f t="shared" si="105"/>
        <v>69112</v>
      </c>
      <c r="G911" s="2" t="str">
        <f t="shared" si="106"/>
        <v>0124255</v>
      </c>
      <c r="H911" s="2" t="s">
        <v>2260</v>
      </c>
      <c r="I911" s="2" t="str">
        <f t="shared" si="103"/>
        <v>S319</v>
      </c>
      <c r="J911" s="2" t="str">
        <f>IF(Table1[[#This Row],[Direct
Funded
Charter School
Number]]="N/A",Table1[[#This Row],[District
Code]],"C"&amp;Table1[[#This Row],[Direct
Funded
Charter School
Number]])</f>
        <v>C1319</v>
      </c>
      <c r="K911" t="s">
        <v>2261</v>
      </c>
      <c r="L911" s="9">
        <v>10000</v>
      </c>
      <c r="M911" s="20">
        <v>2500</v>
      </c>
    </row>
    <row r="912" spans="1:13" x14ac:dyDescent="0.35">
      <c r="A912" t="s">
        <v>2227</v>
      </c>
      <c r="B912" t="s">
        <v>2966</v>
      </c>
      <c r="C912" s="2">
        <v>1</v>
      </c>
      <c r="D912" t="s">
        <v>2262</v>
      </c>
      <c r="E912" s="2" t="str">
        <f t="shared" si="104"/>
        <v>42</v>
      </c>
      <c r="F912" s="2" t="str">
        <f t="shared" si="105"/>
        <v>76950</v>
      </c>
      <c r="G912" s="2" t="str">
        <f t="shared" si="106"/>
        <v>0132894</v>
      </c>
      <c r="H912" s="2" t="s">
        <v>2263</v>
      </c>
      <c r="I912" s="2" t="str">
        <f t="shared" si="103"/>
        <v>S768</v>
      </c>
      <c r="J912" s="2" t="str">
        <f>IF(Table1[[#This Row],[Direct
Funded
Charter School
Number]]="N/A",Table1[[#This Row],[District
Code]],"C"&amp;Table1[[#This Row],[Direct
Funded
Charter School
Number]])</f>
        <v>C1768</v>
      </c>
      <c r="K912" t="s">
        <v>2264</v>
      </c>
      <c r="L912" s="9">
        <v>10000</v>
      </c>
      <c r="M912" s="20">
        <v>2500</v>
      </c>
    </row>
    <row r="913" spans="1:13" x14ac:dyDescent="0.35">
      <c r="A913" t="s">
        <v>2227</v>
      </c>
      <c r="B913" t="s">
        <v>2966</v>
      </c>
      <c r="C913" s="2">
        <v>1</v>
      </c>
      <c r="D913" t="s">
        <v>2265</v>
      </c>
      <c r="E913" s="2" t="str">
        <f t="shared" si="104"/>
        <v>42</v>
      </c>
      <c r="F913" s="2" t="str">
        <f t="shared" si="105"/>
        <v>75010</v>
      </c>
      <c r="G913" s="2" t="str">
        <f t="shared" si="106"/>
        <v>0134866</v>
      </c>
      <c r="H913" s="2" t="s">
        <v>2266</v>
      </c>
      <c r="I913" s="2" t="str">
        <f t="shared" si="103"/>
        <v>S837</v>
      </c>
      <c r="J913" s="2" t="str">
        <f>IF(Table1[[#This Row],[Direct
Funded
Charter School
Number]]="N/A",Table1[[#This Row],[District
Code]],"C"&amp;Table1[[#This Row],[Direct
Funded
Charter School
Number]])</f>
        <v>C1837</v>
      </c>
      <c r="K913" t="s">
        <v>2267</v>
      </c>
      <c r="L913" s="9">
        <v>10000</v>
      </c>
      <c r="M913" s="20">
        <v>2500</v>
      </c>
    </row>
    <row r="914" spans="1:13" x14ac:dyDescent="0.35">
      <c r="A914" t="s">
        <v>2268</v>
      </c>
      <c r="B914" t="s">
        <v>2967</v>
      </c>
      <c r="C914" s="2">
        <v>3</v>
      </c>
      <c r="D914" t="s">
        <v>2269</v>
      </c>
      <c r="E914" s="2" t="str">
        <f t="shared" si="104"/>
        <v>43</v>
      </c>
      <c r="F914" s="2" t="str">
        <f t="shared" si="105"/>
        <v>69369</v>
      </c>
      <c r="G914" s="2" t="str">
        <f t="shared" si="106"/>
        <v>0000000</v>
      </c>
      <c r="H914" s="2" t="s">
        <v>8</v>
      </c>
      <c r="I914" s="2" t="str">
        <f t="shared" si="103"/>
        <v>6936</v>
      </c>
      <c r="J914" s="2" t="str">
        <f>IF(Table1[[#This Row],[Direct
Funded
Charter School
Number]]="N/A",Table1[[#This Row],[District
Code]],"C"&amp;Table1[[#This Row],[Direct
Funded
Charter School
Number]])</f>
        <v>69369</v>
      </c>
      <c r="K914" t="s">
        <v>2270</v>
      </c>
      <c r="L914" s="9">
        <v>191743</v>
      </c>
      <c r="M914" s="20">
        <v>47936</v>
      </c>
    </row>
    <row r="915" spans="1:13" x14ac:dyDescent="0.35">
      <c r="A915" t="s">
        <v>2268</v>
      </c>
      <c r="B915" t="s">
        <v>2967</v>
      </c>
      <c r="C915" s="2">
        <v>3</v>
      </c>
      <c r="D915" t="s">
        <v>2271</v>
      </c>
      <c r="E915" s="2" t="str">
        <f t="shared" si="104"/>
        <v>43</v>
      </c>
      <c r="F915" s="2" t="str">
        <f t="shared" si="105"/>
        <v>69377</v>
      </c>
      <c r="G915" s="2" t="str">
        <f t="shared" si="106"/>
        <v>0000000</v>
      </c>
      <c r="H915" s="2" t="s">
        <v>8</v>
      </c>
      <c r="I915" s="2" t="str">
        <f t="shared" si="103"/>
        <v>6937</v>
      </c>
      <c r="J915" s="2" t="str">
        <f>IF(Table1[[#This Row],[Direct
Funded
Charter School
Number]]="N/A",Table1[[#This Row],[District
Code]],"C"&amp;Table1[[#This Row],[Direct
Funded
Charter School
Number]])</f>
        <v>69377</v>
      </c>
      <c r="K915" t="s">
        <v>2272</v>
      </c>
      <c r="L915" s="9">
        <v>45205</v>
      </c>
      <c r="M915" s="20">
        <v>11301</v>
      </c>
    </row>
    <row r="916" spans="1:13" x14ac:dyDescent="0.35">
      <c r="A916" t="s">
        <v>2268</v>
      </c>
      <c r="B916" t="s">
        <v>2967</v>
      </c>
      <c r="C916" s="2">
        <v>3</v>
      </c>
      <c r="D916" t="s">
        <v>2273</v>
      </c>
      <c r="E916" s="2" t="str">
        <f t="shared" si="104"/>
        <v>43</v>
      </c>
      <c r="F916" s="2" t="str">
        <f t="shared" si="105"/>
        <v>69385</v>
      </c>
      <c r="G916" s="2" t="str">
        <f t="shared" si="106"/>
        <v>0000000</v>
      </c>
      <c r="H916" s="2" t="s">
        <v>8</v>
      </c>
      <c r="I916" s="2" t="str">
        <f t="shared" si="103"/>
        <v>6938</v>
      </c>
      <c r="J916" s="2" t="str">
        <f>IF(Table1[[#This Row],[Direct
Funded
Charter School
Number]]="N/A",Table1[[#This Row],[District
Code]],"C"&amp;Table1[[#This Row],[Direct
Funded
Charter School
Number]])</f>
        <v>69385</v>
      </c>
      <c r="K916" t="s">
        <v>2274</v>
      </c>
      <c r="L916" s="9">
        <v>10000</v>
      </c>
      <c r="M916" s="20">
        <v>7500</v>
      </c>
    </row>
    <row r="917" spans="1:13" x14ac:dyDescent="0.35">
      <c r="A917" t="s">
        <v>2268</v>
      </c>
      <c r="B917" t="s">
        <v>2967</v>
      </c>
      <c r="C917" s="2">
        <v>3</v>
      </c>
      <c r="D917" t="s">
        <v>2275</v>
      </c>
      <c r="E917" s="2" t="str">
        <f t="shared" si="104"/>
        <v>43</v>
      </c>
      <c r="F917" s="2" t="str">
        <f t="shared" si="105"/>
        <v>69393</v>
      </c>
      <c r="G917" s="2" t="str">
        <f t="shared" si="106"/>
        <v>0000000</v>
      </c>
      <c r="H917" s="2" t="s">
        <v>8</v>
      </c>
      <c r="I917" s="2" t="str">
        <f t="shared" si="103"/>
        <v>6939</v>
      </c>
      <c r="J917" s="2" t="str">
        <f>IF(Table1[[#This Row],[Direct
Funded
Charter School
Number]]="N/A",Table1[[#This Row],[District
Code]],"C"&amp;Table1[[#This Row],[Direct
Funded
Charter School
Number]])</f>
        <v>69393</v>
      </c>
      <c r="K917" t="s">
        <v>2276</v>
      </c>
      <c r="L917" s="9">
        <v>62056</v>
      </c>
      <c r="M917" s="20">
        <v>15514</v>
      </c>
    </row>
    <row r="918" spans="1:13" x14ac:dyDescent="0.35">
      <c r="A918" t="s">
        <v>2268</v>
      </c>
      <c r="B918" t="s">
        <v>2967</v>
      </c>
      <c r="C918" s="2">
        <v>3</v>
      </c>
      <c r="D918" t="s">
        <v>2277</v>
      </c>
      <c r="E918" s="2" t="str">
        <f t="shared" si="104"/>
        <v>43</v>
      </c>
      <c r="F918" s="2" t="str">
        <f t="shared" si="105"/>
        <v>69401</v>
      </c>
      <c r="G918" s="2" t="str">
        <f t="shared" si="106"/>
        <v>0000000</v>
      </c>
      <c r="H918" s="2" t="s">
        <v>8</v>
      </c>
      <c r="I918" s="2" t="str">
        <f t="shared" si="103"/>
        <v>6940</v>
      </c>
      <c r="J918" s="2" t="str">
        <f>IF(Table1[[#This Row],[Direct
Funded
Charter School
Number]]="N/A",Table1[[#This Row],[District
Code]],"C"&amp;Table1[[#This Row],[Direct
Funded
Charter School
Number]])</f>
        <v>69401</v>
      </c>
      <c r="K918" t="s">
        <v>2278</v>
      </c>
      <c r="L918" s="9">
        <v>42393</v>
      </c>
      <c r="M918" s="20">
        <v>10598</v>
      </c>
    </row>
    <row r="919" spans="1:13" x14ac:dyDescent="0.35">
      <c r="A919" t="s">
        <v>2268</v>
      </c>
      <c r="B919" t="s">
        <v>2967</v>
      </c>
      <c r="C919" s="2">
        <v>3</v>
      </c>
      <c r="D919" t="s">
        <v>2279</v>
      </c>
      <c r="E919" s="2" t="str">
        <f t="shared" si="104"/>
        <v>43</v>
      </c>
      <c r="F919" s="2" t="str">
        <f t="shared" si="105"/>
        <v>69419</v>
      </c>
      <c r="G919" s="2" t="str">
        <f t="shared" si="106"/>
        <v>0000000</v>
      </c>
      <c r="H919" s="2" t="s">
        <v>8</v>
      </c>
      <c r="I919" s="2" t="str">
        <f t="shared" si="103"/>
        <v>6941</v>
      </c>
      <c r="J919" s="2" t="str">
        <f>IF(Table1[[#This Row],[Direct
Funded
Charter School
Number]]="N/A",Table1[[#This Row],[District
Code]],"C"&amp;Table1[[#This Row],[Direct
Funded
Charter School
Number]])</f>
        <v>69419</v>
      </c>
      <c r="K919" t="s">
        <v>2280</v>
      </c>
      <c r="L919" s="9">
        <v>22871</v>
      </c>
      <c r="M919" s="20">
        <v>7836</v>
      </c>
    </row>
    <row r="920" spans="1:13" x14ac:dyDescent="0.35">
      <c r="A920" t="s">
        <v>2268</v>
      </c>
      <c r="B920" t="s">
        <v>2967</v>
      </c>
      <c r="C920" s="2">
        <v>3</v>
      </c>
      <c r="D920" t="s">
        <v>2281</v>
      </c>
      <c r="E920" s="2" t="str">
        <f t="shared" si="104"/>
        <v>43</v>
      </c>
      <c r="F920" s="2" t="str">
        <f t="shared" si="105"/>
        <v>69427</v>
      </c>
      <c r="G920" s="2" t="str">
        <f t="shared" si="106"/>
        <v>0000000</v>
      </c>
      <c r="H920" s="2" t="s">
        <v>8</v>
      </c>
      <c r="I920" s="2" t="str">
        <f t="shared" si="103"/>
        <v>6942</v>
      </c>
      <c r="J920" s="2" t="str">
        <f>IF(Table1[[#This Row],[Direct
Funded
Charter School
Number]]="N/A",Table1[[#This Row],[District
Code]],"C"&amp;Table1[[#This Row],[Direct
Funded
Charter School
Number]])</f>
        <v>69427</v>
      </c>
      <c r="K920" t="s">
        <v>2282</v>
      </c>
      <c r="L920" s="9">
        <v>231542</v>
      </c>
      <c r="M920" s="20">
        <v>57886</v>
      </c>
    </row>
    <row r="921" spans="1:13" x14ac:dyDescent="0.35">
      <c r="A921" t="s">
        <v>2268</v>
      </c>
      <c r="B921" t="s">
        <v>2967</v>
      </c>
      <c r="C921" s="2">
        <v>3</v>
      </c>
      <c r="D921" t="s">
        <v>2283</v>
      </c>
      <c r="E921" s="2" t="str">
        <f t="shared" si="104"/>
        <v>43</v>
      </c>
      <c r="F921" s="2" t="str">
        <f t="shared" si="105"/>
        <v>69450</v>
      </c>
      <c r="G921" s="2" t="str">
        <f t="shared" si="106"/>
        <v>0000000</v>
      </c>
      <c r="H921" s="2" t="s">
        <v>8</v>
      </c>
      <c r="I921" s="2" t="str">
        <f t="shared" si="103"/>
        <v>6945</v>
      </c>
      <c r="J921" s="2" t="str">
        <f>IF(Table1[[#This Row],[Direct
Funded
Charter School
Number]]="N/A",Table1[[#This Row],[District
Code]],"C"&amp;Table1[[#This Row],[Direct
Funded
Charter School
Number]])</f>
        <v>69450</v>
      </c>
      <c r="K921" t="s">
        <v>2284</v>
      </c>
      <c r="L921" s="9">
        <v>161424</v>
      </c>
      <c r="M921" s="20">
        <v>40356</v>
      </c>
    </row>
    <row r="922" spans="1:13" x14ac:dyDescent="0.35">
      <c r="A922" t="s">
        <v>2268</v>
      </c>
      <c r="B922" t="s">
        <v>2967</v>
      </c>
      <c r="C922" s="2">
        <v>3</v>
      </c>
      <c r="D922" t="s">
        <v>2285</v>
      </c>
      <c r="E922" s="2" t="str">
        <f t="shared" si="104"/>
        <v>43</v>
      </c>
      <c r="F922" s="2" t="str">
        <f t="shared" si="105"/>
        <v>69492</v>
      </c>
      <c r="G922" s="2" t="str">
        <f t="shared" si="106"/>
        <v>0000000</v>
      </c>
      <c r="H922" s="2" t="s">
        <v>8</v>
      </c>
      <c r="I922" s="2" t="str">
        <f t="shared" si="103"/>
        <v>6949</v>
      </c>
      <c r="J922" s="2" t="str">
        <f>IF(Table1[[#This Row],[Direct
Funded
Charter School
Number]]="N/A",Table1[[#This Row],[District
Code]],"C"&amp;Table1[[#This Row],[Direct
Funded
Charter School
Number]])</f>
        <v>69492</v>
      </c>
      <c r="K922" t="s">
        <v>2286</v>
      </c>
      <c r="L922" s="9">
        <v>10000</v>
      </c>
      <c r="M922" s="20">
        <v>2500</v>
      </c>
    </row>
    <row r="923" spans="1:13" x14ac:dyDescent="0.35">
      <c r="A923" t="s">
        <v>2268</v>
      </c>
      <c r="B923" t="s">
        <v>2967</v>
      </c>
      <c r="C923" s="2">
        <v>3</v>
      </c>
      <c r="D923" t="s">
        <v>2287</v>
      </c>
      <c r="E923" s="2" t="str">
        <f t="shared" si="104"/>
        <v>43</v>
      </c>
      <c r="F923" s="2" t="str">
        <f t="shared" si="105"/>
        <v>69518</v>
      </c>
      <c r="G923" s="2" t="str">
        <f t="shared" si="106"/>
        <v>0000000</v>
      </c>
      <c r="H923" s="2" t="s">
        <v>8</v>
      </c>
      <c r="I923" s="2" t="str">
        <f t="shared" si="103"/>
        <v>6951</v>
      </c>
      <c r="J923" s="2" t="str">
        <f>IF(Table1[[#This Row],[Direct
Funded
Charter School
Number]]="N/A",Table1[[#This Row],[District
Code]],"C"&amp;Table1[[#This Row],[Direct
Funded
Charter School
Number]])</f>
        <v>69518</v>
      </c>
      <c r="K923" t="s">
        <v>2288</v>
      </c>
      <c r="L923" s="9">
        <v>10000</v>
      </c>
      <c r="M923" s="20">
        <v>2500</v>
      </c>
    </row>
    <row r="924" spans="1:13" x14ac:dyDescent="0.35">
      <c r="A924" t="s">
        <v>2268</v>
      </c>
      <c r="B924" t="s">
        <v>2967</v>
      </c>
      <c r="C924" s="2">
        <v>3</v>
      </c>
      <c r="D924" t="s">
        <v>2289</v>
      </c>
      <c r="E924" s="2" t="str">
        <f t="shared" si="104"/>
        <v>43</v>
      </c>
      <c r="F924" s="2" t="str">
        <f t="shared" si="105"/>
        <v>69534</v>
      </c>
      <c r="G924" s="2" t="str">
        <f t="shared" si="106"/>
        <v>0000000</v>
      </c>
      <c r="H924" s="2" t="s">
        <v>8</v>
      </c>
      <c r="I924" s="2" t="str">
        <f t="shared" si="103"/>
        <v>6953</v>
      </c>
      <c r="J924" s="2" t="str">
        <f>IF(Table1[[#This Row],[Direct
Funded
Charter School
Number]]="N/A",Table1[[#This Row],[District
Code]],"C"&amp;Table1[[#This Row],[Direct
Funded
Charter School
Number]])</f>
        <v>69534</v>
      </c>
      <c r="K924" t="s">
        <v>2290</v>
      </c>
      <c r="L924" s="9">
        <v>10000</v>
      </c>
      <c r="M924" s="20">
        <v>2500</v>
      </c>
    </row>
    <row r="925" spans="1:13" x14ac:dyDescent="0.35">
      <c r="A925" t="s">
        <v>2268</v>
      </c>
      <c r="B925" t="s">
        <v>2967</v>
      </c>
      <c r="C925" s="2">
        <v>3</v>
      </c>
      <c r="D925" t="s">
        <v>2291</v>
      </c>
      <c r="E925" s="2" t="str">
        <f t="shared" si="104"/>
        <v>43</v>
      </c>
      <c r="F925" s="2" t="str">
        <f t="shared" si="105"/>
        <v>69575</v>
      </c>
      <c r="G925" s="2" t="str">
        <f t="shared" si="106"/>
        <v>0000000</v>
      </c>
      <c r="H925" s="2" t="s">
        <v>8</v>
      </c>
      <c r="I925" s="2" t="str">
        <f t="shared" si="103"/>
        <v>6957</v>
      </c>
      <c r="J925" s="2" t="str">
        <f>IF(Table1[[#This Row],[Direct
Funded
Charter School
Number]]="N/A",Table1[[#This Row],[District
Code]],"C"&amp;Table1[[#This Row],[Direct
Funded
Charter School
Number]])</f>
        <v>69575</v>
      </c>
      <c r="K925" t="s">
        <v>2292</v>
      </c>
      <c r="L925" s="9">
        <v>22883</v>
      </c>
      <c r="M925" s="20">
        <v>5721</v>
      </c>
    </row>
    <row r="926" spans="1:13" x14ac:dyDescent="0.35">
      <c r="A926" t="s">
        <v>2268</v>
      </c>
      <c r="B926" t="s">
        <v>2967</v>
      </c>
      <c r="C926" s="2">
        <v>3</v>
      </c>
      <c r="D926" t="s">
        <v>2293</v>
      </c>
      <c r="E926" s="2" t="str">
        <f t="shared" si="104"/>
        <v>43</v>
      </c>
      <c r="F926" s="2" t="str">
        <f t="shared" si="105"/>
        <v>69583</v>
      </c>
      <c r="G926" s="2" t="str">
        <f t="shared" si="106"/>
        <v>0000000</v>
      </c>
      <c r="H926" s="2" t="s">
        <v>8</v>
      </c>
      <c r="I926" s="2" t="str">
        <f t="shared" si="103"/>
        <v>6958</v>
      </c>
      <c r="J926" s="2" t="str">
        <f>IF(Table1[[#This Row],[Direct
Funded
Charter School
Number]]="N/A",Table1[[#This Row],[District
Code]],"C"&amp;Table1[[#This Row],[Direct
Funded
Charter School
Number]])</f>
        <v>69583</v>
      </c>
      <c r="K926" t="s">
        <v>2294</v>
      </c>
      <c r="L926" s="9">
        <v>49038</v>
      </c>
      <c r="M926" s="20">
        <v>12260</v>
      </c>
    </row>
    <row r="927" spans="1:13" x14ac:dyDescent="0.35">
      <c r="A927" t="s">
        <v>2268</v>
      </c>
      <c r="B927" t="s">
        <v>2967</v>
      </c>
      <c r="C927" s="2">
        <v>3</v>
      </c>
      <c r="D927" t="s">
        <v>2295</v>
      </c>
      <c r="E927" s="2" t="str">
        <f t="shared" si="104"/>
        <v>43</v>
      </c>
      <c r="F927" s="2" t="str">
        <f t="shared" si="105"/>
        <v>69591</v>
      </c>
      <c r="G927" s="2" t="str">
        <f t="shared" si="106"/>
        <v>0000000</v>
      </c>
      <c r="H927" s="2" t="s">
        <v>8</v>
      </c>
      <c r="I927" s="2" t="str">
        <f t="shared" si="103"/>
        <v>6959</v>
      </c>
      <c r="J927" s="2" t="str">
        <f>IF(Table1[[#This Row],[Direct
Funded
Charter School
Number]]="N/A",Table1[[#This Row],[District
Code]],"C"&amp;Table1[[#This Row],[Direct
Funded
Charter School
Number]])</f>
        <v>69591</v>
      </c>
      <c r="K927" t="s">
        <v>2296</v>
      </c>
      <c r="L927" s="9">
        <v>27428</v>
      </c>
      <c r="M927" s="20">
        <v>6857</v>
      </c>
    </row>
    <row r="928" spans="1:13" x14ac:dyDescent="0.35">
      <c r="A928" t="s">
        <v>2268</v>
      </c>
      <c r="B928" t="s">
        <v>2967</v>
      </c>
      <c r="C928" s="2">
        <v>3</v>
      </c>
      <c r="D928" t="s">
        <v>2297</v>
      </c>
      <c r="E928" s="2" t="str">
        <f t="shared" si="104"/>
        <v>43</v>
      </c>
      <c r="F928" s="2" t="str">
        <f t="shared" si="105"/>
        <v>69617</v>
      </c>
      <c r="G928" s="2" t="str">
        <f t="shared" si="106"/>
        <v>0000000</v>
      </c>
      <c r="H928" s="2" t="s">
        <v>8</v>
      </c>
      <c r="I928" s="2" t="str">
        <f t="shared" si="103"/>
        <v>6961</v>
      </c>
      <c r="J928" s="2" t="str">
        <f>IF(Table1[[#This Row],[Direct
Funded
Charter School
Number]]="N/A",Table1[[#This Row],[District
Code]],"C"&amp;Table1[[#This Row],[Direct
Funded
Charter School
Number]])</f>
        <v>69617</v>
      </c>
      <c r="K928" t="s">
        <v>2298</v>
      </c>
      <c r="L928" s="9">
        <v>27728</v>
      </c>
      <c r="M928" s="20">
        <v>6932</v>
      </c>
    </row>
    <row r="929" spans="1:13" x14ac:dyDescent="0.35">
      <c r="A929" t="s">
        <v>2268</v>
      </c>
      <c r="B929" t="s">
        <v>2967</v>
      </c>
      <c r="C929" s="2">
        <v>3</v>
      </c>
      <c r="D929" t="s">
        <v>2299</v>
      </c>
      <c r="E929" s="2" t="str">
        <f t="shared" si="104"/>
        <v>43</v>
      </c>
      <c r="F929" s="2" t="str">
        <f t="shared" si="105"/>
        <v>69633</v>
      </c>
      <c r="G929" s="2" t="str">
        <f t="shared" si="106"/>
        <v>0000000</v>
      </c>
      <c r="H929" s="2" t="s">
        <v>8</v>
      </c>
      <c r="I929" s="2" t="str">
        <f t="shared" si="103"/>
        <v>6963</v>
      </c>
      <c r="J929" s="2" t="str">
        <f>IF(Table1[[#This Row],[Direct
Funded
Charter School
Number]]="N/A",Table1[[#This Row],[District
Code]],"C"&amp;Table1[[#This Row],[Direct
Funded
Charter School
Number]])</f>
        <v>69633</v>
      </c>
      <c r="K929" t="s">
        <v>2300</v>
      </c>
      <c r="L929" s="9">
        <v>10000</v>
      </c>
      <c r="M929" s="20">
        <v>7000</v>
      </c>
    </row>
    <row r="930" spans="1:13" x14ac:dyDescent="0.35">
      <c r="A930" t="s">
        <v>2268</v>
      </c>
      <c r="B930" t="s">
        <v>2967</v>
      </c>
      <c r="C930" s="2">
        <v>3</v>
      </c>
      <c r="D930" t="s">
        <v>2301</v>
      </c>
      <c r="E930" s="2" t="str">
        <f t="shared" si="104"/>
        <v>43</v>
      </c>
      <c r="F930" s="2" t="str">
        <f t="shared" si="105"/>
        <v>69641</v>
      </c>
      <c r="G930" s="2" t="str">
        <f t="shared" si="106"/>
        <v>0000000</v>
      </c>
      <c r="H930" s="2" t="s">
        <v>8</v>
      </c>
      <c r="I930" s="2" t="str">
        <f t="shared" si="103"/>
        <v>6964</v>
      </c>
      <c r="J930" s="2" t="str">
        <f>IF(Table1[[#This Row],[Direct
Funded
Charter School
Number]]="N/A",Table1[[#This Row],[District
Code]],"C"&amp;Table1[[#This Row],[Direct
Funded
Charter School
Number]])</f>
        <v>69641</v>
      </c>
      <c r="K930" t="s">
        <v>2302</v>
      </c>
      <c r="L930" s="9">
        <v>14769</v>
      </c>
      <c r="M930" s="20">
        <v>3692</v>
      </c>
    </row>
    <row r="931" spans="1:13" x14ac:dyDescent="0.35">
      <c r="A931" t="s">
        <v>2268</v>
      </c>
      <c r="B931" t="s">
        <v>2967</v>
      </c>
      <c r="C931" s="2">
        <v>3</v>
      </c>
      <c r="D931" t="s">
        <v>2303</v>
      </c>
      <c r="E931" s="2" t="str">
        <f t="shared" si="104"/>
        <v>43</v>
      </c>
      <c r="F931" s="2" t="str">
        <f t="shared" si="105"/>
        <v>69666</v>
      </c>
      <c r="G931" s="2" t="str">
        <f t="shared" si="106"/>
        <v>0000000</v>
      </c>
      <c r="H931" s="2" t="s">
        <v>8</v>
      </c>
      <c r="I931" s="2" t="str">
        <f t="shared" si="103"/>
        <v>6966</v>
      </c>
      <c r="J931" s="2" t="str">
        <f>IF(Table1[[#This Row],[Direct
Funded
Charter School
Number]]="N/A",Table1[[#This Row],[District
Code]],"C"&amp;Table1[[#This Row],[Direct
Funded
Charter School
Number]])</f>
        <v>69666</v>
      </c>
      <c r="K931" t="s">
        <v>2304</v>
      </c>
      <c r="L931" s="9">
        <v>252624</v>
      </c>
      <c r="M931" s="20">
        <v>63156</v>
      </c>
    </row>
    <row r="932" spans="1:13" x14ac:dyDescent="0.35">
      <c r="A932" t="s">
        <v>2268</v>
      </c>
      <c r="B932" t="s">
        <v>2967</v>
      </c>
      <c r="C932" s="2">
        <v>3</v>
      </c>
      <c r="D932" t="s">
        <v>2305</v>
      </c>
      <c r="E932" s="2" t="str">
        <f t="shared" si="104"/>
        <v>43</v>
      </c>
      <c r="F932" s="2" t="str">
        <f t="shared" si="105"/>
        <v>69708</v>
      </c>
      <c r="G932" s="2" t="str">
        <f t="shared" si="106"/>
        <v>0000000</v>
      </c>
      <c r="H932" s="2" t="s">
        <v>8</v>
      </c>
      <c r="I932" s="2" t="str">
        <f t="shared" si="103"/>
        <v>6970</v>
      </c>
      <c r="J932" s="2" t="str">
        <f>IF(Table1[[#This Row],[Direct
Funded
Charter School
Number]]="N/A",Table1[[#This Row],[District
Code]],"C"&amp;Table1[[#This Row],[Direct
Funded
Charter School
Number]])</f>
        <v>69708</v>
      </c>
      <c r="K932" t="s">
        <v>2306</v>
      </c>
      <c r="L932" s="9">
        <v>10000</v>
      </c>
      <c r="M932" s="20">
        <v>2500</v>
      </c>
    </row>
    <row r="933" spans="1:13" x14ac:dyDescent="0.35">
      <c r="A933" t="s">
        <v>2268</v>
      </c>
      <c r="B933" t="s">
        <v>2967</v>
      </c>
      <c r="C933" s="2">
        <v>3</v>
      </c>
      <c r="D933" t="s">
        <v>2307</v>
      </c>
      <c r="E933" s="2" t="str">
        <f t="shared" si="104"/>
        <v>43</v>
      </c>
      <c r="F933" s="2" t="str">
        <f t="shared" si="105"/>
        <v>73387</v>
      </c>
      <c r="G933" s="2" t="str">
        <f t="shared" si="106"/>
        <v>0000000</v>
      </c>
      <c r="H933" s="2" t="s">
        <v>8</v>
      </c>
      <c r="I933" s="2" t="str">
        <f t="shared" ref="I933:I969" si="107">IF(H933="N/A",MID(F933,1,4),IF(MID(H933,1,1)="0","C"&amp;MID(H933,2,3),IF(MID(H933,1,1)="1","S"&amp;MID(H933,2,3),"?")))</f>
        <v>7338</v>
      </c>
      <c r="J933" s="2" t="str">
        <f>IF(Table1[[#This Row],[Direct
Funded
Charter School
Number]]="N/A",Table1[[#This Row],[District
Code]],"C"&amp;Table1[[#This Row],[Direct
Funded
Charter School
Number]])</f>
        <v>73387</v>
      </c>
      <c r="K933" t="s">
        <v>2308</v>
      </c>
      <c r="L933" s="9">
        <v>42955</v>
      </c>
      <c r="M933" s="20">
        <v>17489</v>
      </c>
    </row>
    <row r="934" spans="1:13" x14ac:dyDescent="0.35">
      <c r="A934" t="s">
        <v>2268</v>
      </c>
      <c r="B934" t="s">
        <v>2967</v>
      </c>
      <c r="C934" s="2">
        <v>3</v>
      </c>
      <c r="D934" t="s">
        <v>2309</v>
      </c>
      <c r="E934" s="2" t="str">
        <f t="shared" si="104"/>
        <v>43</v>
      </c>
      <c r="F934" s="2" t="str">
        <f t="shared" si="105"/>
        <v>69666</v>
      </c>
      <c r="G934" s="2" t="str">
        <f t="shared" si="106"/>
        <v>4330585</v>
      </c>
      <c r="H934" s="2" t="s">
        <v>2310</v>
      </c>
      <c r="I934" s="2" t="str">
        <f t="shared" si="107"/>
        <v>C287</v>
      </c>
      <c r="J934" s="2" t="str">
        <f>IF(Table1[[#This Row],[Direct
Funded
Charter School
Number]]="N/A",Table1[[#This Row],[District
Code]],"C"&amp;Table1[[#This Row],[Direct
Funded
Charter School
Number]])</f>
        <v>C0287</v>
      </c>
      <c r="K934" t="s">
        <v>2311</v>
      </c>
      <c r="L934" s="9">
        <v>10424</v>
      </c>
      <c r="M934" s="20">
        <v>2606</v>
      </c>
    </row>
    <row r="935" spans="1:13" x14ac:dyDescent="0.35">
      <c r="A935" t="s">
        <v>2268</v>
      </c>
      <c r="B935" t="s">
        <v>2967</v>
      </c>
      <c r="C935" s="2">
        <v>3</v>
      </c>
      <c r="D935" t="s">
        <v>2312</v>
      </c>
      <c r="E935" s="2" t="str">
        <f t="shared" si="104"/>
        <v>43</v>
      </c>
      <c r="F935" s="2" t="str">
        <f t="shared" si="105"/>
        <v>69427</v>
      </c>
      <c r="G935" s="2" t="str">
        <f t="shared" si="106"/>
        <v>4330668</v>
      </c>
      <c r="H935" s="2" t="s">
        <v>2313</v>
      </c>
      <c r="I935" s="2" t="str">
        <f t="shared" si="107"/>
        <v>C414</v>
      </c>
      <c r="J935" s="2" t="str">
        <f>IF(Table1[[#This Row],[Direct
Funded
Charter School
Number]]="N/A",Table1[[#This Row],[District
Code]],"C"&amp;Table1[[#This Row],[Direct
Funded
Charter School
Number]])</f>
        <v>C0414</v>
      </c>
      <c r="K935" t="s">
        <v>2314</v>
      </c>
      <c r="L935" s="9">
        <v>10900</v>
      </c>
      <c r="M935" s="20">
        <v>2725</v>
      </c>
    </row>
    <row r="936" spans="1:13" x14ac:dyDescent="0.35">
      <c r="A936" t="s">
        <v>2268</v>
      </c>
      <c r="B936" t="s">
        <v>2967</v>
      </c>
      <c r="C936" s="2">
        <v>3</v>
      </c>
      <c r="D936" t="s">
        <v>2315</v>
      </c>
      <c r="E936" s="2" t="str">
        <f t="shared" ref="E936:E972" si="108">MID($D936,1,2)</f>
        <v>43</v>
      </c>
      <c r="F936" s="2" t="str">
        <f t="shared" ref="F936:F972" si="109">MID($D936,3,5)</f>
        <v>69427</v>
      </c>
      <c r="G936" s="2" t="str">
        <f t="shared" ref="G936:G972" si="110">MID($D936,8,7)</f>
        <v>4330726</v>
      </c>
      <c r="H936" s="2" t="s">
        <v>2316</v>
      </c>
      <c r="I936" s="2" t="str">
        <f t="shared" si="107"/>
        <v>C502</v>
      </c>
      <c r="J936" s="2" t="str">
        <f>IF(Table1[[#This Row],[Direct
Funded
Charter School
Number]]="N/A",Table1[[#This Row],[District
Code]],"C"&amp;Table1[[#This Row],[Direct
Funded
Charter School
Number]])</f>
        <v>C0502</v>
      </c>
      <c r="K936" t="s">
        <v>2317</v>
      </c>
      <c r="L936" s="9">
        <v>10000</v>
      </c>
      <c r="M936" s="20">
        <v>2500</v>
      </c>
    </row>
    <row r="937" spans="1:13" x14ac:dyDescent="0.35">
      <c r="A937" t="s">
        <v>2268</v>
      </c>
      <c r="B937" t="s">
        <v>2967</v>
      </c>
      <c r="C937" s="2">
        <v>3</v>
      </c>
      <c r="D937" t="s">
        <v>2318</v>
      </c>
      <c r="E937" s="2" t="str">
        <f t="shared" si="108"/>
        <v>43</v>
      </c>
      <c r="F937" s="2" t="str">
        <f t="shared" si="109"/>
        <v>69369</v>
      </c>
      <c r="G937" s="2" t="str">
        <f t="shared" si="110"/>
        <v>0106633</v>
      </c>
      <c r="H937" s="2" t="s">
        <v>2319</v>
      </c>
      <c r="I937" s="2" t="str">
        <f t="shared" si="107"/>
        <v>C628</v>
      </c>
      <c r="J937" s="2" t="str">
        <f>IF(Table1[[#This Row],[Direct
Funded
Charter School
Number]]="N/A",Table1[[#This Row],[District
Code]],"C"&amp;Table1[[#This Row],[Direct
Funded
Charter School
Number]])</f>
        <v>C0628</v>
      </c>
      <c r="K937" t="s">
        <v>2320</v>
      </c>
      <c r="L937" s="9">
        <v>10501</v>
      </c>
      <c r="M937" s="20">
        <v>2625</v>
      </c>
    </row>
    <row r="938" spans="1:13" x14ac:dyDescent="0.35">
      <c r="A938" t="s">
        <v>2268</v>
      </c>
      <c r="B938" t="s">
        <v>2967</v>
      </c>
      <c r="C938" s="2">
        <v>3</v>
      </c>
      <c r="D938" t="s">
        <v>2321</v>
      </c>
      <c r="E938" s="2" t="str">
        <f t="shared" si="108"/>
        <v>43</v>
      </c>
      <c r="F938" s="2" t="str">
        <f t="shared" si="109"/>
        <v>69450</v>
      </c>
      <c r="G938" s="2" t="str">
        <f t="shared" si="110"/>
        <v>0113662</v>
      </c>
      <c r="H938" s="2" t="s">
        <v>2322</v>
      </c>
      <c r="I938" s="2" t="str">
        <f t="shared" si="107"/>
        <v>C846</v>
      </c>
      <c r="J938" s="2" t="str">
        <f>IF(Table1[[#This Row],[Direct
Funded
Charter School
Number]]="N/A",Table1[[#This Row],[District
Code]],"C"&amp;Table1[[#This Row],[Direct
Funded
Charter School
Number]])</f>
        <v>C0846</v>
      </c>
      <c r="K938" t="s">
        <v>2323</v>
      </c>
      <c r="L938" s="9">
        <v>10000</v>
      </c>
      <c r="M938" s="20">
        <v>2500</v>
      </c>
    </row>
    <row r="939" spans="1:13" x14ac:dyDescent="0.35">
      <c r="A939" t="s">
        <v>2268</v>
      </c>
      <c r="B939" t="s">
        <v>2967</v>
      </c>
      <c r="C939" s="2">
        <v>3</v>
      </c>
      <c r="D939" t="s">
        <v>2324</v>
      </c>
      <c r="E939" s="2" t="str">
        <f t="shared" si="108"/>
        <v>43</v>
      </c>
      <c r="F939" s="2" t="str">
        <f t="shared" si="109"/>
        <v>10439</v>
      </c>
      <c r="G939" s="2" t="str">
        <f t="shared" si="110"/>
        <v>0113704</v>
      </c>
      <c r="H939" s="2" t="s">
        <v>2325</v>
      </c>
      <c r="I939" s="2" t="str">
        <f t="shared" si="107"/>
        <v>C850</v>
      </c>
      <c r="J939" s="2" t="str">
        <f>IF(Table1[[#This Row],[Direct
Funded
Charter School
Number]]="N/A",Table1[[#This Row],[District
Code]],"C"&amp;Table1[[#This Row],[Direct
Funded
Charter School
Number]])</f>
        <v>C0850</v>
      </c>
      <c r="K939" t="s">
        <v>2326</v>
      </c>
      <c r="L939" s="9">
        <v>16424</v>
      </c>
      <c r="M939" s="20">
        <v>4106</v>
      </c>
    </row>
    <row r="940" spans="1:13" x14ac:dyDescent="0.35">
      <c r="A940" t="s">
        <v>2268</v>
      </c>
      <c r="B940" t="s">
        <v>2967</v>
      </c>
      <c r="C940" s="2">
        <v>3</v>
      </c>
      <c r="D940" t="s">
        <v>2327</v>
      </c>
      <c r="E940" s="2" t="str">
        <f t="shared" si="108"/>
        <v>43</v>
      </c>
      <c r="F940" s="2" t="str">
        <f t="shared" si="109"/>
        <v>69427</v>
      </c>
      <c r="G940" s="2" t="str">
        <f t="shared" si="110"/>
        <v>0116889</v>
      </c>
      <c r="H940" s="2" t="s">
        <v>2328</v>
      </c>
      <c r="I940" s="2" t="str">
        <f t="shared" si="107"/>
        <v>C976</v>
      </c>
      <c r="J940" s="2" t="str">
        <f>IF(Table1[[#This Row],[Direct
Funded
Charter School
Number]]="N/A",Table1[[#This Row],[District
Code]],"C"&amp;Table1[[#This Row],[Direct
Funded
Charter School
Number]])</f>
        <v>C0976</v>
      </c>
      <c r="K940" t="s">
        <v>2329</v>
      </c>
      <c r="L940" s="9">
        <v>10012</v>
      </c>
      <c r="M940" s="20">
        <v>2503</v>
      </c>
    </row>
    <row r="941" spans="1:13" x14ac:dyDescent="0.35">
      <c r="A941" t="s">
        <v>2268</v>
      </c>
      <c r="B941" t="s">
        <v>2967</v>
      </c>
      <c r="C941" s="2">
        <v>3</v>
      </c>
      <c r="D941" t="s">
        <v>2330</v>
      </c>
      <c r="E941" s="2" t="str">
        <f t="shared" si="108"/>
        <v>43</v>
      </c>
      <c r="F941" s="2" t="str">
        <f t="shared" si="109"/>
        <v>10439</v>
      </c>
      <c r="G941" s="2" t="str">
        <f t="shared" si="110"/>
        <v>0119024</v>
      </c>
      <c r="H941" s="2" t="s">
        <v>2331</v>
      </c>
      <c r="I941" s="2" t="str">
        <f t="shared" si="107"/>
        <v>S061</v>
      </c>
      <c r="J941" s="2" t="str">
        <f>IF(Table1[[#This Row],[Direct
Funded
Charter School
Number]]="N/A",Table1[[#This Row],[District
Code]],"C"&amp;Table1[[#This Row],[Direct
Funded
Charter School
Number]])</f>
        <v>C1061</v>
      </c>
      <c r="K941" t="s">
        <v>2332</v>
      </c>
      <c r="L941" s="9">
        <v>14474</v>
      </c>
      <c r="M941" s="20">
        <v>3619</v>
      </c>
    </row>
    <row r="942" spans="1:13" x14ac:dyDescent="0.35">
      <c r="A942" t="s">
        <v>2268</v>
      </c>
      <c r="B942" t="s">
        <v>2967</v>
      </c>
      <c r="C942" s="2">
        <v>3</v>
      </c>
      <c r="D942" t="s">
        <v>2333</v>
      </c>
      <c r="E942" s="2" t="str">
        <f t="shared" si="108"/>
        <v>43</v>
      </c>
      <c r="F942" s="2" t="str">
        <f t="shared" si="109"/>
        <v>10439</v>
      </c>
      <c r="G942" s="2" t="str">
        <f t="shared" si="110"/>
        <v>0120642</v>
      </c>
      <c r="H942" s="2" t="s">
        <v>2334</v>
      </c>
      <c r="I942" s="2" t="str">
        <f t="shared" si="107"/>
        <v>S127</v>
      </c>
      <c r="J942" s="2" t="str">
        <f>IF(Table1[[#This Row],[Direct
Funded
Charter School
Number]]="N/A",Table1[[#This Row],[District
Code]],"C"&amp;Table1[[#This Row],[Direct
Funded
Charter School
Number]])</f>
        <v>C1127</v>
      </c>
      <c r="K942" t="s">
        <v>2335</v>
      </c>
      <c r="L942" s="9">
        <v>14420</v>
      </c>
      <c r="M942" s="20">
        <v>3605</v>
      </c>
    </row>
    <row r="943" spans="1:13" x14ac:dyDescent="0.35">
      <c r="A943" t="s">
        <v>2268</v>
      </c>
      <c r="B943" t="s">
        <v>2967</v>
      </c>
      <c r="C943" s="2">
        <v>3</v>
      </c>
      <c r="D943" t="s">
        <v>2336</v>
      </c>
      <c r="E943" s="2" t="str">
        <f t="shared" si="108"/>
        <v>43</v>
      </c>
      <c r="F943" s="2" t="str">
        <f t="shared" si="109"/>
        <v>69450</v>
      </c>
      <c r="G943" s="2" t="str">
        <f t="shared" si="110"/>
        <v>0123299</v>
      </c>
      <c r="H943" s="2" t="s">
        <v>2337</v>
      </c>
      <c r="I943" s="2" t="str">
        <f t="shared" si="107"/>
        <v>S192</v>
      </c>
      <c r="J943" s="2" t="str">
        <f>IF(Table1[[#This Row],[Direct
Funded
Charter School
Number]]="N/A",Table1[[#This Row],[District
Code]],"C"&amp;Table1[[#This Row],[Direct
Funded
Charter School
Number]])</f>
        <v>C1192</v>
      </c>
      <c r="K943" t="s">
        <v>2338</v>
      </c>
      <c r="L943" s="9">
        <v>14450</v>
      </c>
      <c r="M943" s="20">
        <v>3613</v>
      </c>
    </row>
    <row r="944" spans="1:13" x14ac:dyDescent="0.35">
      <c r="A944" t="s">
        <v>2268</v>
      </c>
      <c r="B944" t="s">
        <v>2967</v>
      </c>
      <c r="C944" s="2">
        <v>3</v>
      </c>
      <c r="D944" t="s">
        <v>2339</v>
      </c>
      <c r="E944" s="2" t="str">
        <f t="shared" si="108"/>
        <v>43</v>
      </c>
      <c r="F944" s="2" t="str">
        <f t="shared" si="109"/>
        <v>10439</v>
      </c>
      <c r="G944" s="2" t="str">
        <f t="shared" si="110"/>
        <v>0123281</v>
      </c>
      <c r="H944" s="2" t="s">
        <v>2340</v>
      </c>
      <c r="I944" s="2" t="str">
        <f t="shared" si="107"/>
        <v>S193</v>
      </c>
      <c r="J944" s="2" t="str">
        <f>IF(Table1[[#This Row],[Direct
Funded
Charter School
Number]]="N/A",Table1[[#This Row],[District
Code]],"C"&amp;Table1[[#This Row],[Direct
Funded
Charter School
Number]])</f>
        <v>C1193</v>
      </c>
      <c r="K944" t="s">
        <v>2341</v>
      </c>
      <c r="L944" s="9">
        <v>12833</v>
      </c>
      <c r="M944" s="20">
        <v>3208</v>
      </c>
    </row>
    <row r="945" spans="1:13" x14ac:dyDescent="0.35">
      <c r="A945" t="s">
        <v>2268</v>
      </c>
      <c r="B945" t="s">
        <v>2967</v>
      </c>
      <c r="C945" s="2">
        <v>3</v>
      </c>
      <c r="D945" t="s">
        <v>2342</v>
      </c>
      <c r="E945" s="2" t="str">
        <f t="shared" si="108"/>
        <v>43</v>
      </c>
      <c r="F945" s="2" t="str">
        <f t="shared" si="109"/>
        <v>10439</v>
      </c>
      <c r="G945" s="2" t="str">
        <f t="shared" si="110"/>
        <v>0123257</v>
      </c>
      <c r="H945" s="2" t="s">
        <v>2343</v>
      </c>
      <c r="I945" s="2" t="str">
        <f t="shared" si="107"/>
        <v>S268</v>
      </c>
      <c r="J945" s="2" t="str">
        <f>IF(Table1[[#This Row],[Direct
Funded
Charter School
Number]]="N/A",Table1[[#This Row],[District
Code]],"C"&amp;Table1[[#This Row],[Direct
Funded
Charter School
Number]])</f>
        <v>C1268</v>
      </c>
      <c r="K945" t="s">
        <v>2344</v>
      </c>
      <c r="L945" s="9">
        <v>17796</v>
      </c>
      <c r="M945" s="20">
        <v>4449</v>
      </c>
    </row>
    <row r="946" spans="1:13" x14ac:dyDescent="0.35">
      <c r="A946" t="s">
        <v>2268</v>
      </c>
      <c r="B946" t="s">
        <v>2967</v>
      </c>
      <c r="C946" s="2">
        <v>3</v>
      </c>
      <c r="D946" t="s">
        <v>2345</v>
      </c>
      <c r="E946" s="2" t="str">
        <f t="shared" si="108"/>
        <v>43</v>
      </c>
      <c r="F946" s="2" t="str">
        <f t="shared" si="109"/>
        <v>69484</v>
      </c>
      <c r="G946" s="2" t="str">
        <f t="shared" si="110"/>
        <v>0123760</v>
      </c>
      <c r="H946" s="2" t="s">
        <v>2346</v>
      </c>
      <c r="I946" s="2" t="str">
        <f t="shared" si="107"/>
        <v>S278</v>
      </c>
      <c r="J946" s="2" t="str">
        <f>IF(Table1[[#This Row],[Direct
Funded
Charter School
Number]]="N/A",Table1[[#This Row],[District
Code]],"C"&amp;Table1[[#This Row],[Direct
Funded
Charter School
Number]])</f>
        <v>C1278</v>
      </c>
      <c r="K946" t="s">
        <v>2347</v>
      </c>
      <c r="L946" s="9">
        <v>10000</v>
      </c>
      <c r="M946" s="20">
        <v>2500</v>
      </c>
    </row>
    <row r="947" spans="1:13" x14ac:dyDescent="0.35">
      <c r="A947" t="s">
        <v>2268</v>
      </c>
      <c r="B947" t="s">
        <v>2967</v>
      </c>
      <c r="C947" s="2">
        <v>3</v>
      </c>
      <c r="D947" t="s">
        <v>2348</v>
      </c>
      <c r="E947" s="2" t="str">
        <f t="shared" si="108"/>
        <v>43</v>
      </c>
      <c r="F947" s="2" t="str">
        <f t="shared" si="109"/>
        <v>10439</v>
      </c>
      <c r="G947" s="2" t="str">
        <f t="shared" si="110"/>
        <v>0124065</v>
      </c>
      <c r="H947" s="2" t="s">
        <v>2349</v>
      </c>
      <c r="I947" s="2" t="str">
        <f t="shared" si="107"/>
        <v>S290</v>
      </c>
      <c r="J947" s="2" t="str">
        <f>IF(Table1[[#This Row],[Direct
Funded
Charter School
Number]]="N/A",Table1[[#This Row],[District
Code]],"C"&amp;Table1[[#This Row],[Direct
Funded
Charter School
Number]])</f>
        <v>C1290</v>
      </c>
      <c r="K947" t="s">
        <v>2350</v>
      </c>
      <c r="L947" s="9">
        <v>10000</v>
      </c>
      <c r="M947" s="20">
        <v>2500</v>
      </c>
    </row>
    <row r="948" spans="1:13" x14ac:dyDescent="0.35">
      <c r="A948" t="s">
        <v>2268</v>
      </c>
      <c r="B948" t="s">
        <v>2967</v>
      </c>
      <c r="C948" s="2">
        <v>3</v>
      </c>
      <c r="D948" t="s">
        <v>2351</v>
      </c>
      <c r="E948" s="2" t="str">
        <f t="shared" si="108"/>
        <v>43</v>
      </c>
      <c r="F948" s="2" t="str">
        <f t="shared" si="109"/>
        <v>10439</v>
      </c>
      <c r="G948" s="2" t="str">
        <f t="shared" si="110"/>
        <v>0125781</v>
      </c>
      <c r="H948" s="2" t="s">
        <v>2352</v>
      </c>
      <c r="I948" s="2" t="str">
        <f t="shared" si="107"/>
        <v>S393</v>
      </c>
      <c r="J948" s="2" t="str">
        <f>IF(Table1[[#This Row],[Direct
Funded
Charter School
Number]]="N/A",Table1[[#This Row],[District
Code]],"C"&amp;Table1[[#This Row],[Direct
Funded
Charter School
Number]])</f>
        <v>C1393</v>
      </c>
      <c r="K948" t="s">
        <v>2353</v>
      </c>
      <c r="L948" s="9">
        <v>15040</v>
      </c>
      <c r="M948" s="20">
        <v>3760</v>
      </c>
    </row>
    <row r="949" spans="1:13" x14ac:dyDescent="0.35">
      <c r="A949" t="s">
        <v>2268</v>
      </c>
      <c r="B949" t="s">
        <v>2967</v>
      </c>
      <c r="C949" s="2">
        <v>3</v>
      </c>
      <c r="D949" t="s">
        <v>2354</v>
      </c>
      <c r="E949" s="2" t="str">
        <f t="shared" si="108"/>
        <v>43</v>
      </c>
      <c r="F949" s="2" t="str">
        <f t="shared" si="109"/>
        <v>10439</v>
      </c>
      <c r="G949" s="2" t="str">
        <f t="shared" si="110"/>
        <v>0125799</v>
      </c>
      <c r="H949" s="2" t="s">
        <v>2355</v>
      </c>
      <c r="I949" s="2" t="str">
        <f t="shared" si="107"/>
        <v>S394</v>
      </c>
      <c r="J949" s="2" t="str">
        <f>IF(Table1[[#This Row],[Direct
Funded
Charter School
Number]]="N/A",Table1[[#This Row],[District
Code]],"C"&amp;Table1[[#This Row],[Direct
Funded
Charter School
Number]])</f>
        <v>C1394</v>
      </c>
      <c r="K949" t="s">
        <v>2356</v>
      </c>
      <c r="L949" s="9">
        <v>14327</v>
      </c>
      <c r="M949" s="20">
        <v>3582</v>
      </c>
    </row>
    <row r="950" spans="1:13" x14ac:dyDescent="0.35">
      <c r="A950" t="s">
        <v>2268</v>
      </c>
      <c r="B950" t="s">
        <v>2967</v>
      </c>
      <c r="C950" s="2">
        <v>3</v>
      </c>
      <c r="D950" t="s">
        <v>2357</v>
      </c>
      <c r="E950" s="2" t="str">
        <f t="shared" si="108"/>
        <v>43</v>
      </c>
      <c r="F950" s="2" t="str">
        <f t="shared" si="109"/>
        <v>69450</v>
      </c>
      <c r="G950" s="2" t="str">
        <f t="shared" si="110"/>
        <v>0128108</v>
      </c>
      <c r="H950" s="2" t="s">
        <v>2358</v>
      </c>
      <c r="I950" s="2" t="str">
        <f t="shared" si="107"/>
        <v>S526</v>
      </c>
      <c r="J950" s="2" t="str">
        <f>IF(Table1[[#This Row],[Direct
Funded
Charter School
Number]]="N/A",Table1[[#This Row],[District
Code]],"C"&amp;Table1[[#This Row],[Direct
Funded
Charter School
Number]])</f>
        <v>C1526</v>
      </c>
      <c r="K950" t="s">
        <v>2359</v>
      </c>
      <c r="L950" s="9">
        <v>12390</v>
      </c>
      <c r="M950" s="20">
        <v>3098</v>
      </c>
    </row>
    <row r="951" spans="1:13" x14ac:dyDescent="0.35">
      <c r="A951" t="s">
        <v>2268</v>
      </c>
      <c r="B951" t="s">
        <v>2967</v>
      </c>
      <c r="C951" s="2">
        <v>3</v>
      </c>
      <c r="D951" t="s">
        <v>2360</v>
      </c>
      <c r="E951" s="2" t="str">
        <f t="shared" si="108"/>
        <v>43</v>
      </c>
      <c r="F951" s="2" t="str">
        <f t="shared" si="109"/>
        <v>69450</v>
      </c>
      <c r="G951" s="2" t="str">
        <f t="shared" si="110"/>
        <v>0129205</v>
      </c>
      <c r="H951" s="2" t="s">
        <v>2361</v>
      </c>
      <c r="I951" s="2" t="str">
        <f t="shared" si="107"/>
        <v>S608</v>
      </c>
      <c r="J951" s="2" t="str">
        <f>IF(Table1[[#This Row],[Direct
Funded
Charter School
Number]]="N/A",Table1[[#This Row],[District
Code]],"C"&amp;Table1[[#This Row],[Direct
Funded
Charter School
Number]])</f>
        <v>C1608</v>
      </c>
      <c r="K951" t="s">
        <v>2362</v>
      </c>
      <c r="L951" s="9">
        <v>10000</v>
      </c>
      <c r="M951" s="20">
        <v>2500</v>
      </c>
    </row>
    <row r="952" spans="1:13" x14ac:dyDescent="0.35">
      <c r="A952" t="s">
        <v>2268</v>
      </c>
      <c r="B952" t="s">
        <v>2967</v>
      </c>
      <c r="C952" s="2">
        <v>3</v>
      </c>
      <c r="D952" t="s">
        <v>2363</v>
      </c>
      <c r="E952" s="2" t="str">
        <f t="shared" si="108"/>
        <v>43</v>
      </c>
      <c r="F952" s="2" t="str">
        <f t="shared" si="109"/>
        <v>69369</v>
      </c>
      <c r="G952" s="2" t="str">
        <f t="shared" si="110"/>
        <v>0129924</v>
      </c>
      <c r="H952" s="2" t="s">
        <v>2364</v>
      </c>
      <c r="I952" s="2" t="str">
        <f t="shared" si="107"/>
        <v>S609</v>
      </c>
      <c r="J952" s="2" t="str">
        <f>IF(Table1[[#This Row],[Direct
Funded
Charter School
Number]]="N/A",Table1[[#This Row],[District
Code]],"C"&amp;Table1[[#This Row],[Direct
Funded
Charter School
Number]])</f>
        <v>C1609</v>
      </c>
      <c r="K952" t="s">
        <v>2365</v>
      </c>
      <c r="L952" s="9">
        <v>10000</v>
      </c>
      <c r="M952" s="20">
        <v>2500</v>
      </c>
    </row>
    <row r="953" spans="1:13" x14ac:dyDescent="0.35">
      <c r="A953" t="s">
        <v>2268</v>
      </c>
      <c r="B953" t="s">
        <v>2967</v>
      </c>
      <c r="C953" s="2">
        <v>3</v>
      </c>
      <c r="D953" t="s">
        <v>2366</v>
      </c>
      <c r="E953" s="2" t="str">
        <f t="shared" si="108"/>
        <v>43</v>
      </c>
      <c r="F953" s="2" t="str">
        <f t="shared" si="109"/>
        <v>69666</v>
      </c>
      <c r="G953" s="2" t="str">
        <f t="shared" si="110"/>
        <v>0129718</v>
      </c>
      <c r="H953" s="2" t="s">
        <v>2367</v>
      </c>
      <c r="I953" s="2" t="str">
        <f t="shared" si="107"/>
        <v>S623</v>
      </c>
      <c r="J953" s="2" t="str">
        <f>IF(Table1[[#This Row],[Direct
Funded
Charter School
Number]]="N/A",Table1[[#This Row],[District
Code]],"C"&amp;Table1[[#This Row],[Direct
Funded
Charter School
Number]])</f>
        <v>C1623</v>
      </c>
      <c r="K953" t="s">
        <v>2368</v>
      </c>
      <c r="L953" s="9">
        <v>13527</v>
      </c>
      <c r="M953" s="20">
        <v>3382</v>
      </c>
    </row>
    <row r="954" spans="1:13" x14ac:dyDescent="0.35">
      <c r="A954" t="s">
        <v>2268</v>
      </c>
      <c r="B954" t="s">
        <v>2967</v>
      </c>
      <c r="C954" s="2">
        <v>3</v>
      </c>
      <c r="D954" t="s">
        <v>2369</v>
      </c>
      <c r="E954" s="2" t="str">
        <f t="shared" si="108"/>
        <v>43</v>
      </c>
      <c r="F954" s="2" t="str">
        <f t="shared" si="109"/>
        <v>69427</v>
      </c>
      <c r="G954" s="2" t="str">
        <f t="shared" si="110"/>
        <v>0131995</v>
      </c>
      <c r="H954" s="2" t="s">
        <v>2370</v>
      </c>
      <c r="I954" s="2" t="str">
        <f t="shared" si="107"/>
        <v>S675</v>
      </c>
      <c r="J954" s="2" t="str">
        <f>IF(Table1[[#This Row],[Direct
Funded
Charter School
Number]]="N/A",Table1[[#This Row],[District
Code]],"C"&amp;Table1[[#This Row],[Direct
Funded
Charter School
Number]])</f>
        <v>C1675</v>
      </c>
      <c r="K954" t="s">
        <v>2371</v>
      </c>
      <c r="L954" s="9">
        <v>10000</v>
      </c>
      <c r="M954" s="20">
        <v>2500</v>
      </c>
    </row>
    <row r="955" spans="1:13" x14ac:dyDescent="0.35">
      <c r="A955" t="s">
        <v>2268</v>
      </c>
      <c r="B955" t="s">
        <v>2967</v>
      </c>
      <c r="C955" s="2">
        <v>3</v>
      </c>
      <c r="D955" t="s">
        <v>2372</v>
      </c>
      <c r="E955" s="2" t="str">
        <f t="shared" si="108"/>
        <v>43</v>
      </c>
      <c r="F955" s="2" t="str">
        <f t="shared" si="109"/>
        <v>69427</v>
      </c>
      <c r="G955" s="2" t="str">
        <f t="shared" si="110"/>
        <v>0130856</v>
      </c>
      <c r="H955" s="2" t="s">
        <v>2373</v>
      </c>
      <c r="I955" s="2" t="str">
        <f t="shared" si="107"/>
        <v>S681</v>
      </c>
      <c r="J955" s="2" t="str">
        <f>IF(Table1[[#This Row],[Direct
Funded
Charter School
Number]]="N/A",Table1[[#This Row],[District
Code]],"C"&amp;Table1[[#This Row],[Direct
Funded
Charter School
Number]])</f>
        <v>C1681</v>
      </c>
      <c r="K955" t="s">
        <v>2374</v>
      </c>
      <c r="L955" s="9">
        <v>10000</v>
      </c>
      <c r="M955" s="20">
        <v>2500</v>
      </c>
    </row>
    <row r="956" spans="1:13" x14ac:dyDescent="0.35">
      <c r="A956" t="s">
        <v>2268</v>
      </c>
      <c r="B956" t="s">
        <v>2967</v>
      </c>
      <c r="C956" s="2">
        <v>3</v>
      </c>
      <c r="D956" t="s">
        <v>2375</v>
      </c>
      <c r="E956" s="2" t="str">
        <f t="shared" si="108"/>
        <v>43</v>
      </c>
      <c r="F956" s="2" t="str">
        <f t="shared" si="109"/>
        <v>10439</v>
      </c>
      <c r="G956" s="2" t="str">
        <f t="shared" si="110"/>
        <v>0131110</v>
      </c>
      <c r="H956" s="2" t="s">
        <v>2376</v>
      </c>
      <c r="I956" s="2" t="str">
        <f t="shared" si="107"/>
        <v>S687</v>
      </c>
      <c r="J956" s="2" t="str">
        <f>IF(Table1[[#This Row],[Direct
Funded
Charter School
Number]]="N/A",Table1[[#This Row],[District
Code]],"C"&amp;Table1[[#This Row],[Direct
Funded
Charter School
Number]])</f>
        <v>C1687</v>
      </c>
      <c r="K956" t="s">
        <v>2377</v>
      </c>
      <c r="L956" s="9">
        <v>12740</v>
      </c>
      <c r="M956" s="20">
        <v>3185</v>
      </c>
    </row>
    <row r="957" spans="1:13" x14ac:dyDescent="0.35">
      <c r="A957" t="s">
        <v>2268</v>
      </c>
      <c r="B957" t="s">
        <v>2967</v>
      </c>
      <c r="C957" s="2">
        <v>3</v>
      </c>
      <c r="D957" t="s">
        <v>2378</v>
      </c>
      <c r="E957" s="2" t="str">
        <f t="shared" si="108"/>
        <v>43</v>
      </c>
      <c r="F957" s="2" t="str">
        <f t="shared" si="109"/>
        <v>10439</v>
      </c>
      <c r="G957" s="2" t="str">
        <f t="shared" si="110"/>
        <v>0131748</v>
      </c>
      <c r="H957" s="2" t="s">
        <v>2379</v>
      </c>
      <c r="I957" s="2" t="str">
        <f t="shared" si="107"/>
        <v>S716</v>
      </c>
      <c r="J957" s="2" t="str">
        <f>IF(Table1[[#This Row],[Direct
Funded
Charter School
Number]]="N/A",Table1[[#This Row],[District
Code]],"C"&amp;Table1[[#This Row],[Direct
Funded
Charter School
Number]])</f>
        <v>C1716</v>
      </c>
      <c r="K957" t="s">
        <v>2380</v>
      </c>
      <c r="L957" s="9">
        <v>10000</v>
      </c>
      <c r="M957" s="20">
        <v>2500</v>
      </c>
    </row>
    <row r="958" spans="1:13" x14ac:dyDescent="0.35">
      <c r="A958" t="s">
        <v>2268</v>
      </c>
      <c r="B958" t="s">
        <v>2967</v>
      </c>
      <c r="C958" s="2">
        <v>3</v>
      </c>
      <c r="D958" t="s">
        <v>2381</v>
      </c>
      <c r="E958" s="2" t="str">
        <f t="shared" si="108"/>
        <v>43</v>
      </c>
      <c r="F958" s="2" t="str">
        <f t="shared" si="109"/>
        <v>10439</v>
      </c>
      <c r="G958" s="2" t="str">
        <f t="shared" si="110"/>
        <v>0132530</v>
      </c>
      <c r="H958" s="2" t="s">
        <v>2382</v>
      </c>
      <c r="I958" s="2" t="str">
        <f t="shared" si="107"/>
        <v>S743</v>
      </c>
      <c r="J958" s="2" t="str">
        <f>IF(Table1[[#This Row],[Direct
Funded
Charter School
Number]]="N/A",Table1[[#This Row],[District
Code]],"C"&amp;Table1[[#This Row],[Direct
Funded
Charter School
Number]])</f>
        <v>C1743</v>
      </c>
      <c r="K958" t="s">
        <v>2383</v>
      </c>
      <c r="L958" s="9">
        <v>10000</v>
      </c>
      <c r="M958" s="20">
        <v>3710</v>
      </c>
    </row>
    <row r="959" spans="1:13" x14ac:dyDescent="0.35">
      <c r="A959" t="s">
        <v>2268</v>
      </c>
      <c r="B959" t="s">
        <v>2967</v>
      </c>
      <c r="C959" s="2">
        <v>3</v>
      </c>
      <c r="D959" t="s">
        <v>2384</v>
      </c>
      <c r="E959" s="2" t="str">
        <f t="shared" si="108"/>
        <v>43</v>
      </c>
      <c r="F959" s="2" t="str">
        <f t="shared" si="109"/>
        <v>10439</v>
      </c>
      <c r="G959" s="2" t="str">
        <f t="shared" si="110"/>
        <v>0133496</v>
      </c>
      <c r="H959" s="2" t="s">
        <v>2385</v>
      </c>
      <c r="I959" s="2" t="str">
        <f t="shared" si="107"/>
        <v>S778</v>
      </c>
      <c r="J959" s="2" t="str">
        <f>IF(Table1[[#This Row],[Direct
Funded
Charter School
Number]]="N/A",Table1[[#This Row],[District
Code]],"C"&amp;Table1[[#This Row],[Direct
Funded
Charter School
Number]])</f>
        <v>C1778</v>
      </c>
      <c r="K959" t="s">
        <v>2386</v>
      </c>
      <c r="L959" s="9">
        <v>10000</v>
      </c>
      <c r="M959" s="20">
        <v>2500</v>
      </c>
    </row>
    <row r="960" spans="1:13" x14ac:dyDescent="0.35">
      <c r="A960" t="s">
        <v>2387</v>
      </c>
      <c r="B960" t="s">
        <v>2968</v>
      </c>
      <c r="C960" s="2">
        <v>1</v>
      </c>
      <c r="D960" t="s">
        <v>2388</v>
      </c>
      <c r="E960" s="2" t="str">
        <f t="shared" si="108"/>
        <v>44</v>
      </c>
      <c r="F960" s="2" t="str">
        <f t="shared" si="109"/>
        <v>69765</v>
      </c>
      <c r="G960" s="2" t="str">
        <f t="shared" si="110"/>
        <v>0000000</v>
      </c>
      <c r="H960" s="2" t="s">
        <v>8</v>
      </c>
      <c r="I960" s="2" t="str">
        <f t="shared" si="107"/>
        <v>6976</v>
      </c>
      <c r="J960" s="2" t="str">
        <f>IF(Table1[[#This Row],[Direct
Funded
Charter School
Number]]="N/A",Table1[[#This Row],[District
Code]],"C"&amp;Table1[[#This Row],[Direct
Funded
Charter School
Number]])</f>
        <v>69765</v>
      </c>
      <c r="K960" t="s">
        <v>2389</v>
      </c>
      <c r="L960" s="9">
        <v>24928</v>
      </c>
      <c r="M960" s="20">
        <v>6232</v>
      </c>
    </row>
    <row r="961" spans="1:13" x14ac:dyDescent="0.35">
      <c r="A961" t="s">
        <v>2387</v>
      </c>
      <c r="B961" t="s">
        <v>2968</v>
      </c>
      <c r="C961" s="2">
        <v>1</v>
      </c>
      <c r="D961" t="s">
        <v>2390</v>
      </c>
      <c r="E961" s="2" t="str">
        <f t="shared" si="108"/>
        <v>44</v>
      </c>
      <c r="F961" s="2" t="str">
        <f t="shared" si="109"/>
        <v>69799</v>
      </c>
      <c r="G961" s="2" t="str">
        <f t="shared" si="110"/>
        <v>0000000</v>
      </c>
      <c r="H961" s="2" t="s">
        <v>8</v>
      </c>
      <c r="I961" s="2" t="str">
        <f t="shared" si="107"/>
        <v>6979</v>
      </c>
      <c r="J961" s="2" t="str">
        <f>IF(Table1[[#This Row],[Direct
Funded
Charter School
Number]]="N/A",Table1[[#This Row],[District
Code]],"C"&amp;Table1[[#This Row],[Direct
Funded
Charter School
Number]])</f>
        <v>69799</v>
      </c>
      <c r="K961" t="s">
        <v>2391</v>
      </c>
      <c r="L961" s="9">
        <v>340793</v>
      </c>
      <c r="M961" s="20">
        <v>85198</v>
      </c>
    </row>
    <row r="962" spans="1:13" x14ac:dyDescent="0.35">
      <c r="A962" t="s">
        <v>2387</v>
      </c>
      <c r="B962" t="s">
        <v>2968</v>
      </c>
      <c r="C962" s="2">
        <v>1</v>
      </c>
      <c r="D962" t="s">
        <v>2392</v>
      </c>
      <c r="E962" s="2" t="str">
        <f t="shared" si="108"/>
        <v>44</v>
      </c>
      <c r="F962" s="2" t="str">
        <f t="shared" si="109"/>
        <v>69807</v>
      </c>
      <c r="G962" s="2" t="str">
        <f t="shared" si="110"/>
        <v>0000000</v>
      </c>
      <c r="H962" s="2" t="s">
        <v>8</v>
      </c>
      <c r="I962" s="2" t="str">
        <f t="shared" si="107"/>
        <v>6980</v>
      </c>
      <c r="J962" s="2" t="str">
        <f>IF(Table1[[#This Row],[Direct
Funded
Charter School
Number]]="N/A",Table1[[#This Row],[District
Code]],"C"&amp;Table1[[#This Row],[Direct
Funded
Charter School
Number]])</f>
        <v>69807</v>
      </c>
      <c r="K962" t="s">
        <v>2393</v>
      </c>
      <c r="L962" s="9">
        <v>14956</v>
      </c>
      <c r="M962" s="20">
        <v>3739</v>
      </c>
    </row>
    <row r="963" spans="1:13" x14ac:dyDescent="0.35">
      <c r="A963" t="s">
        <v>2387</v>
      </c>
      <c r="B963" t="s">
        <v>2968</v>
      </c>
      <c r="C963" s="2">
        <v>1</v>
      </c>
      <c r="D963" t="s">
        <v>2394</v>
      </c>
      <c r="E963" s="2" t="str">
        <f t="shared" si="108"/>
        <v>44</v>
      </c>
      <c r="F963" s="2" t="str">
        <f t="shared" si="109"/>
        <v>69815</v>
      </c>
      <c r="G963" s="2" t="str">
        <f t="shared" si="110"/>
        <v>0000000</v>
      </c>
      <c r="H963" s="2" t="s">
        <v>8</v>
      </c>
      <c r="I963" s="2" t="str">
        <f t="shared" si="107"/>
        <v>6981</v>
      </c>
      <c r="J963" s="2" t="str">
        <f>IF(Table1[[#This Row],[Direct
Funded
Charter School
Number]]="N/A",Table1[[#This Row],[District
Code]],"C"&amp;Table1[[#This Row],[Direct
Funded
Charter School
Number]])</f>
        <v>69815</v>
      </c>
      <c r="K963" t="s">
        <v>2395</v>
      </c>
      <c r="L963" s="9">
        <v>20505</v>
      </c>
      <c r="M963" s="20">
        <v>8087</v>
      </c>
    </row>
    <row r="964" spans="1:13" x14ac:dyDescent="0.35">
      <c r="A964" t="s">
        <v>2387</v>
      </c>
      <c r="B964" t="s">
        <v>2968</v>
      </c>
      <c r="C964" s="2">
        <v>1</v>
      </c>
      <c r="D964" t="s">
        <v>2396</v>
      </c>
      <c r="E964" s="2" t="str">
        <f t="shared" si="108"/>
        <v>44</v>
      </c>
      <c r="F964" s="2" t="str">
        <f t="shared" si="109"/>
        <v>69823</v>
      </c>
      <c r="G964" s="2" t="str">
        <f t="shared" si="110"/>
        <v>0000000</v>
      </c>
      <c r="H964" s="2" t="s">
        <v>8</v>
      </c>
      <c r="I964" s="2" t="str">
        <f t="shared" si="107"/>
        <v>6982</v>
      </c>
      <c r="J964" s="2" t="str">
        <f>IF(Table1[[#This Row],[Direct
Funded
Charter School
Number]]="N/A",Table1[[#This Row],[District
Code]],"C"&amp;Table1[[#This Row],[Direct
Funded
Charter School
Number]])</f>
        <v>69823</v>
      </c>
      <c r="K964" t="s">
        <v>2397</v>
      </c>
      <c r="L964" s="9">
        <v>62029</v>
      </c>
      <c r="M964" s="20">
        <v>19285</v>
      </c>
    </row>
    <row r="965" spans="1:13" x14ac:dyDescent="0.35">
      <c r="A965" t="s">
        <v>2387</v>
      </c>
      <c r="B965" t="s">
        <v>2968</v>
      </c>
      <c r="C965" s="2">
        <v>1</v>
      </c>
      <c r="D965" t="s">
        <v>2398</v>
      </c>
      <c r="E965" s="2" t="str">
        <f t="shared" si="108"/>
        <v>44</v>
      </c>
      <c r="F965" s="2" t="str">
        <f t="shared" si="109"/>
        <v>69849</v>
      </c>
      <c r="G965" s="2" t="str">
        <f t="shared" si="110"/>
        <v>0000000</v>
      </c>
      <c r="H965" s="2" t="s">
        <v>8</v>
      </c>
      <c r="I965" s="2" t="str">
        <f t="shared" si="107"/>
        <v>6984</v>
      </c>
      <c r="J965" s="2" t="str">
        <f>IF(Table1[[#This Row],[Direct
Funded
Charter School
Number]]="N/A",Table1[[#This Row],[District
Code]],"C"&amp;Table1[[#This Row],[Direct
Funded
Charter School
Number]])</f>
        <v>69849</v>
      </c>
      <c r="K965" t="s">
        <v>2399</v>
      </c>
      <c r="L965" s="9">
        <v>14374</v>
      </c>
      <c r="M965" s="20">
        <v>3594</v>
      </c>
    </row>
    <row r="966" spans="1:13" x14ac:dyDescent="0.35">
      <c r="A966" t="s">
        <v>2387</v>
      </c>
      <c r="B966" t="s">
        <v>2968</v>
      </c>
      <c r="C966" s="2">
        <v>1</v>
      </c>
      <c r="D966" t="s">
        <v>2400</v>
      </c>
      <c r="E966" s="2" t="str">
        <f t="shared" si="108"/>
        <v>44</v>
      </c>
      <c r="F966" s="2" t="str">
        <f t="shared" si="109"/>
        <v>75432</v>
      </c>
      <c r="G966" s="2" t="str">
        <f t="shared" si="110"/>
        <v>0000000</v>
      </c>
      <c r="H966" s="2" t="s">
        <v>8</v>
      </c>
      <c r="I966" s="2" t="str">
        <f t="shared" si="107"/>
        <v>7543</v>
      </c>
      <c r="J966" s="2" t="str">
        <f>IF(Table1[[#This Row],[Direct
Funded
Charter School
Number]]="N/A",Table1[[#This Row],[District
Code]],"C"&amp;Table1[[#This Row],[Direct
Funded
Charter School
Number]])</f>
        <v>75432</v>
      </c>
      <c r="K966" t="s">
        <v>2401</v>
      </c>
      <c r="L966" s="9">
        <v>12049</v>
      </c>
      <c r="M966" s="20">
        <v>3012</v>
      </c>
    </row>
    <row r="967" spans="1:13" x14ac:dyDescent="0.35">
      <c r="A967" t="s">
        <v>2387</v>
      </c>
      <c r="B967" t="s">
        <v>2968</v>
      </c>
      <c r="C967" s="2">
        <v>1</v>
      </c>
      <c r="D967" t="s">
        <v>2402</v>
      </c>
      <c r="E967" s="2" t="str">
        <f t="shared" si="108"/>
        <v>44</v>
      </c>
      <c r="F967" s="2" t="str">
        <f t="shared" si="109"/>
        <v>69799</v>
      </c>
      <c r="G967" s="2" t="str">
        <f t="shared" si="110"/>
        <v>0117804</v>
      </c>
      <c r="H967" s="2" t="s">
        <v>2403</v>
      </c>
      <c r="I967" s="2" t="str">
        <f t="shared" si="107"/>
        <v>S004</v>
      </c>
      <c r="J967" s="2" t="str">
        <f>IF(Table1[[#This Row],[Direct
Funded
Charter School
Number]]="N/A",Table1[[#This Row],[District
Code]],"C"&amp;Table1[[#This Row],[Direct
Funded
Charter School
Number]])</f>
        <v>C1004</v>
      </c>
      <c r="K967" t="s">
        <v>2404</v>
      </c>
      <c r="L967" s="9">
        <v>12219</v>
      </c>
      <c r="M967" s="20">
        <v>3055</v>
      </c>
    </row>
    <row r="968" spans="1:13" x14ac:dyDescent="0.35">
      <c r="A968" t="s">
        <v>2405</v>
      </c>
      <c r="B968" t="s">
        <v>2969</v>
      </c>
      <c r="C968" s="2">
        <v>1</v>
      </c>
      <c r="D968" t="s">
        <v>2406</v>
      </c>
      <c r="E968" s="2" t="str">
        <f t="shared" si="108"/>
        <v>45</v>
      </c>
      <c r="F968" s="2" t="str">
        <f t="shared" si="109"/>
        <v>10454</v>
      </c>
      <c r="G968" s="2" t="str">
        <f t="shared" si="110"/>
        <v>0000000</v>
      </c>
      <c r="H968" s="2" t="s">
        <v>8</v>
      </c>
      <c r="I968" s="2" t="str">
        <f t="shared" si="107"/>
        <v>1045</v>
      </c>
      <c r="J968" s="2" t="str">
        <f>IF(Table1[[#This Row],[Direct
Funded
Charter School
Number]]="N/A",Table1[[#This Row],[District
Code]],"C"&amp;Table1[[#This Row],[Direct
Funded
Charter School
Number]])</f>
        <v>10454</v>
      </c>
      <c r="K968" t="s">
        <v>2407</v>
      </c>
      <c r="L968" s="9">
        <v>20622</v>
      </c>
      <c r="M968" s="20">
        <v>5156</v>
      </c>
    </row>
    <row r="969" spans="1:13" x14ac:dyDescent="0.35">
      <c r="A969" t="s">
        <v>2405</v>
      </c>
      <c r="B969" t="s">
        <v>2969</v>
      </c>
      <c r="C969" s="2">
        <v>1</v>
      </c>
      <c r="D969" t="s">
        <v>2408</v>
      </c>
      <c r="E969" s="2" t="str">
        <f t="shared" si="108"/>
        <v>45</v>
      </c>
      <c r="F969" s="2" t="str">
        <f t="shared" si="109"/>
        <v>69856</v>
      </c>
      <c r="G969" s="2" t="str">
        <f t="shared" si="110"/>
        <v>0000000</v>
      </c>
      <c r="H969" s="2" t="s">
        <v>8</v>
      </c>
      <c r="I969" s="2" t="str">
        <f t="shared" si="107"/>
        <v>6985</v>
      </c>
      <c r="J969" s="2" t="str">
        <f>IF(Table1[[#This Row],[Direct
Funded
Charter School
Number]]="N/A",Table1[[#This Row],[District
Code]],"C"&amp;Table1[[#This Row],[Direct
Funded
Charter School
Number]])</f>
        <v>69856</v>
      </c>
      <c r="K969" t="s">
        <v>2409</v>
      </c>
      <c r="L969" s="9">
        <v>39701</v>
      </c>
      <c r="M969" s="20">
        <v>9925</v>
      </c>
    </row>
    <row r="970" spans="1:13" x14ac:dyDescent="0.35">
      <c r="A970" t="s">
        <v>2405</v>
      </c>
      <c r="B970" t="s">
        <v>2969</v>
      </c>
      <c r="C970" s="2">
        <v>1</v>
      </c>
      <c r="D970" t="s">
        <v>2410</v>
      </c>
      <c r="E970" s="2" t="str">
        <f t="shared" si="108"/>
        <v>45</v>
      </c>
      <c r="F970" s="2" t="str">
        <f t="shared" si="109"/>
        <v>69914</v>
      </c>
      <c r="G970" s="2" t="str">
        <f t="shared" si="110"/>
        <v>0000000</v>
      </c>
      <c r="H970" s="2" t="s">
        <v>8</v>
      </c>
      <c r="I970" s="2" t="str">
        <f t="shared" ref="I970:I1001" si="111">IF(H970="N/A",MID(F970,1,4),IF(MID(H970,1,1)="0","C"&amp;MID(H970,2,3),IF(MID(H970,1,1)="1","S"&amp;MID(H970,2,3),"?")))</f>
        <v>6991</v>
      </c>
      <c r="J970" s="2" t="str">
        <f>IF(Table1[[#This Row],[Direct
Funded
Charter School
Number]]="N/A",Table1[[#This Row],[District
Code]],"C"&amp;Table1[[#This Row],[Direct
Funded
Charter School
Number]])</f>
        <v>69914</v>
      </c>
      <c r="K970" t="s">
        <v>2411</v>
      </c>
      <c r="L970" s="9">
        <v>46185</v>
      </c>
      <c r="M970" s="20">
        <v>11546</v>
      </c>
    </row>
    <row r="971" spans="1:13" x14ac:dyDescent="0.35">
      <c r="A971" t="s">
        <v>2405</v>
      </c>
      <c r="B971" t="s">
        <v>2969</v>
      </c>
      <c r="C971" s="2">
        <v>1</v>
      </c>
      <c r="D971" t="s">
        <v>2412</v>
      </c>
      <c r="E971" s="2" t="str">
        <f t="shared" si="108"/>
        <v>45</v>
      </c>
      <c r="F971" s="2" t="str">
        <f t="shared" si="109"/>
        <v>69922</v>
      </c>
      <c r="G971" s="2" t="str">
        <f t="shared" si="110"/>
        <v>0000000</v>
      </c>
      <c r="H971" s="2" t="s">
        <v>8</v>
      </c>
      <c r="I971" s="2" t="str">
        <f t="shared" si="111"/>
        <v>6992</v>
      </c>
      <c r="J971" s="2" t="str">
        <f>IF(Table1[[#This Row],[Direct
Funded
Charter School
Number]]="N/A",Table1[[#This Row],[District
Code]],"C"&amp;Table1[[#This Row],[Direct
Funded
Charter School
Number]])</f>
        <v>69922</v>
      </c>
      <c r="K971" t="s">
        <v>2413</v>
      </c>
      <c r="L971" s="9">
        <v>10000</v>
      </c>
      <c r="M971" s="20">
        <v>2500</v>
      </c>
    </row>
    <row r="972" spans="1:13" x14ac:dyDescent="0.35">
      <c r="A972" t="s">
        <v>2405</v>
      </c>
      <c r="B972" t="s">
        <v>2969</v>
      </c>
      <c r="C972" s="2">
        <v>1</v>
      </c>
      <c r="D972" t="s">
        <v>2414</v>
      </c>
      <c r="E972" s="2" t="str">
        <f t="shared" si="108"/>
        <v>45</v>
      </c>
      <c r="F972" s="2" t="str">
        <f t="shared" si="109"/>
        <v>69948</v>
      </c>
      <c r="G972" s="2" t="str">
        <f t="shared" si="110"/>
        <v>0000000</v>
      </c>
      <c r="H972" s="2" t="s">
        <v>8</v>
      </c>
      <c r="I972" s="2" t="str">
        <f t="shared" si="111"/>
        <v>6994</v>
      </c>
      <c r="J972" s="2" t="str">
        <f>IF(Table1[[#This Row],[Direct
Funded
Charter School
Number]]="N/A",Table1[[#This Row],[District
Code]],"C"&amp;Table1[[#This Row],[Direct
Funded
Charter School
Number]])</f>
        <v>69948</v>
      </c>
      <c r="K972" t="s">
        <v>2415</v>
      </c>
      <c r="L972" s="9">
        <v>10000</v>
      </c>
      <c r="M972" s="20">
        <v>2500</v>
      </c>
    </row>
    <row r="973" spans="1:13" x14ac:dyDescent="0.35">
      <c r="A973" t="s">
        <v>2405</v>
      </c>
      <c r="B973" t="s">
        <v>2969</v>
      </c>
      <c r="C973" s="2">
        <v>1</v>
      </c>
      <c r="D973" t="s">
        <v>2416</v>
      </c>
      <c r="E973" s="2" t="str">
        <f t="shared" ref="E973:E1003" si="112">MID($D973,1,2)</f>
        <v>45</v>
      </c>
      <c r="F973" s="2" t="str">
        <f t="shared" ref="F973:F1003" si="113">MID($D973,3,5)</f>
        <v>69955</v>
      </c>
      <c r="G973" s="2" t="str">
        <f t="shared" ref="G973:G1003" si="114">MID($D973,8,7)</f>
        <v>0000000</v>
      </c>
      <c r="H973" s="2" t="s">
        <v>8</v>
      </c>
      <c r="I973" s="2" t="str">
        <f t="shared" si="111"/>
        <v>6995</v>
      </c>
      <c r="J973" s="2" t="str">
        <f>IF(Table1[[#This Row],[Direct
Funded
Charter School
Number]]="N/A",Table1[[#This Row],[District
Code]],"C"&amp;Table1[[#This Row],[Direct
Funded
Charter School
Number]])</f>
        <v>69955</v>
      </c>
      <c r="K973" t="s">
        <v>2417</v>
      </c>
      <c r="L973" s="9">
        <v>16519</v>
      </c>
      <c r="M973" s="20">
        <v>4130</v>
      </c>
    </row>
    <row r="974" spans="1:13" x14ac:dyDescent="0.35">
      <c r="A974" t="s">
        <v>2405</v>
      </c>
      <c r="B974" t="s">
        <v>2969</v>
      </c>
      <c r="C974" s="2">
        <v>1</v>
      </c>
      <c r="D974" t="s">
        <v>2418</v>
      </c>
      <c r="E974" s="2" t="str">
        <f t="shared" si="112"/>
        <v>45</v>
      </c>
      <c r="F974" s="2" t="str">
        <f t="shared" si="113"/>
        <v>69989</v>
      </c>
      <c r="G974" s="2" t="str">
        <f t="shared" si="114"/>
        <v>0000000</v>
      </c>
      <c r="H974" s="2" t="s">
        <v>8</v>
      </c>
      <c r="I974" s="2" t="str">
        <f t="shared" si="111"/>
        <v>6998</v>
      </c>
      <c r="J974" s="2" t="str">
        <f>IF(Table1[[#This Row],[Direct
Funded
Charter School
Number]]="N/A",Table1[[#This Row],[District
Code]],"C"&amp;Table1[[#This Row],[Direct
Funded
Charter School
Number]])</f>
        <v>69989</v>
      </c>
      <c r="K974" t="s">
        <v>2419</v>
      </c>
      <c r="L974" s="9">
        <v>14591</v>
      </c>
      <c r="M974" s="20">
        <v>3648</v>
      </c>
    </row>
    <row r="975" spans="1:13" x14ac:dyDescent="0.35">
      <c r="A975" t="s">
        <v>2405</v>
      </c>
      <c r="B975" t="s">
        <v>2969</v>
      </c>
      <c r="C975" s="2">
        <v>1</v>
      </c>
      <c r="D975" t="s">
        <v>2420</v>
      </c>
      <c r="E975" s="2" t="str">
        <f t="shared" si="112"/>
        <v>45</v>
      </c>
      <c r="F975" s="2" t="str">
        <f t="shared" si="113"/>
        <v>70003</v>
      </c>
      <c r="G975" s="2" t="str">
        <f t="shared" si="114"/>
        <v>0000000</v>
      </c>
      <c r="H975" s="2" t="s">
        <v>8</v>
      </c>
      <c r="I975" s="2" t="str">
        <f t="shared" si="111"/>
        <v>7000</v>
      </c>
      <c r="J975" s="2" t="str">
        <f>IF(Table1[[#This Row],[Direct
Funded
Charter School
Number]]="N/A",Table1[[#This Row],[District
Code]],"C"&amp;Table1[[#This Row],[Direct
Funded
Charter School
Number]])</f>
        <v>70003</v>
      </c>
      <c r="K975" t="s">
        <v>2421</v>
      </c>
      <c r="L975" s="9">
        <v>10000</v>
      </c>
      <c r="M975" s="20">
        <v>4624</v>
      </c>
    </row>
    <row r="976" spans="1:13" x14ac:dyDescent="0.35">
      <c r="A976" t="s">
        <v>2405</v>
      </c>
      <c r="B976" t="s">
        <v>2969</v>
      </c>
      <c r="C976" s="2">
        <v>1</v>
      </c>
      <c r="D976" t="s">
        <v>2422</v>
      </c>
      <c r="E976" s="2" t="str">
        <f t="shared" si="112"/>
        <v>45</v>
      </c>
      <c r="F976" s="2" t="str">
        <f t="shared" si="113"/>
        <v>70011</v>
      </c>
      <c r="G976" s="2" t="str">
        <f t="shared" si="114"/>
        <v>0000000</v>
      </c>
      <c r="H976" s="2" t="s">
        <v>8</v>
      </c>
      <c r="I976" s="2" t="str">
        <f t="shared" si="111"/>
        <v>7001</v>
      </c>
      <c r="J976" s="2" t="str">
        <f>IF(Table1[[#This Row],[Direct
Funded
Charter School
Number]]="N/A",Table1[[#This Row],[District
Code]],"C"&amp;Table1[[#This Row],[Direct
Funded
Charter School
Number]])</f>
        <v>70011</v>
      </c>
      <c r="K976" t="s">
        <v>2423</v>
      </c>
      <c r="L976" s="9">
        <v>12997</v>
      </c>
      <c r="M976" s="20">
        <v>5329</v>
      </c>
    </row>
    <row r="977" spans="1:13" x14ac:dyDescent="0.35">
      <c r="A977" t="s">
        <v>2405</v>
      </c>
      <c r="B977" t="s">
        <v>2969</v>
      </c>
      <c r="C977" s="2">
        <v>1</v>
      </c>
      <c r="D977" t="s">
        <v>2424</v>
      </c>
      <c r="E977" s="2" t="str">
        <f t="shared" si="112"/>
        <v>45</v>
      </c>
      <c r="F977" s="2" t="str">
        <f t="shared" si="113"/>
        <v>70045</v>
      </c>
      <c r="G977" s="2" t="str">
        <f t="shared" si="114"/>
        <v>0000000</v>
      </c>
      <c r="H977" s="2" t="s">
        <v>8</v>
      </c>
      <c r="I977" s="2" t="str">
        <f t="shared" si="111"/>
        <v>7004</v>
      </c>
      <c r="J977" s="2" t="str">
        <f>IF(Table1[[#This Row],[Direct
Funded
Charter School
Number]]="N/A",Table1[[#This Row],[District
Code]],"C"&amp;Table1[[#This Row],[Direct
Funded
Charter School
Number]])</f>
        <v>70045</v>
      </c>
      <c r="K977" t="s">
        <v>2425</v>
      </c>
      <c r="L977" s="9">
        <v>10000</v>
      </c>
      <c r="M977" s="20">
        <v>4414</v>
      </c>
    </row>
    <row r="978" spans="1:13" x14ac:dyDescent="0.35">
      <c r="A978" t="s">
        <v>2405</v>
      </c>
      <c r="B978" t="s">
        <v>2969</v>
      </c>
      <c r="C978" s="2">
        <v>1</v>
      </c>
      <c r="D978" t="s">
        <v>2426</v>
      </c>
      <c r="E978" s="2" t="str">
        <f t="shared" si="112"/>
        <v>45</v>
      </c>
      <c r="F978" s="2" t="str">
        <f t="shared" si="113"/>
        <v>70052</v>
      </c>
      <c r="G978" s="2" t="str">
        <f t="shared" si="114"/>
        <v>0000000</v>
      </c>
      <c r="H978" s="2" t="s">
        <v>8</v>
      </c>
      <c r="I978" s="2" t="str">
        <f t="shared" si="111"/>
        <v>7005</v>
      </c>
      <c r="J978" s="2" t="str">
        <f>IF(Table1[[#This Row],[Direct
Funded
Charter School
Number]]="N/A",Table1[[#This Row],[District
Code]],"C"&amp;Table1[[#This Row],[Direct
Funded
Charter School
Number]])</f>
        <v>70052</v>
      </c>
      <c r="K978" t="s">
        <v>2427</v>
      </c>
      <c r="L978" s="9">
        <v>10000</v>
      </c>
      <c r="M978" s="20">
        <v>2500</v>
      </c>
    </row>
    <row r="979" spans="1:13" x14ac:dyDescent="0.35">
      <c r="A979" t="s">
        <v>2405</v>
      </c>
      <c r="B979" t="s">
        <v>2969</v>
      </c>
      <c r="C979" s="2">
        <v>1</v>
      </c>
      <c r="D979" t="s">
        <v>2428</v>
      </c>
      <c r="E979" s="2" t="str">
        <f t="shared" si="112"/>
        <v>45</v>
      </c>
      <c r="F979" s="2" t="str">
        <f t="shared" si="113"/>
        <v>70078</v>
      </c>
      <c r="G979" s="2" t="str">
        <f t="shared" si="114"/>
        <v>0000000</v>
      </c>
      <c r="H979" s="2" t="s">
        <v>8</v>
      </c>
      <c r="I979" s="2" t="str">
        <f t="shared" si="111"/>
        <v>7007</v>
      </c>
      <c r="J979" s="2" t="str">
        <f>IF(Table1[[#This Row],[Direct
Funded
Charter School
Number]]="N/A",Table1[[#This Row],[District
Code]],"C"&amp;Table1[[#This Row],[Direct
Funded
Charter School
Number]])</f>
        <v>70078</v>
      </c>
      <c r="K979" t="s">
        <v>2429</v>
      </c>
      <c r="L979" s="9">
        <v>10000</v>
      </c>
      <c r="M979" s="20">
        <v>2500</v>
      </c>
    </row>
    <row r="980" spans="1:13" x14ac:dyDescent="0.35">
      <c r="A980" t="s">
        <v>2405</v>
      </c>
      <c r="B980" t="s">
        <v>2969</v>
      </c>
      <c r="C980" s="2">
        <v>1</v>
      </c>
      <c r="D980" t="s">
        <v>2430</v>
      </c>
      <c r="E980" s="2" t="str">
        <f t="shared" si="112"/>
        <v>45</v>
      </c>
      <c r="F980" s="2" t="str">
        <f t="shared" si="113"/>
        <v>70086</v>
      </c>
      <c r="G980" s="2" t="str">
        <f t="shared" si="114"/>
        <v>0000000</v>
      </c>
      <c r="H980" s="2" t="s">
        <v>8</v>
      </c>
      <c r="I980" s="2" t="str">
        <f t="shared" si="111"/>
        <v>7008</v>
      </c>
      <c r="J980" s="2" t="str">
        <f>IF(Table1[[#This Row],[Direct
Funded
Charter School
Number]]="N/A",Table1[[#This Row],[District
Code]],"C"&amp;Table1[[#This Row],[Direct
Funded
Charter School
Number]])</f>
        <v>70086</v>
      </c>
      <c r="K980" t="s">
        <v>2431</v>
      </c>
      <c r="L980" s="9">
        <v>10000</v>
      </c>
      <c r="M980" s="20">
        <v>2500</v>
      </c>
    </row>
    <row r="981" spans="1:13" x14ac:dyDescent="0.35">
      <c r="A981" t="s">
        <v>2405</v>
      </c>
      <c r="B981" t="s">
        <v>2969</v>
      </c>
      <c r="C981" s="2">
        <v>1</v>
      </c>
      <c r="D981" t="s">
        <v>2432</v>
      </c>
      <c r="E981" s="2" t="str">
        <f t="shared" si="112"/>
        <v>45</v>
      </c>
      <c r="F981" s="2" t="str">
        <f t="shared" si="113"/>
        <v>70094</v>
      </c>
      <c r="G981" s="2" t="str">
        <f t="shared" si="114"/>
        <v>0000000</v>
      </c>
      <c r="H981" s="2" t="s">
        <v>8</v>
      </c>
      <c r="I981" s="2" t="str">
        <f t="shared" si="111"/>
        <v>7009</v>
      </c>
      <c r="J981" s="2" t="str">
        <f>IF(Table1[[#This Row],[Direct
Funded
Charter School
Number]]="N/A",Table1[[#This Row],[District
Code]],"C"&amp;Table1[[#This Row],[Direct
Funded
Charter School
Number]])</f>
        <v>70094</v>
      </c>
      <c r="K981" t="s">
        <v>2433</v>
      </c>
      <c r="L981" s="9">
        <v>10000</v>
      </c>
      <c r="M981" s="20">
        <v>2500</v>
      </c>
    </row>
    <row r="982" spans="1:13" x14ac:dyDescent="0.35">
      <c r="A982" t="s">
        <v>2405</v>
      </c>
      <c r="B982" t="s">
        <v>2969</v>
      </c>
      <c r="C982" s="2">
        <v>1</v>
      </c>
      <c r="D982" t="s">
        <v>2434</v>
      </c>
      <c r="E982" s="2" t="str">
        <f t="shared" si="112"/>
        <v>45</v>
      </c>
      <c r="F982" s="2" t="str">
        <f t="shared" si="113"/>
        <v>70136</v>
      </c>
      <c r="G982" s="2" t="str">
        <f t="shared" si="114"/>
        <v>0000000</v>
      </c>
      <c r="H982" s="2" t="s">
        <v>8</v>
      </c>
      <c r="I982" s="2" t="str">
        <f t="shared" si="111"/>
        <v>7013</v>
      </c>
      <c r="J982" s="2" t="str">
        <f>IF(Table1[[#This Row],[Direct
Funded
Charter School
Number]]="N/A",Table1[[#This Row],[District
Code]],"C"&amp;Table1[[#This Row],[Direct
Funded
Charter School
Number]])</f>
        <v>70136</v>
      </c>
      <c r="K982" t="s">
        <v>2435</v>
      </c>
      <c r="L982" s="9">
        <v>63649</v>
      </c>
      <c r="M982" s="20">
        <v>15912</v>
      </c>
    </row>
    <row r="983" spans="1:13" x14ac:dyDescent="0.35">
      <c r="A983" t="s">
        <v>2405</v>
      </c>
      <c r="B983" t="s">
        <v>2969</v>
      </c>
      <c r="C983" s="2">
        <v>1</v>
      </c>
      <c r="D983" t="s">
        <v>2436</v>
      </c>
      <c r="E983" s="2" t="str">
        <f t="shared" si="112"/>
        <v>45</v>
      </c>
      <c r="F983" s="2" t="str">
        <f t="shared" si="113"/>
        <v>70169</v>
      </c>
      <c r="G983" s="2" t="str">
        <f t="shared" si="114"/>
        <v>0000000</v>
      </c>
      <c r="H983" s="2" t="s">
        <v>8</v>
      </c>
      <c r="I983" s="2" t="str">
        <f t="shared" si="111"/>
        <v>7016</v>
      </c>
      <c r="J983" s="2" t="str">
        <f>IF(Table1[[#This Row],[Direct
Funded
Charter School
Number]]="N/A",Table1[[#This Row],[District
Code]],"C"&amp;Table1[[#This Row],[Direct
Funded
Charter School
Number]])</f>
        <v>70169</v>
      </c>
      <c r="K983" t="s">
        <v>2437</v>
      </c>
      <c r="L983" s="9">
        <v>10000</v>
      </c>
      <c r="M983" s="20">
        <v>2500</v>
      </c>
    </row>
    <row r="984" spans="1:13" x14ac:dyDescent="0.35">
      <c r="A984" t="s">
        <v>2405</v>
      </c>
      <c r="B984" t="s">
        <v>2969</v>
      </c>
      <c r="C984" s="2">
        <v>1</v>
      </c>
      <c r="D984" t="s">
        <v>2438</v>
      </c>
      <c r="E984" s="2" t="str">
        <f t="shared" si="112"/>
        <v>45</v>
      </c>
      <c r="F984" s="2" t="str">
        <f t="shared" si="113"/>
        <v>73700</v>
      </c>
      <c r="G984" s="2" t="str">
        <f t="shared" si="114"/>
        <v>0000000</v>
      </c>
      <c r="H984" s="2" t="s">
        <v>8</v>
      </c>
      <c r="I984" s="2" t="str">
        <f t="shared" si="111"/>
        <v>7370</v>
      </c>
      <c r="J984" s="2" t="str">
        <f>IF(Table1[[#This Row],[Direct
Funded
Charter School
Number]]="N/A",Table1[[#This Row],[District
Code]],"C"&amp;Table1[[#This Row],[Direct
Funded
Charter School
Number]])</f>
        <v>73700</v>
      </c>
      <c r="K984" t="s">
        <v>2439</v>
      </c>
      <c r="L984" s="9">
        <v>10000</v>
      </c>
      <c r="M984" s="20">
        <v>2500</v>
      </c>
    </row>
    <row r="985" spans="1:13" x14ac:dyDescent="0.35">
      <c r="A985" t="s">
        <v>2405</v>
      </c>
      <c r="B985" t="s">
        <v>2969</v>
      </c>
      <c r="C985" s="2">
        <v>1</v>
      </c>
      <c r="D985" t="s">
        <v>2440</v>
      </c>
      <c r="E985" s="2" t="str">
        <f t="shared" si="112"/>
        <v>45</v>
      </c>
      <c r="F985" s="2" t="str">
        <f t="shared" si="113"/>
        <v>70169</v>
      </c>
      <c r="G985" s="2" t="str">
        <f t="shared" si="114"/>
        <v>0129957</v>
      </c>
      <c r="H985" s="2" t="s">
        <v>2441</v>
      </c>
      <c r="I985" s="2" t="str">
        <f t="shared" si="111"/>
        <v>S649</v>
      </c>
      <c r="J985" s="2" t="str">
        <f>IF(Table1[[#This Row],[Direct
Funded
Charter School
Number]]="N/A",Table1[[#This Row],[District
Code]],"C"&amp;Table1[[#This Row],[Direct
Funded
Charter School
Number]])</f>
        <v>C1649</v>
      </c>
      <c r="K985" t="s">
        <v>2442</v>
      </c>
      <c r="L985" s="9">
        <v>10000</v>
      </c>
      <c r="M985" s="20">
        <v>2500</v>
      </c>
    </row>
    <row r="986" spans="1:13" x14ac:dyDescent="0.35">
      <c r="A986" t="s">
        <v>2405</v>
      </c>
      <c r="B986" t="s">
        <v>2969</v>
      </c>
      <c r="C986" s="2">
        <v>1</v>
      </c>
      <c r="D986" t="s">
        <v>2443</v>
      </c>
      <c r="E986" s="2" t="str">
        <f t="shared" si="112"/>
        <v>45</v>
      </c>
      <c r="F986" s="2" t="str">
        <f t="shared" si="113"/>
        <v>69914</v>
      </c>
      <c r="G986" s="2" t="str">
        <f t="shared" si="114"/>
        <v>0135624</v>
      </c>
      <c r="H986" s="2" t="s">
        <v>2444</v>
      </c>
      <c r="I986" s="2" t="str">
        <f t="shared" si="111"/>
        <v>S869</v>
      </c>
      <c r="J986" s="2" t="str">
        <f>IF(Table1[[#This Row],[Direct
Funded
Charter School
Number]]="N/A",Table1[[#This Row],[District
Code]],"C"&amp;Table1[[#This Row],[Direct
Funded
Charter School
Number]])</f>
        <v>C1869</v>
      </c>
      <c r="K986" t="s">
        <v>2445</v>
      </c>
      <c r="L986" s="9">
        <v>10000</v>
      </c>
      <c r="M986" s="20">
        <v>7500</v>
      </c>
    </row>
    <row r="987" spans="1:13" x14ac:dyDescent="0.35">
      <c r="A987" t="s">
        <v>2446</v>
      </c>
      <c r="B987" t="s">
        <v>2970</v>
      </c>
      <c r="C987" s="2">
        <v>1</v>
      </c>
      <c r="D987" t="s">
        <v>2447</v>
      </c>
      <c r="E987" s="2" t="str">
        <f t="shared" si="112"/>
        <v>46</v>
      </c>
      <c r="F987" s="2" t="str">
        <f t="shared" si="113"/>
        <v>70177</v>
      </c>
      <c r="G987" s="2" t="str">
        <f t="shared" si="114"/>
        <v>0000000</v>
      </c>
      <c r="H987" s="2" t="s">
        <v>8</v>
      </c>
      <c r="I987" s="2" t="str">
        <f t="shared" si="111"/>
        <v>7017</v>
      </c>
      <c r="J987" s="2" t="str">
        <f>IF(Table1[[#This Row],[Direct
Funded
Charter School
Number]]="N/A",Table1[[#This Row],[District
Code]],"C"&amp;Table1[[#This Row],[Direct
Funded
Charter School
Number]])</f>
        <v>70177</v>
      </c>
      <c r="K987" t="s">
        <v>2448</v>
      </c>
      <c r="L987" s="9">
        <v>10000</v>
      </c>
      <c r="M987" s="20">
        <v>2500</v>
      </c>
    </row>
    <row r="988" spans="1:13" x14ac:dyDescent="0.35">
      <c r="A988" t="s">
        <v>2449</v>
      </c>
      <c r="B988" t="s">
        <v>2971</v>
      </c>
      <c r="C988" s="2">
        <v>1</v>
      </c>
      <c r="D988" t="s">
        <v>2450</v>
      </c>
      <c r="E988" s="2" t="str">
        <f t="shared" si="112"/>
        <v>47</v>
      </c>
      <c r="F988" s="2" t="str">
        <f t="shared" si="113"/>
        <v>10470</v>
      </c>
      <c r="G988" s="2" t="str">
        <f t="shared" si="114"/>
        <v>0000000</v>
      </c>
      <c r="H988" s="2" t="s">
        <v>8</v>
      </c>
      <c r="I988" s="2" t="str">
        <f t="shared" si="111"/>
        <v>1047</v>
      </c>
      <c r="J988" s="2" t="str">
        <f>IF(Table1[[#This Row],[Direct
Funded
Charter School
Number]]="N/A",Table1[[#This Row],[District
Code]],"C"&amp;Table1[[#This Row],[Direct
Funded
Charter School
Number]])</f>
        <v>10470</v>
      </c>
      <c r="K988" t="s">
        <v>2451</v>
      </c>
      <c r="L988" s="9">
        <v>10000</v>
      </c>
      <c r="M988" s="20">
        <v>2500</v>
      </c>
    </row>
    <row r="989" spans="1:13" x14ac:dyDescent="0.35">
      <c r="A989" t="s">
        <v>2449</v>
      </c>
      <c r="B989" t="s">
        <v>2971</v>
      </c>
      <c r="C989" s="2">
        <v>1</v>
      </c>
      <c r="D989" t="s">
        <v>2452</v>
      </c>
      <c r="E989" s="2" t="str">
        <f t="shared" si="112"/>
        <v>47</v>
      </c>
      <c r="F989" s="2" t="str">
        <f t="shared" si="113"/>
        <v>70185</v>
      </c>
      <c r="G989" s="2" t="str">
        <f t="shared" si="114"/>
        <v>0000000</v>
      </c>
      <c r="H989" s="2" t="s">
        <v>8</v>
      </c>
      <c r="I989" s="2" t="str">
        <f t="shared" si="111"/>
        <v>7018</v>
      </c>
      <c r="J989" s="2" t="str">
        <f>IF(Table1[[#This Row],[Direct
Funded
Charter School
Number]]="N/A",Table1[[#This Row],[District
Code]],"C"&amp;Table1[[#This Row],[Direct
Funded
Charter School
Number]])</f>
        <v>70185</v>
      </c>
      <c r="K989" t="s">
        <v>2453</v>
      </c>
      <c r="L989" s="9">
        <v>10000</v>
      </c>
      <c r="M989" s="20">
        <v>2500</v>
      </c>
    </row>
    <row r="990" spans="1:13" x14ac:dyDescent="0.35">
      <c r="A990" t="s">
        <v>2449</v>
      </c>
      <c r="B990" t="s">
        <v>2971</v>
      </c>
      <c r="C990" s="2">
        <v>1</v>
      </c>
      <c r="D990" t="s">
        <v>2454</v>
      </c>
      <c r="E990" s="2" t="str">
        <f t="shared" si="112"/>
        <v>47</v>
      </c>
      <c r="F990" s="2" t="str">
        <f t="shared" si="113"/>
        <v>70201</v>
      </c>
      <c r="G990" s="2" t="str">
        <f t="shared" si="114"/>
        <v>0000000</v>
      </c>
      <c r="H990" s="2" t="s">
        <v>8</v>
      </c>
      <c r="I990" s="2" t="str">
        <f t="shared" si="111"/>
        <v>7020</v>
      </c>
      <c r="J990" s="2" t="str">
        <f>IF(Table1[[#This Row],[Direct
Funded
Charter School
Number]]="N/A",Table1[[#This Row],[District
Code]],"C"&amp;Table1[[#This Row],[Direct
Funded
Charter School
Number]])</f>
        <v>70201</v>
      </c>
      <c r="K990" t="s">
        <v>2455</v>
      </c>
      <c r="L990" s="9">
        <v>10000</v>
      </c>
      <c r="M990" s="20">
        <v>2500</v>
      </c>
    </row>
    <row r="991" spans="1:13" x14ac:dyDescent="0.35">
      <c r="A991" t="s">
        <v>2449</v>
      </c>
      <c r="B991" t="s">
        <v>2971</v>
      </c>
      <c r="C991" s="2">
        <v>1</v>
      </c>
      <c r="D991" t="s">
        <v>2456</v>
      </c>
      <c r="E991" s="2" t="str">
        <f t="shared" si="112"/>
        <v>47</v>
      </c>
      <c r="F991" s="2" t="str">
        <f t="shared" si="113"/>
        <v>70243</v>
      </c>
      <c r="G991" s="2" t="str">
        <f t="shared" si="114"/>
        <v>0000000</v>
      </c>
      <c r="H991" s="2" t="s">
        <v>8</v>
      </c>
      <c r="I991" s="2" t="str">
        <f t="shared" si="111"/>
        <v>7024</v>
      </c>
      <c r="J991" s="2" t="str">
        <f>IF(Table1[[#This Row],[Direct
Funded
Charter School
Number]]="N/A",Table1[[#This Row],[District
Code]],"C"&amp;Table1[[#This Row],[Direct
Funded
Charter School
Number]])</f>
        <v>70243</v>
      </c>
      <c r="K991" t="s">
        <v>2457</v>
      </c>
      <c r="L991" s="9">
        <v>10000</v>
      </c>
      <c r="M991" s="20">
        <v>2500</v>
      </c>
    </row>
    <row r="992" spans="1:13" x14ac:dyDescent="0.35">
      <c r="A992" t="s">
        <v>2449</v>
      </c>
      <c r="B992" t="s">
        <v>2971</v>
      </c>
      <c r="C992" s="2">
        <v>1</v>
      </c>
      <c r="D992" t="s">
        <v>2458</v>
      </c>
      <c r="E992" s="2" t="str">
        <f t="shared" si="112"/>
        <v>47</v>
      </c>
      <c r="F992" s="2" t="str">
        <f t="shared" si="113"/>
        <v>70250</v>
      </c>
      <c r="G992" s="2" t="str">
        <f t="shared" si="114"/>
        <v>0000000</v>
      </c>
      <c r="H992" s="2" t="s">
        <v>8</v>
      </c>
      <c r="I992" s="2" t="str">
        <f t="shared" si="111"/>
        <v>7025</v>
      </c>
      <c r="J992" s="2" t="str">
        <f>IF(Table1[[#This Row],[Direct
Funded
Charter School
Number]]="N/A",Table1[[#This Row],[District
Code]],"C"&amp;Table1[[#This Row],[Direct
Funded
Charter School
Number]])</f>
        <v>70250</v>
      </c>
      <c r="K992" t="s">
        <v>2459</v>
      </c>
      <c r="L992" s="9">
        <v>10000</v>
      </c>
      <c r="M992" s="20">
        <v>2500</v>
      </c>
    </row>
    <row r="993" spans="1:13" x14ac:dyDescent="0.35">
      <c r="A993" t="s">
        <v>2449</v>
      </c>
      <c r="B993" t="s">
        <v>2971</v>
      </c>
      <c r="C993" s="2">
        <v>1</v>
      </c>
      <c r="D993" t="s">
        <v>2460</v>
      </c>
      <c r="E993" s="2" t="str">
        <f t="shared" si="112"/>
        <v>47</v>
      </c>
      <c r="F993" s="2" t="str">
        <f t="shared" si="113"/>
        <v>70334</v>
      </c>
      <c r="G993" s="2" t="str">
        <f t="shared" si="114"/>
        <v>0000000</v>
      </c>
      <c r="H993" s="2" t="s">
        <v>8</v>
      </c>
      <c r="I993" s="2" t="str">
        <f t="shared" si="111"/>
        <v>7033</v>
      </c>
      <c r="J993" s="2" t="str">
        <f>IF(Table1[[#This Row],[Direct
Funded
Charter School
Number]]="N/A",Table1[[#This Row],[District
Code]],"C"&amp;Table1[[#This Row],[Direct
Funded
Charter School
Number]])</f>
        <v>70334</v>
      </c>
      <c r="K993" t="s">
        <v>2461</v>
      </c>
      <c r="L993" s="9">
        <v>10000</v>
      </c>
      <c r="M993" s="20">
        <v>2500</v>
      </c>
    </row>
    <row r="994" spans="1:13" x14ac:dyDescent="0.35">
      <c r="A994" t="s">
        <v>2449</v>
      </c>
      <c r="B994" t="s">
        <v>2971</v>
      </c>
      <c r="C994" s="2">
        <v>1</v>
      </c>
      <c r="D994" t="s">
        <v>2462</v>
      </c>
      <c r="E994" s="2" t="str">
        <f t="shared" si="112"/>
        <v>47</v>
      </c>
      <c r="F994" s="2" t="str">
        <f t="shared" si="113"/>
        <v>70359</v>
      </c>
      <c r="G994" s="2" t="str">
        <f t="shared" si="114"/>
        <v>0000000</v>
      </c>
      <c r="H994" s="2" t="s">
        <v>8</v>
      </c>
      <c r="I994" s="2" t="str">
        <f t="shared" si="111"/>
        <v>7035</v>
      </c>
      <c r="J994" s="2" t="str">
        <f>IF(Table1[[#This Row],[Direct
Funded
Charter School
Number]]="N/A",Table1[[#This Row],[District
Code]],"C"&amp;Table1[[#This Row],[Direct
Funded
Charter School
Number]])</f>
        <v>70359</v>
      </c>
      <c r="K994" t="s">
        <v>2463</v>
      </c>
      <c r="L994" s="9">
        <v>10000</v>
      </c>
      <c r="M994" s="20">
        <v>2500</v>
      </c>
    </row>
    <row r="995" spans="1:13" x14ac:dyDescent="0.35">
      <c r="A995" t="s">
        <v>2449</v>
      </c>
      <c r="B995" t="s">
        <v>2971</v>
      </c>
      <c r="C995" s="2">
        <v>1</v>
      </c>
      <c r="D995" t="s">
        <v>2464</v>
      </c>
      <c r="E995" s="2" t="str">
        <f t="shared" si="112"/>
        <v>47</v>
      </c>
      <c r="F995" s="2" t="str">
        <f t="shared" si="113"/>
        <v>70417</v>
      </c>
      <c r="G995" s="2" t="str">
        <f t="shared" si="114"/>
        <v>0000000</v>
      </c>
      <c r="H995" s="2" t="s">
        <v>8</v>
      </c>
      <c r="I995" s="2" t="str">
        <f t="shared" si="111"/>
        <v>7041</v>
      </c>
      <c r="J995" s="2" t="str">
        <f>IF(Table1[[#This Row],[Direct
Funded
Charter School
Number]]="N/A",Table1[[#This Row],[District
Code]],"C"&amp;Table1[[#This Row],[Direct
Funded
Charter School
Number]])</f>
        <v>70417</v>
      </c>
      <c r="K995" t="s">
        <v>2465</v>
      </c>
      <c r="L995" s="9">
        <v>10000</v>
      </c>
      <c r="M995" s="20">
        <v>2500</v>
      </c>
    </row>
    <row r="996" spans="1:13" x14ac:dyDescent="0.35">
      <c r="A996" t="s">
        <v>2449</v>
      </c>
      <c r="B996" t="s">
        <v>2971</v>
      </c>
      <c r="C996" s="2">
        <v>1</v>
      </c>
      <c r="D996" t="s">
        <v>2466</v>
      </c>
      <c r="E996" s="2" t="str">
        <f t="shared" si="112"/>
        <v>47</v>
      </c>
      <c r="F996" s="2" t="str">
        <f t="shared" si="113"/>
        <v>70425</v>
      </c>
      <c r="G996" s="2" t="str">
        <f t="shared" si="114"/>
        <v>0000000</v>
      </c>
      <c r="H996" s="2" t="s">
        <v>8</v>
      </c>
      <c r="I996" s="2" t="str">
        <f t="shared" si="111"/>
        <v>7042</v>
      </c>
      <c r="J996" s="2" t="str">
        <f>IF(Table1[[#This Row],[Direct
Funded
Charter School
Number]]="N/A",Table1[[#This Row],[District
Code]],"C"&amp;Table1[[#This Row],[Direct
Funded
Charter School
Number]])</f>
        <v>70425</v>
      </c>
      <c r="K996" t="s">
        <v>2467</v>
      </c>
      <c r="L996" s="9">
        <v>18016</v>
      </c>
      <c r="M996" s="20">
        <v>4504</v>
      </c>
    </row>
    <row r="997" spans="1:13" x14ac:dyDescent="0.35">
      <c r="A997" t="s">
        <v>2449</v>
      </c>
      <c r="B997" t="s">
        <v>2971</v>
      </c>
      <c r="C997" s="2">
        <v>1</v>
      </c>
      <c r="D997" t="s">
        <v>2468</v>
      </c>
      <c r="E997" s="2" t="str">
        <f t="shared" si="112"/>
        <v>47</v>
      </c>
      <c r="F997" s="2" t="str">
        <f t="shared" si="113"/>
        <v>70466</v>
      </c>
      <c r="G997" s="2" t="str">
        <f t="shared" si="114"/>
        <v>0000000</v>
      </c>
      <c r="H997" s="2" t="s">
        <v>8</v>
      </c>
      <c r="I997" s="2" t="str">
        <f t="shared" si="111"/>
        <v>7046</v>
      </c>
      <c r="J997" s="2" t="str">
        <f>IF(Table1[[#This Row],[Direct
Funded
Charter School
Number]]="N/A",Table1[[#This Row],[District
Code]],"C"&amp;Table1[[#This Row],[Direct
Funded
Charter School
Number]])</f>
        <v>70466</v>
      </c>
      <c r="K997" t="s">
        <v>2469</v>
      </c>
      <c r="L997" s="9">
        <v>10000</v>
      </c>
      <c r="M997" s="20">
        <v>2500</v>
      </c>
    </row>
    <row r="998" spans="1:13" x14ac:dyDescent="0.35">
      <c r="A998" t="s">
        <v>2449</v>
      </c>
      <c r="B998" t="s">
        <v>2971</v>
      </c>
      <c r="C998" s="2">
        <v>1</v>
      </c>
      <c r="D998" t="s">
        <v>2470</v>
      </c>
      <c r="E998" s="2" t="str">
        <f t="shared" si="112"/>
        <v>47</v>
      </c>
      <c r="F998" s="2" t="str">
        <f t="shared" si="113"/>
        <v>70482</v>
      </c>
      <c r="G998" s="2" t="str">
        <f t="shared" si="114"/>
        <v>0000000</v>
      </c>
      <c r="H998" s="2" t="s">
        <v>8</v>
      </c>
      <c r="I998" s="2" t="str">
        <f t="shared" si="111"/>
        <v>7048</v>
      </c>
      <c r="J998" s="2" t="str">
        <f>IF(Table1[[#This Row],[Direct
Funded
Charter School
Number]]="N/A",Table1[[#This Row],[District
Code]],"C"&amp;Table1[[#This Row],[Direct
Funded
Charter School
Number]])</f>
        <v>70482</v>
      </c>
      <c r="K998" t="s">
        <v>2471</v>
      </c>
      <c r="L998" s="9">
        <v>10000</v>
      </c>
      <c r="M998" s="20">
        <v>2500</v>
      </c>
    </row>
    <row r="999" spans="1:13" x14ac:dyDescent="0.35">
      <c r="A999" t="s">
        <v>2449</v>
      </c>
      <c r="B999" t="s">
        <v>2971</v>
      </c>
      <c r="C999" s="2">
        <v>1</v>
      </c>
      <c r="D999" t="s">
        <v>2472</v>
      </c>
      <c r="E999" s="2" t="str">
        <f t="shared" si="112"/>
        <v>47</v>
      </c>
      <c r="F999" s="2" t="str">
        <f t="shared" si="113"/>
        <v>70490</v>
      </c>
      <c r="G999" s="2" t="str">
        <f t="shared" si="114"/>
        <v>0000000</v>
      </c>
      <c r="H999" s="2" t="s">
        <v>8</v>
      </c>
      <c r="I999" s="2" t="str">
        <f t="shared" si="111"/>
        <v>7049</v>
      </c>
      <c r="J999" s="2" t="str">
        <f>IF(Table1[[#This Row],[Direct
Funded
Charter School
Number]]="N/A",Table1[[#This Row],[District
Code]],"C"&amp;Table1[[#This Row],[Direct
Funded
Charter School
Number]])</f>
        <v>70490</v>
      </c>
      <c r="K999" t="s">
        <v>2473</v>
      </c>
      <c r="L999" s="9">
        <v>10000</v>
      </c>
      <c r="M999" s="20">
        <v>2500</v>
      </c>
    </row>
    <row r="1000" spans="1:13" x14ac:dyDescent="0.35">
      <c r="A1000" t="s">
        <v>2449</v>
      </c>
      <c r="B1000" t="s">
        <v>2971</v>
      </c>
      <c r="C1000" s="2">
        <v>1</v>
      </c>
      <c r="D1000" t="s">
        <v>2474</v>
      </c>
      <c r="E1000" s="2" t="str">
        <f t="shared" si="112"/>
        <v>47</v>
      </c>
      <c r="F1000" s="2" t="str">
        <f t="shared" si="113"/>
        <v>70516</v>
      </c>
      <c r="G1000" s="2" t="str">
        <f t="shared" si="114"/>
        <v>0000000</v>
      </c>
      <c r="H1000" s="2" t="s">
        <v>8</v>
      </c>
      <c r="I1000" s="2" t="str">
        <f t="shared" si="111"/>
        <v>7051</v>
      </c>
      <c r="J1000" s="2" t="str">
        <f>IF(Table1[[#This Row],[Direct
Funded
Charter School
Number]]="N/A",Table1[[#This Row],[District
Code]],"C"&amp;Table1[[#This Row],[Direct
Funded
Charter School
Number]])</f>
        <v>70516</v>
      </c>
      <c r="K1000" t="s">
        <v>2475</v>
      </c>
      <c r="L1000" s="9">
        <v>12681</v>
      </c>
      <c r="M1000" s="20">
        <v>3170</v>
      </c>
    </row>
    <row r="1001" spans="1:13" x14ac:dyDescent="0.35">
      <c r="A1001" t="s">
        <v>2449</v>
      </c>
      <c r="B1001" t="s">
        <v>2971</v>
      </c>
      <c r="C1001" s="2">
        <v>1</v>
      </c>
      <c r="D1001" t="s">
        <v>2476</v>
      </c>
      <c r="E1001" s="2" t="str">
        <f t="shared" si="112"/>
        <v>47</v>
      </c>
      <c r="F1001" s="2" t="str">
        <f t="shared" si="113"/>
        <v>76455</v>
      </c>
      <c r="G1001" s="2" t="str">
        <f t="shared" si="114"/>
        <v>0000000</v>
      </c>
      <c r="H1001" s="2" t="s">
        <v>8</v>
      </c>
      <c r="I1001" s="2" t="str">
        <f t="shared" si="111"/>
        <v>7645</v>
      </c>
      <c r="J1001" s="2" t="str">
        <f>IF(Table1[[#This Row],[Direct
Funded
Charter School
Number]]="N/A",Table1[[#This Row],[District
Code]],"C"&amp;Table1[[#This Row],[Direct
Funded
Charter School
Number]])</f>
        <v>76455</v>
      </c>
      <c r="K1001" t="s">
        <v>2477</v>
      </c>
      <c r="L1001" s="9">
        <v>15807</v>
      </c>
      <c r="M1001" s="20">
        <v>3952</v>
      </c>
    </row>
    <row r="1002" spans="1:13" x14ac:dyDescent="0.35">
      <c r="A1002" t="s">
        <v>2478</v>
      </c>
      <c r="B1002" t="s">
        <v>2972</v>
      </c>
      <c r="C1002" s="2">
        <v>3</v>
      </c>
      <c r="D1002" t="s">
        <v>2479</v>
      </c>
      <c r="E1002" s="2" t="str">
        <f t="shared" si="112"/>
        <v>48</v>
      </c>
      <c r="F1002" s="2" t="str">
        <f t="shared" si="113"/>
        <v>10488</v>
      </c>
      <c r="G1002" s="2" t="str">
        <f t="shared" si="114"/>
        <v>0000000</v>
      </c>
      <c r="H1002" s="2" t="s">
        <v>8</v>
      </c>
      <c r="I1002" s="2" t="str">
        <f t="shared" ref="I1002:I1044" si="115">IF(H1002="N/A",MID(F1002,1,4),IF(MID(H1002,1,1)="0","C"&amp;MID(H1002,2,3),IF(MID(H1002,1,1)="1","S"&amp;MID(H1002,2,3),"?")))</f>
        <v>1048</v>
      </c>
      <c r="J1002" s="2" t="str">
        <f>IF(Table1[[#This Row],[Direct
Funded
Charter School
Number]]="N/A",Table1[[#This Row],[District
Code]],"C"&amp;Table1[[#This Row],[Direct
Funded
Charter School
Number]])</f>
        <v>10488</v>
      </c>
      <c r="K1002" t="s">
        <v>2480</v>
      </c>
      <c r="L1002" s="9">
        <v>16491</v>
      </c>
      <c r="M1002" s="20">
        <v>4123</v>
      </c>
    </row>
    <row r="1003" spans="1:13" x14ac:dyDescent="0.35">
      <c r="A1003" t="s">
        <v>2478</v>
      </c>
      <c r="B1003" t="s">
        <v>2972</v>
      </c>
      <c r="C1003" s="2">
        <v>3</v>
      </c>
      <c r="D1003" t="s">
        <v>2481</v>
      </c>
      <c r="E1003" s="2" t="str">
        <f t="shared" si="112"/>
        <v>48</v>
      </c>
      <c r="F1003" s="2" t="str">
        <f t="shared" si="113"/>
        <v>70540</v>
      </c>
      <c r="G1003" s="2" t="str">
        <f t="shared" si="114"/>
        <v>0000000</v>
      </c>
      <c r="H1003" s="2" t="s">
        <v>8</v>
      </c>
      <c r="I1003" s="2" t="str">
        <f t="shared" si="115"/>
        <v>7054</v>
      </c>
      <c r="J1003" s="2" t="str">
        <f>IF(Table1[[#This Row],[Direct
Funded
Charter School
Number]]="N/A",Table1[[#This Row],[District
Code]],"C"&amp;Table1[[#This Row],[Direct
Funded
Charter School
Number]])</f>
        <v>70540</v>
      </c>
      <c r="K1003" t="s">
        <v>2482</v>
      </c>
      <c r="L1003" s="9">
        <v>273909</v>
      </c>
      <c r="M1003" s="20">
        <v>68477</v>
      </c>
    </row>
    <row r="1004" spans="1:13" x14ac:dyDescent="0.35">
      <c r="A1004" t="s">
        <v>2478</v>
      </c>
      <c r="B1004" t="s">
        <v>2972</v>
      </c>
      <c r="C1004" s="2">
        <v>3</v>
      </c>
      <c r="D1004" t="s">
        <v>2483</v>
      </c>
      <c r="E1004" s="2" t="str">
        <f t="shared" ref="E1004:E1044" si="116">MID($D1004,1,2)</f>
        <v>48</v>
      </c>
      <c r="F1004" s="2" t="str">
        <f t="shared" ref="F1004:F1044" si="117">MID($D1004,3,5)</f>
        <v>70565</v>
      </c>
      <c r="G1004" s="2" t="str">
        <f t="shared" ref="G1004:G1044" si="118">MID($D1004,8,7)</f>
        <v>0000000</v>
      </c>
      <c r="H1004" s="2" t="s">
        <v>8</v>
      </c>
      <c r="I1004" s="2" t="str">
        <f t="shared" si="115"/>
        <v>7056</v>
      </c>
      <c r="J1004" s="2" t="str">
        <f>IF(Table1[[#This Row],[Direct
Funded
Charter School
Number]]="N/A",Table1[[#This Row],[District
Code]],"C"&amp;Table1[[#This Row],[Direct
Funded
Charter School
Number]])</f>
        <v>70565</v>
      </c>
      <c r="K1004" t="s">
        <v>2484</v>
      </c>
      <c r="L1004" s="9">
        <v>18814</v>
      </c>
      <c r="M1004" s="20">
        <v>4704</v>
      </c>
    </row>
    <row r="1005" spans="1:13" x14ac:dyDescent="0.35">
      <c r="A1005" t="s">
        <v>2478</v>
      </c>
      <c r="B1005" t="s">
        <v>2972</v>
      </c>
      <c r="C1005" s="2">
        <v>3</v>
      </c>
      <c r="D1005" t="s">
        <v>2485</v>
      </c>
      <c r="E1005" s="2" t="str">
        <f t="shared" si="116"/>
        <v>48</v>
      </c>
      <c r="F1005" s="2" t="str">
        <f t="shared" si="117"/>
        <v>70573</v>
      </c>
      <c r="G1005" s="2" t="str">
        <f t="shared" si="118"/>
        <v>0000000</v>
      </c>
      <c r="H1005" s="2" t="s">
        <v>8</v>
      </c>
      <c r="I1005" s="2" t="str">
        <f t="shared" si="115"/>
        <v>7057</v>
      </c>
      <c r="J1005" s="2" t="str">
        <f>IF(Table1[[#This Row],[Direct
Funded
Charter School
Number]]="N/A",Table1[[#This Row],[District
Code]],"C"&amp;Table1[[#This Row],[Direct
Funded
Charter School
Number]])</f>
        <v>70573</v>
      </c>
      <c r="K1005" t="s">
        <v>2486</v>
      </c>
      <c r="L1005" s="9">
        <v>119021</v>
      </c>
      <c r="M1005" s="20">
        <v>29755</v>
      </c>
    </row>
    <row r="1006" spans="1:13" x14ac:dyDescent="0.35">
      <c r="A1006" t="s">
        <v>2478</v>
      </c>
      <c r="B1006" t="s">
        <v>2972</v>
      </c>
      <c r="C1006" s="2">
        <v>3</v>
      </c>
      <c r="D1006" t="s">
        <v>2487</v>
      </c>
      <c r="E1006" s="2" t="str">
        <f t="shared" si="116"/>
        <v>48</v>
      </c>
      <c r="F1006" s="2" t="str">
        <f t="shared" si="117"/>
        <v>70581</v>
      </c>
      <c r="G1006" s="2" t="str">
        <f t="shared" si="118"/>
        <v>0000000</v>
      </c>
      <c r="H1006" s="2" t="s">
        <v>8</v>
      </c>
      <c r="I1006" s="2" t="str">
        <f t="shared" si="115"/>
        <v>7058</v>
      </c>
      <c r="J1006" s="2" t="str">
        <f>IF(Table1[[#This Row],[Direct
Funded
Charter School
Number]]="N/A",Table1[[#This Row],[District
Code]],"C"&amp;Table1[[#This Row],[Direct
Funded
Charter School
Number]])</f>
        <v>70581</v>
      </c>
      <c r="K1006" t="s">
        <v>2488</v>
      </c>
      <c r="L1006" s="9">
        <v>281879</v>
      </c>
      <c r="M1006" s="20">
        <v>70470</v>
      </c>
    </row>
    <row r="1007" spans="1:13" x14ac:dyDescent="0.35">
      <c r="A1007" t="s">
        <v>2478</v>
      </c>
      <c r="B1007" t="s">
        <v>2972</v>
      </c>
      <c r="C1007" s="2">
        <v>3</v>
      </c>
      <c r="D1007" t="s">
        <v>2489</v>
      </c>
      <c r="E1007" s="2" t="str">
        <f t="shared" si="116"/>
        <v>48</v>
      </c>
      <c r="F1007" s="2" t="str">
        <f t="shared" si="117"/>
        <v>70581</v>
      </c>
      <c r="G1007" s="2" t="str">
        <f t="shared" si="118"/>
        <v>6116255</v>
      </c>
      <c r="H1007" s="2" t="s">
        <v>2490</v>
      </c>
      <c r="I1007" s="2" t="str">
        <f t="shared" si="115"/>
        <v>C181</v>
      </c>
      <c r="J1007" s="2" t="str">
        <f>IF(Table1[[#This Row],[Direct
Funded
Charter School
Number]]="N/A",Table1[[#This Row],[District
Code]],"C"&amp;Table1[[#This Row],[Direct
Funded
Charter School
Number]])</f>
        <v>C0181</v>
      </c>
      <c r="K1007" t="s">
        <v>2491</v>
      </c>
      <c r="L1007" s="9">
        <v>10000</v>
      </c>
      <c r="M1007" s="20">
        <v>2500</v>
      </c>
    </row>
    <row r="1008" spans="1:13" x14ac:dyDescent="0.35">
      <c r="A1008" t="s">
        <v>2478</v>
      </c>
      <c r="B1008" t="s">
        <v>2972</v>
      </c>
      <c r="C1008" s="2">
        <v>3</v>
      </c>
      <c r="D1008" t="s">
        <v>2492</v>
      </c>
      <c r="E1008" s="2" t="str">
        <f t="shared" si="116"/>
        <v>48</v>
      </c>
      <c r="F1008" s="2" t="str">
        <f t="shared" si="117"/>
        <v>70581</v>
      </c>
      <c r="G1008" s="2" t="str">
        <f t="shared" si="118"/>
        <v>4830196</v>
      </c>
      <c r="H1008" s="2" t="s">
        <v>2493</v>
      </c>
      <c r="I1008" s="2" t="str">
        <f t="shared" si="115"/>
        <v>C372</v>
      </c>
      <c r="J1008" s="2" t="str">
        <f>IF(Table1[[#This Row],[Direct
Funded
Charter School
Number]]="N/A",Table1[[#This Row],[District
Code]],"C"&amp;Table1[[#This Row],[Direct
Funded
Charter School
Number]])</f>
        <v>C0372</v>
      </c>
      <c r="K1008" t="s">
        <v>2494</v>
      </c>
      <c r="L1008" s="9">
        <v>10000</v>
      </c>
      <c r="M1008" s="20">
        <v>2500</v>
      </c>
    </row>
    <row r="1009" spans="1:13" x14ac:dyDescent="0.35">
      <c r="A1009" t="s">
        <v>2478</v>
      </c>
      <c r="B1009" t="s">
        <v>2972</v>
      </c>
      <c r="C1009" s="2">
        <v>3</v>
      </c>
      <c r="D1009" t="s">
        <v>2495</v>
      </c>
      <c r="E1009" s="2" t="str">
        <f t="shared" si="116"/>
        <v>48</v>
      </c>
      <c r="F1009" s="2" t="str">
        <f t="shared" si="117"/>
        <v>70581</v>
      </c>
      <c r="G1009" s="2" t="str">
        <f t="shared" si="118"/>
        <v>0134262</v>
      </c>
      <c r="H1009" s="2" t="s">
        <v>2496</v>
      </c>
      <c r="I1009" s="2" t="str">
        <f t="shared" si="115"/>
        <v>S779</v>
      </c>
      <c r="J1009" s="2" t="str">
        <f>IF(Table1[[#This Row],[Direct
Funded
Charter School
Number]]="N/A",Table1[[#This Row],[District
Code]],"C"&amp;Table1[[#This Row],[Direct
Funded
Charter School
Number]])</f>
        <v>C1779</v>
      </c>
      <c r="K1009" t="s">
        <v>2497</v>
      </c>
      <c r="L1009" s="9">
        <v>10000</v>
      </c>
      <c r="M1009" s="20">
        <v>2500</v>
      </c>
    </row>
    <row r="1010" spans="1:13" x14ac:dyDescent="0.35">
      <c r="A1010" t="s">
        <v>2498</v>
      </c>
      <c r="B1010" t="s">
        <v>2973</v>
      </c>
      <c r="C1010" s="2">
        <v>6</v>
      </c>
      <c r="D1010" t="s">
        <v>2499</v>
      </c>
      <c r="E1010" s="2" t="str">
        <f t="shared" si="116"/>
        <v>49</v>
      </c>
      <c r="F1010" s="2" t="str">
        <f t="shared" si="117"/>
        <v>70599</v>
      </c>
      <c r="G1010" s="2" t="str">
        <f t="shared" si="118"/>
        <v>0000000</v>
      </c>
      <c r="H1010" s="2" t="s">
        <v>8</v>
      </c>
      <c r="I1010" s="2" t="str">
        <f t="shared" si="115"/>
        <v>7059</v>
      </c>
      <c r="J1010" s="2" t="str">
        <f>IF(Table1[[#This Row],[Direct
Funded
Charter School
Number]]="N/A",Table1[[#This Row],[District
Code]],"C"&amp;Table1[[#This Row],[Direct
Funded
Charter School
Number]])</f>
        <v>70599</v>
      </c>
      <c r="K1010" t="s">
        <v>2500</v>
      </c>
      <c r="L1010" s="9">
        <v>10000</v>
      </c>
      <c r="M1010" s="20">
        <v>2500</v>
      </c>
    </row>
    <row r="1011" spans="1:13" x14ac:dyDescent="0.35">
      <c r="A1011" t="s">
        <v>2498</v>
      </c>
      <c r="B1011" t="s">
        <v>2973</v>
      </c>
      <c r="C1011" s="2">
        <v>6</v>
      </c>
      <c r="D1011" t="s">
        <v>2501</v>
      </c>
      <c r="E1011" s="2" t="str">
        <f t="shared" si="116"/>
        <v>49</v>
      </c>
      <c r="F1011" s="2" t="str">
        <f t="shared" si="117"/>
        <v>70649</v>
      </c>
      <c r="G1011" s="2" t="str">
        <f t="shared" si="118"/>
        <v>0000000</v>
      </c>
      <c r="H1011" s="2" t="s">
        <v>8</v>
      </c>
      <c r="I1011" s="2" t="str">
        <f t="shared" si="115"/>
        <v>7064</v>
      </c>
      <c r="J1011" s="2" t="str">
        <f>IF(Table1[[#This Row],[Direct
Funded
Charter School
Number]]="N/A",Table1[[#This Row],[District
Code]],"C"&amp;Table1[[#This Row],[Direct
Funded
Charter School
Number]])</f>
        <v>70649</v>
      </c>
      <c r="K1011" t="s">
        <v>2502</v>
      </c>
      <c r="L1011" s="9">
        <v>10000</v>
      </c>
      <c r="M1011" s="20">
        <v>2500</v>
      </c>
    </row>
    <row r="1012" spans="1:13" x14ac:dyDescent="0.35">
      <c r="A1012" t="s">
        <v>2498</v>
      </c>
      <c r="B1012" t="s">
        <v>2973</v>
      </c>
      <c r="C1012" s="2">
        <v>6</v>
      </c>
      <c r="D1012" t="s">
        <v>2503</v>
      </c>
      <c r="E1012" s="2" t="str">
        <f t="shared" si="116"/>
        <v>49</v>
      </c>
      <c r="F1012" s="2" t="str">
        <f t="shared" si="117"/>
        <v>70656</v>
      </c>
      <c r="G1012" s="2" t="str">
        <f t="shared" si="118"/>
        <v>0000000</v>
      </c>
      <c r="H1012" s="2" t="s">
        <v>8</v>
      </c>
      <c r="I1012" s="2" t="str">
        <f t="shared" si="115"/>
        <v>7065</v>
      </c>
      <c r="J1012" s="2" t="str">
        <f>IF(Table1[[#This Row],[Direct
Funded
Charter School
Number]]="N/A",Table1[[#This Row],[District
Code]],"C"&amp;Table1[[#This Row],[Direct
Funded
Charter School
Number]])</f>
        <v>70656</v>
      </c>
      <c r="K1012" t="s">
        <v>2504</v>
      </c>
      <c r="L1012" s="9">
        <v>10358</v>
      </c>
      <c r="M1012" s="20">
        <v>2590</v>
      </c>
    </row>
    <row r="1013" spans="1:13" x14ac:dyDescent="0.35">
      <c r="A1013" t="s">
        <v>2498</v>
      </c>
      <c r="B1013" t="s">
        <v>2973</v>
      </c>
      <c r="C1013" s="2">
        <v>6</v>
      </c>
      <c r="D1013" t="s">
        <v>2505</v>
      </c>
      <c r="E1013" s="2" t="str">
        <f t="shared" si="116"/>
        <v>49</v>
      </c>
      <c r="F1013" s="2" t="str">
        <f t="shared" si="117"/>
        <v>70672</v>
      </c>
      <c r="G1013" s="2" t="str">
        <f t="shared" si="118"/>
        <v>0000000</v>
      </c>
      <c r="H1013" s="2" t="s">
        <v>8</v>
      </c>
      <c r="I1013" s="2" t="str">
        <f t="shared" si="115"/>
        <v>7067</v>
      </c>
      <c r="J1013" s="2" t="str">
        <f>IF(Table1[[#This Row],[Direct
Funded
Charter School
Number]]="N/A",Table1[[#This Row],[District
Code]],"C"&amp;Table1[[#This Row],[Direct
Funded
Charter School
Number]])</f>
        <v>70672</v>
      </c>
      <c r="K1013" t="s">
        <v>2506</v>
      </c>
      <c r="L1013" s="9">
        <v>10000</v>
      </c>
      <c r="M1013" s="20">
        <v>2500</v>
      </c>
    </row>
    <row r="1014" spans="1:13" x14ac:dyDescent="0.35">
      <c r="A1014" t="s">
        <v>2498</v>
      </c>
      <c r="B1014" t="s">
        <v>2973</v>
      </c>
      <c r="C1014" s="2">
        <v>6</v>
      </c>
      <c r="D1014" t="s">
        <v>2507</v>
      </c>
      <c r="E1014" s="2" t="str">
        <f t="shared" si="116"/>
        <v>49</v>
      </c>
      <c r="F1014" s="2" t="str">
        <f t="shared" si="117"/>
        <v>70680</v>
      </c>
      <c r="G1014" s="2" t="str">
        <f t="shared" si="118"/>
        <v>0000000</v>
      </c>
      <c r="H1014" s="2" t="s">
        <v>8</v>
      </c>
      <c r="I1014" s="2" t="str">
        <f t="shared" si="115"/>
        <v>7068</v>
      </c>
      <c r="J1014" s="2" t="str">
        <f>IF(Table1[[#This Row],[Direct
Funded
Charter School
Number]]="N/A",Table1[[#This Row],[District
Code]],"C"&amp;Table1[[#This Row],[Direct
Funded
Charter School
Number]])</f>
        <v>70680</v>
      </c>
      <c r="K1014" t="s">
        <v>2508</v>
      </c>
      <c r="L1014" s="9">
        <v>10000</v>
      </c>
      <c r="M1014" s="20">
        <v>2500</v>
      </c>
    </row>
    <row r="1015" spans="1:13" x14ac:dyDescent="0.35">
      <c r="A1015" t="s">
        <v>2498</v>
      </c>
      <c r="B1015" t="s">
        <v>2973</v>
      </c>
      <c r="C1015" s="2">
        <v>6</v>
      </c>
      <c r="D1015" t="s">
        <v>2509</v>
      </c>
      <c r="E1015" s="2" t="str">
        <f t="shared" si="116"/>
        <v>49</v>
      </c>
      <c r="F1015" s="2" t="str">
        <f t="shared" si="117"/>
        <v>70706</v>
      </c>
      <c r="G1015" s="2" t="str">
        <f t="shared" si="118"/>
        <v>0000000</v>
      </c>
      <c r="H1015" s="2" t="s">
        <v>8</v>
      </c>
      <c r="I1015" s="2" t="str">
        <f t="shared" si="115"/>
        <v>7070</v>
      </c>
      <c r="J1015" s="2" t="str">
        <f>IF(Table1[[#This Row],[Direct
Funded
Charter School
Number]]="N/A",Table1[[#This Row],[District
Code]],"C"&amp;Table1[[#This Row],[Direct
Funded
Charter School
Number]])</f>
        <v>70706</v>
      </c>
      <c r="K1015" t="s">
        <v>2510</v>
      </c>
      <c r="L1015" s="9">
        <v>10000</v>
      </c>
      <c r="M1015" s="20">
        <v>2500</v>
      </c>
    </row>
    <row r="1016" spans="1:13" x14ac:dyDescent="0.35">
      <c r="A1016" t="s">
        <v>2498</v>
      </c>
      <c r="B1016" t="s">
        <v>2973</v>
      </c>
      <c r="C1016" s="2">
        <v>6</v>
      </c>
      <c r="D1016" t="s">
        <v>2511</v>
      </c>
      <c r="E1016" s="2" t="str">
        <f t="shared" si="116"/>
        <v>49</v>
      </c>
      <c r="F1016" s="2" t="str">
        <f t="shared" si="117"/>
        <v>70714</v>
      </c>
      <c r="G1016" s="2" t="str">
        <f t="shared" si="118"/>
        <v>0000000</v>
      </c>
      <c r="H1016" s="2" t="s">
        <v>8</v>
      </c>
      <c r="I1016" s="2" t="str">
        <f t="shared" si="115"/>
        <v>7071</v>
      </c>
      <c r="J1016" s="2" t="str">
        <f>IF(Table1[[#This Row],[Direct
Funded
Charter School
Number]]="N/A",Table1[[#This Row],[District
Code]],"C"&amp;Table1[[#This Row],[Direct
Funded
Charter School
Number]])</f>
        <v>70714</v>
      </c>
      <c r="K1016" t="s">
        <v>2512</v>
      </c>
      <c r="L1016" s="9">
        <v>10000</v>
      </c>
      <c r="M1016" s="20">
        <v>2500</v>
      </c>
    </row>
    <row r="1017" spans="1:13" x14ac:dyDescent="0.35">
      <c r="A1017" t="s">
        <v>2498</v>
      </c>
      <c r="B1017" t="s">
        <v>2973</v>
      </c>
      <c r="C1017" s="2">
        <v>6</v>
      </c>
      <c r="D1017" t="s">
        <v>2513</v>
      </c>
      <c r="E1017" s="2" t="str">
        <f t="shared" si="116"/>
        <v>49</v>
      </c>
      <c r="F1017" s="2" t="str">
        <f t="shared" si="117"/>
        <v>70722</v>
      </c>
      <c r="G1017" s="2" t="str">
        <f t="shared" si="118"/>
        <v>0000000</v>
      </c>
      <c r="H1017" s="2" t="s">
        <v>8</v>
      </c>
      <c r="I1017" s="2" t="str">
        <f t="shared" si="115"/>
        <v>7072</v>
      </c>
      <c r="J1017" s="2" t="str">
        <f>IF(Table1[[#This Row],[Direct
Funded
Charter School
Number]]="N/A",Table1[[#This Row],[District
Code]],"C"&amp;Table1[[#This Row],[Direct
Funded
Charter School
Number]])</f>
        <v>70722</v>
      </c>
      <c r="K1017" t="s">
        <v>2514</v>
      </c>
      <c r="L1017" s="9">
        <v>10000</v>
      </c>
      <c r="M1017" s="20">
        <v>2500</v>
      </c>
    </row>
    <row r="1018" spans="1:13" x14ac:dyDescent="0.35">
      <c r="A1018" t="s">
        <v>2498</v>
      </c>
      <c r="B1018" t="s">
        <v>2973</v>
      </c>
      <c r="C1018" s="2">
        <v>6</v>
      </c>
      <c r="D1018" t="s">
        <v>2515</v>
      </c>
      <c r="E1018" s="2" t="str">
        <f t="shared" si="116"/>
        <v>49</v>
      </c>
      <c r="F1018" s="2" t="str">
        <f t="shared" si="117"/>
        <v>70730</v>
      </c>
      <c r="G1018" s="2" t="str">
        <f t="shared" si="118"/>
        <v>0000000</v>
      </c>
      <c r="H1018" s="2" t="s">
        <v>8</v>
      </c>
      <c r="I1018" s="2" t="str">
        <f t="shared" si="115"/>
        <v>7073</v>
      </c>
      <c r="J1018" s="2" t="str">
        <f>IF(Table1[[#This Row],[Direct
Funded
Charter School
Number]]="N/A",Table1[[#This Row],[District
Code]],"C"&amp;Table1[[#This Row],[Direct
Funded
Charter School
Number]])</f>
        <v>70730</v>
      </c>
      <c r="K1018" t="s">
        <v>2516</v>
      </c>
      <c r="L1018" s="9">
        <v>10000</v>
      </c>
      <c r="M1018" s="20">
        <v>3015</v>
      </c>
    </row>
    <row r="1019" spans="1:13" x14ac:dyDescent="0.35">
      <c r="A1019" t="s">
        <v>2498</v>
      </c>
      <c r="B1019" t="s">
        <v>2973</v>
      </c>
      <c r="C1019" s="2">
        <v>6</v>
      </c>
      <c r="D1019" t="s">
        <v>2517</v>
      </c>
      <c r="E1019" s="2" t="str">
        <f t="shared" si="116"/>
        <v>49</v>
      </c>
      <c r="F1019" s="2" t="str">
        <f t="shared" si="117"/>
        <v>70763</v>
      </c>
      <c r="G1019" s="2" t="str">
        <f t="shared" si="118"/>
        <v>0000000</v>
      </c>
      <c r="H1019" s="2" t="s">
        <v>8</v>
      </c>
      <c r="I1019" s="2" t="str">
        <f t="shared" si="115"/>
        <v>7076</v>
      </c>
      <c r="J1019" s="2" t="str">
        <f>IF(Table1[[#This Row],[Direct
Funded
Charter School
Number]]="N/A",Table1[[#This Row],[District
Code]],"C"&amp;Table1[[#This Row],[Direct
Funded
Charter School
Number]])</f>
        <v>70763</v>
      </c>
      <c r="K1019" t="s">
        <v>2518</v>
      </c>
      <c r="L1019" s="9">
        <v>10000</v>
      </c>
      <c r="M1019" s="20">
        <v>4951</v>
      </c>
    </row>
    <row r="1020" spans="1:13" x14ac:dyDescent="0.35">
      <c r="A1020" t="s">
        <v>2498</v>
      </c>
      <c r="B1020" t="s">
        <v>2973</v>
      </c>
      <c r="C1020" s="2">
        <v>6</v>
      </c>
      <c r="D1020" t="s">
        <v>2519</v>
      </c>
      <c r="E1020" s="2" t="str">
        <f t="shared" si="116"/>
        <v>49</v>
      </c>
      <c r="F1020" s="2" t="str">
        <f t="shared" si="117"/>
        <v>70797</v>
      </c>
      <c r="G1020" s="2" t="str">
        <f t="shared" si="118"/>
        <v>0000000</v>
      </c>
      <c r="H1020" s="2" t="s">
        <v>8</v>
      </c>
      <c r="I1020" s="2" t="str">
        <f t="shared" si="115"/>
        <v>7079</v>
      </c>
      <c r="J1020" s="2" t="str">
        <f>IF(Table1[[#This Row],[Direct
Funded
Charter School
Number]]="N/A",Table1[[#This Row],[District
Code]],"C"&amp;Table1[[#This Row],[Direct
Funded
Charter School
Number]])</f>
        <v>70797</v>
      </c>
      <c r="K1020" t="s">
        <v>2520</v>
      </c>
      <c r="L1020" s="9">
        <v>10000</v>
      </c>
      <c r="M1020" s="20">
        <v>2500</v>
      </c>
    </row>
    <row r="1021" spans="1:13" x14ac:dyDescent="0.35">
      <c r="A1021" t="s">
        <v>2498</v>
      </c>
      <c r="B1021" t="s">
        <v>2973</v>
      </c>
      <c r="C1021" s="2">
        <v>6</v>
      </c>
      <c r="D1021" t="s">
        <v>2521</v>
      </c>
      <c r="E1021" s="2" t="str">
        <f t="shared" si="116"/>
        <v>49</v>
      </c>
      <c r="F1021" s="2" t="str">
        <f t="shared" si="117"/>
        <v>70805</v>
      </c>
      <c r="G1021" s="2" t="str">
        <f t="shared" si="118"/>
        <v>0000000</v>
      </c>
      <c r="H1021" s="2" t="s">
        <v>8</v>
      </c>
      <c r="I1021" s="2" t="str">
        <f t="shared" si="115"/>
        <v>7080</v>
      </c>
      <c r="J1021" s="2" t="str">
        <f>IF(Table1[[#This Row],[Direct
Funded
Charter School
Number]]="N/A",Table1[[#This Row],[District
Code]],"C"&amp;Table1[[#This Row],[Direct
Funded
Charter School
Number]])</f>
        <v>70805</v>
      </c>
      <c r="K1021" t="s">
        <v>2522</v>
      </c>
      <c r="L1021" s="9">
        <v>18359</v>
      </c>
      <c r="M1021" s="20">
        <v>4590</v>
      </c>
    </row>
    <row r="1022" spans="1:13" x14ac:dyDescent="0.35">
      <c r="A1022" t="s">
        <v>2498</v>
      </c>
      <c r="B1022" t="s">
        <v>2973</v>
      </c>
      <c r="C1022" s="2">
        <v>6</v>
      </c>
      <c r="D1022" t="s">
        <v>2523</v>
      </c>
      <c r="E1022" s="2" t="str">
        <f t="shared" si="116"/>
        <v>49</v>
      </c>
      <c r="F1022" s="2" t="str">
        <f t="shared" si="117"/>
        <v>70839</v>
      </c>
      <c r="G1022" s="2" t="str">
        <f t="shared" si="118"/>
        <v>0000000</v>
      </c>
      <c r="H1022" s="2" t="s">
        <v>8</v>
      </c>
      <c r="I1022" s="2" t="str">
        <f t="shared" si="115"/>
        <v>7083</v>
      </c>
      <c r="J1022" s="2" t="str">
        <f>IF(Table1[[#This Row],[Direct
Funded
Charter School
Number]]="N/A",Table1[[#This Row],[District
Code]],"C"&amp;Table1[[#This Row],[Direct
Funded
Charter School
Number]])</f>
        <v>70839</v>
      </c>
      <c r="K1022" t="s">
        <v>2524</v>
      </c>
      <c r="L1022" s="9">
        <v>10000</v>
      </c>
      <c r="M1022" s="20">
        <v>2500</v>
      </c>
    </row>
    <row r="1023" spans="1:13" x14ac:dyDescent="0.35">
      <c r="A1023" t="s">
        <v>2498</v>
      </c>
      <c r="B1023" t="s">
        <v>2973</v>
      </c>
      <c r="C1023" s="2">
        <v>6</v>
      </c>
      <c r="D1023" t="s">
        <v>2525</v>
      </c>
      <c r="E1023" s="2" t="str">
        <f t="shared" si="116"/>
        <v>49</v>
      </c>
      <c r="F1023" s="2" t="str">
        <f t="shared" si="117"/>
        <v>70847</v>
      </c>
      <c r="G1023" s="2" t="str">
        <f t="shared" si="118"/>
        <v>0000000</v>
      </c>
      <c r="H1023" s="2" t="s">
        <v>8</v>
      </c>
      <c r="I1023" s="2" t="str">
        <f t="shared" si="115"/>
        <v>7084</v>
      </c>
      <c r="J1023" s="2" t="str">
        <f>IF(Table1[[#This Row],[Direct
Funded
Charter School
Number]]="N/A",Table1[[#This Row],[District
Code]],"C"&amp;Table1[[#This Row],[Direct
Funded
Charter School
Number]])</f>
        <v>70847</v>
      </c>
      <c r="K1023" t="s">
        <v>2526</v>
      </c>
      <c r="L1023" s="9">
        <v>12313</v>
      </c>
      <c r="M1023" s="20">
        <v>3078</v>
      </c>
    </row>
    <row r="1024" spans="1:13" x14ac:dyDescent="0.35">
      <c r="A1024" t="s">
        <v>2498</v>
      </c>
      <c r="B1024" t="s">
        <v>2973</v>
      </c>
      <c r="C1024" s="2">
        <v>6</v>
      </c>
      <c r="D1024" t="s">
        <v>2527</v>
      </c>
      <c r="E1024" s="2" t="str">
        <f t="shared" si="116"/>
        <v>49</v>
      </c>
      <c r="F1024" s="2" t="str">
        <f t="shared" si="117"/>
        <v>70854</v>
      </c>
      <c r="G1024" s="2" t="str">
        <f t="shared" si="118"/>
        <v>0000000</v>
      </c>
      <c r="H1024" s="2" t="s">
        <v>8</v>
      </c>
      <c r="I1024" s="2" t="str">
        <f t="shared" si="115"/>
        <v>7085</v>
      </c>
      <c r="J1024" s="2" t="str">
        <f>IF(Table1[[#This Row],[Direct
Funded
Charter School
Number]]="N/A",Table1[[#This Row],[District
Code]],"C"&amp;Table1[[#This Row],[Direct
Funded
Charter School
Number]])</f>
        <v>70854</v>
      </c>
      <c r="K1024" t="s">
        <v>2528</v>
      </c>
      <c r="L1024" s="9">
        <v>16345</v>
      </c>
      <c r="M1024" s="20">
        <v>4086</v>
      </c>
    </row>
    <row r="1025" spans="1:13" x14ac:dyDescent="0.35">
      <c r="A1025" t="s">
        <v>2498</v>
      </c>
      <c r="B1025" t="s">
        <v>2973</v>
      </c>
      <c r="C1025" s="2">
        <v>6</v>
      </c>
      <c r="D1025" t="s">
        <v>2529</v>
      </c>
      <c r="E1025" s="2" t="str">
        <f t="shared" si="116"/>
        <v>49</v>
      </c>
      <c r="F1025" s="2" t="str">
        <f t="shared" si="117"/>
        <v>70862</v>
      </c>
      <c r="G1025" s="2" t="str">
        <f t="shared" si="118"/>
        <v>0000000</v>
      </c>
      <c r="H1025" s="2" t="s">
        <v>8</v>
      </c>
      <c r="I1025" s="2" t="str">
        <f t="shared" si="115"/>
        <v>7086</v>
      </c>
      <c r="J1025" s="2" t="str">
        <f>IF(Table1[[#This Row],[Direct
Funded
Charter School
Number]]="N/A",Table1[[#This Row],[District
Code]],"C"&amp;Table1[[#This Row],[Direct
Funded
Charter School
Number]])</f>
        <v>70862</v>
      </c>
      <c r="K1025" t="s">
        <v>2530</v>
      </c>
      <c r="L1025" s="9">
        <v>23676</v>
      </c>
      <c r="M1025" s="20">
        <v>5919</v>
      </c>
    </row>
    <row r="1026" spans="1:13" x14ac:dyDescent="0.35">
      <c r="A1026" t="s">
        <v>2498</v>
      </c>
      <c r="B1026" t="s">
        <v>2973</v>
      </c>
      <c r="C1026" s="2">
        <v>6</v>
      </c>
      <c r="D1026" t="s">
        <v>2531</v>
      </c>
      <c r="E1026" s="2" t="str">
        <f t="shared" si="116"/>
        <v>49</v>
      </c>
      <c r="F1026" s="2" t="str">
        <f t="shared" si="117"/>
        <v>70870</v>
      </c>
      <c r="G1026" s="2" t="str">
        <f t="shared" si="118"/>
        <v>0000000</v>
      </c>
      <c r="H1026" s="2" t="s">
        <v>8</v>
      </c>
      <c r="I1026" s="2" t="str">
        <f t="shared" si="115"/>
        <v>7087</v>
      </c>
      <c r="J1026" s="2" t="str">
        <f>IF(Table1[[#This Row],[Direct
Funded
Charter School
Number]]="N/A",Table1[[#This Row],[District
Code]],"C"&amp;Table1[[#This Row],[Direct
Funded
Charter School
Number]])</f>
        <v>70870</v>
      </c>
      <c r="K1026" t="s">
        <v>2532</v>
      </c>
      <c r="L1026" s="9">
        <v>10000</v>
      </c>
      <c r="M1026" s="20">
        <v>2500</v>
      </c>
    </row>
    <row r="1027" spans="1:13" x14ac:dyDescent="0.35">
      <c r="A1027" t="s">
        <v>2498</v>
      </c>
      <c r="B1027" t="s">
        <v>2973</v>
      </c>
      <c r="C1027" s="2">
        <v>6</v>
      </c>
      <c r="D1027" t="s">
        <v>2533</v>
      </c>
      <c r="E1027" s="2" t="str">
        <f t="shared" si="116"/>
        <v>49</v>
      </c>
      <c r="F1027" s="2" t="str">
        <f t="shared" si="117"/>
        <v>70896</v>
      </c>
      <c r="G1027" s="2" t="str">
        <f t="shared" si="118"/>
        <v>0000000</v>
      </c>
      <c r="H1027" s="2" t="s">
        <v>8</v>
      </c>
      <c r="I1027" s="2" t="str">
        <f t="shared" si="115"/>
        <v>7089</v>
      </c>
      <c r="J1027" s="2" t="str">
        <f>IF(Table1[[#This Row],[Direct
Funded
Charter School
Number]]="N/A",Table1[[#This Row],[District
Code]],"C"&amp;Table1[[#This Row],[Direct
Funded
Charter School
Number]])</f>
        <v>70896</v>
      </c>
      <c r="K1027" t="s">
        <v>2534</v>
      </c>
      <c r="L1027" s="9">
        <v>14586</v>
      </c>
      <c r="M1027" s="20">
        <v>3647</v>
      </c>
    </row>
    <row r="1028" spans="1:13" x14ac:dyDescent="0.35">
      <c r="A1028" t="s">
        <v>2498</v>
      </c>
      <c r="B1028" t="s">
        <v>2973</v>
      </c>
      <c r="C1028" s="2">
        <v>6</v>
      </c>
      <c r="D1028" t="s">
        <v>2535</v>
      </c>
      <c r="E1028" s="2" t="str">
        <f t="shared" si="116"/>
        <v>49</v>
      </c>
      <c r="F1028" s="2" t="str">
        <f t="shared" si="117"/>
        <v>70904</v>
      </c>
      <c r="G1028" s="2" t="str">
        <f t="shared" si="118"/>
        <v>0000000</v>
      </c>
      <c r="H1028" s="2" t="s">
        <v>8</v>
      </c>
      <c r="I1028" s="2" t="str">
        <f t="shared" si="115"/>
        <v>7090</v>
      </c>
      <c r="J1028" s="2" t="str">
        <f>IF(Table1[[#This Row],[Direct
Funded
Charter School
Number]]="N/A",Table1[[#This Row],[District
Code]],"C"&amp;Table1[[#This Row],[Direct
Funded
Charter School
Number]])</f>
        <v>70904</v>
      </c>
      <c r="K1028" t="s">
        <v>2536</v>
      </c>
      <c r="L1028" s="9">
        <v>21929</v>
      </c>
      <c r="M1028" s="20">
        <v>5482</v>
      </c>
    </row>
    <row r="1029" spans="1:13" x14ac:dyDescent="0.35">
      <c r="A1029" t="s">
        <v>2498</v>
      </c>
      <c r="B1029" t="s">
        <v>2973</v>
      </c>
      <c r="C1029" s="2">
        <v>6</v>
      </c>
      <c r="D1029" t="s">
        <v>2537</v>
      </c>
      <c r="E1029" s="2" t="str">
        <f t="shared" si="116"/>
        <v>49</v>
      </c>
      <c r="F1029" s="2" t="str">
        <f t="shared" si="117"/>
        <v>70912</v>
      </c>
      <c r="G1029" s="2" t="str">
        <f t="shared" si="118"/>
        <v>0000000</v>
      </c>
      <c r="H1029" s="2" t="s">
        <v>8</v>
      </c>
      <c r="I1029" s="2" t="str">
        <f t="shared" si="115"/>
        <v>7091</v>
      </c>
      <c r="J1029" s="2" t="str">
        <f>IF(Table1[[#This Row],[Direct
Funded
Charter School
Number]]="N/A",Table1[[#This Row],[District
Code]],"C"&amp;Table1[[#This Row],[Direct
Funded
Charter School
Number]])</f>
        <v>70912</v>
      </c>
      <c r="K1029" t="s">
        <v>2538</v>
      </c>
      <c r="L1029" s="9">
        <v>67736</v>
      </c>
      <c r="M1029" s="20">
        <v>16934</v>
      </c>
    </row>
    <row r="1030" spans="1:13" x14ac:dyDescent="0.35">
      <c r="A1030" t="s">
        <v>2498</v>
      </c>
      <c r="B1030" t="s">
        <v>2973</v>
      </c>
      <c r="C1030" s="2">
        <v>6</v>
      </c>
      <c r="D1030" t="s">
        <v>2539</v>
      </c>
      <c r="E1030" s="2" t="str">
        <f t="shared" si="116"/>
        <v>49</v>
      </c>
      <c r="F1030" s="2" t="str">
        <f t="shared" si="117"/>
        <v>70920</v>
      </c>
      <c r="G1030" s="2" t="str">
        <f t="shared" si="118"/>
        <v>0000000</v>
      </c>
      <c r="H1030" s="2" t="s">
        <v>8</v>
      </c>
      <c r="I1030" s="2" t="str">
        <f t="shared" si="115"/>
        <v>7092</v>
      </c>
      <c r="J1030" s="2" t="str">
        <f>IF(Table1[[#This Row],[Direct
Funded
Charter School
Number]]="N/A",Table1[[#This Row],[District
Code]],"C"&amp;Table1[[#This Row],[Direct
Funded
Charter School
Number]])</f>
        <v>70920</v>
      </c>
      <c r="K1030" t="s">
        <v>2540</v>
      </c>
      <c r="L1030" s="9">
        <v>133165</v>
      </c>
      <c r="M1030" s="20">
        <v>33291</v>
      </c>
    </row>
    <row r="1031" spans="1:13" x14ac:dyDescent="0.35">
      <c r="A1031" t="s">
        <v>2498</v>
      </c>
      <c r="B1031" t="s">
        <v>2973</v>
      </c>
      <c r="C1031" s="2">
        <v>6</v>
      </c>
      <c r="D1031" t="s">
        <v>2541</v>
      </c>
      <c r="E1031" s="2" t="str">
        <f t="shared" si="116"/>
        <v>49</v>
      </c>
      <c r="F1031" s="2" t="str">
        <f t="shared" si="117"/>
        <v>70938</v>
      </c>
      <c r="G1031" s="2" t="str">
        <f t="shared" si="118"/>
        <v>0000000</v>
      </c>
      <c r="H1031" s="2" t="s">
        <v>8</v>
      </c>
      <c r="I1031" s="2" t="str">
        <f t="shared" si="115"/>
        <v>7093</v>
      </c>
      <c r="J1031" s="2" t="str">
        <f>IF(Table1[[#This Row],[Direct
Funded
Charter School
Number]]="N/A",Table1[[#This Row],[District
Code]],"C"&amp;Table1[[#This Row],[Direct
Funded
Charter School
Number]])</f>
        <v>70938</v>
      </c>
      <c r="K1031" t="s">
        <v>2542</v>
      </c>
      <c r="L1031" s="9">
        <v>10000</v>
      </c>
      <c r="M1031" s="20">
        <v>7500</v>
      </c>
    </row>
    <row r="1032" spans="1:13" x14ac:dyDescent="0.35">
      <c r="A1032" t="s">
        <v>2498</v>
      </c>
      <c r="B1032" t="s">
        <v>2973</v>
      </c>
      <c r="C1032" s="2">
        <v>6</v>
      </c>
      <c r="D1032" t="s">
        <v>2543</v>
      </c>
      <c r="E1032" s="2" t="str">
        <f t="shared" si="116"/>
        <v>49</v>
      </c>
      <c r="F1032" s="2" t="str">
        <f t="shared" si="117"/>
        <v>70953</v>
      </c>
      <c r="G1032" s="2" t="str">
        <f t="shared" si="118"/>
        <v>0000000</v>
      </c>
      <c r="H1032" s="2" t="s">
        <v>8</v>
      </c>
      <c r="I1032" s="2" t="str">
        <f t="shared" si="115"/>
        <v>7095</v>
      </c>
      <c r="J1032" s="2" t="str">
        <f>IF(Table1[[#This Row],[Direct
Funded
Charter School
Number]]="N/A",Table1[[#This Row],[District
Code]],"C"&amp;Table1[[#This Row],[Direct
Funded
Charter School
Number]])</f>
        <v>70953</v>
      </c>
      <c r="K1032" t="s">
        <v>2544</v>
      </c>
      <c r="L1032" s="9">
        <v>67736</v>
      </c>
      <c r="M1032" s="20">
        <v>16934</v>
      </c>
    </row>
    <row r="1033" spans="1:13" x14ac:dyDescent="0.35">
      <c r="A1033" t="s">
        <v>2498</v>
      </c>
      <c r="B1033" t="s">
        <v>2973</v>
      </c>
      <c r="C1033" s="2">
        <v>6</v>
      </c>
      <c r="D1033" t="s">
        <v>2545</v>
      </c>
      <c r="E1033" s="2" t="str">
        <f t="shared" si="116"/>
        <v>49</v>
      </c>
      <c r="F1033" s="2" t="str">
        <f t="shared" si="117"/>
        <v>70979</v>
      </c>
      <c r="G1033" s="2" t="str">
        <f t="shared" si="118"/>
        <v>0000000</v>
      </c>
      <c r="H1033" s="2" t="s">
        <v>8</v>
      </c>
      <c r="I1033" s="2" t="str">
        <f t="shared" si="115"/>
        <v>7097</v>
      </c>
      <c r="J1033" s="2" t="str">
        <f>IF(Table1[[#This Row],[Direct
Funded
Charter School
Number]]="N/A",Table1[[#This Row],[District
Code]],"C"&amp;Table1[[#This Row],[Direct
Funded
Charter School
Number]])</f>
        <v>70979</v>
      </c>
      <c r="K1033" t="s">
        <v>2546</v>
      </c>
      <c r="L1033" s="9">
        <v>10000</v>
      </c>
      <c r="M1033" s="20">
        <v>2500</v>
      </c>
    </row>
    <row r="1034" spans="1:13" x14ac:dyDescent="0.35">
      <c r="A1034" t="s">
        <v>2498</v>
      </c>
      <c r="B1034" t="s">
        <v>2973</v>
      </c>
      <c r="C1034" s="2">
        <v>6</v>
      </c>
      <c r="D1034" t="s">
        <v>2547</v>
      </c>
      <c r="E1034" s="2" t="str">
        <f t="shared" si="116"/>
        <v>49</v>
      </c>
      <c r="F1034" s="2" t="str">
        <f t="shared" si="117"/>
        <v>70995</v>
      </c>
      <c r="G1034" s="2" t="str">
        <f t="shared" si="118"/>
        <v>0000000</v>
      </c>
      <c r="H1034" s="2" t="s">
        <v>8</v>
      </c>
      <c r="I1034" s="2" t="str">
        <f t="shared" si="115"/>
        <v>7099</v>
      </c>
      <c r="J1034" s="2" t="str">
        <f>IF(Table1[[#This Row],[Direct
Funded
Charter School
Number]]="N/A",Table1[[#This Row],[District
Code]],"C"&amp;Table1[[#This Row],[Direct
Funded
Charter School
Number]])</f>
        <v>70995</v>
      </c>
      <c r="K1034" t="s">
        <v>2548</v>
      </c>
      <c r="L1034" s="9">
        <v>10000</v>
      </c>
      <c r="M1034" s="20">
        <v>2500</v>
      </c>
    </row>
    <row r="1035" spans="1:13" x14ac:dyDescent="0.35">
      <c r="A1035" t="s">
        <v>2498</v>
      </c>
      <c r="B1035" t="s">
        <v>2973</v>
      </c>
      <c r="C1035" s="2">
        <v>6</v>
      </c>
      <c r="D1035" t="s">
        <v>2549</v>
      </c>
      <c r="E1035" s="2" t="str">
        <f t="shared" si="116"/>
        <v>49</v>
      </c>
      <c r="F1035" s="2" t="str">
        <f t="shared" si="117"/>
        <v>71001</v>
      </c>
      <c r="G1035" s="2" t="str">
        <f t="shared" si="118"/>
        <v>0000000</v>
      </c>
      <c r="H1035" s="2" t="s">
        <v>8</v>
      </c>
      <c r="I1035" s="2" t="str">
        <f t="shared" si="115"/>
        <v>7100</v>
      </c>
      <c r="J1035" s="2" t="str">
        <f>IF(Table1[[#This Row],[Direct
Funded
Charter School
Number]]="N/A",Table1[[#This Row],[District
Code]],"C"&amp;Table1[[#This Row],[Direct
Funded
Charter School
Number]])</f>
        <v>71001</v>
      </c>
      <c r="K1035" t="s">
        <v>2550</v>
      </c>
      <c r="L1035" s="9">
        <v>10000</v>
      </c>
      <c r="M1035" s="20">
        <v>2500</v>
      </c>
    </row>
    <row r="1036" spans="1:13" s="11" customFormat="1" x14ac:dyDescent="0.35">
      <c r="A1036" t="s">
        <v>2498</v>
      </c>
      <c r="B1036" t="s">
        <v>2973</v>
      </c>
      <c r="C1036" s="2">
        <v>6</v>
      </c>
      <c r="D1036" t="s">
        <v>3038</v>
      </c>
      <c r="E1036" s="2" t="str">
        <f t="shared" si="116"/>
        <v>49</v>
      </c>
      <c r="F1036" s="2" t="str">
        <f t="shared" si="117"/>
        <v>71019</v>
      </c>
      <c r="G1036" s="2" t="str">
        <f t="shared" si="118"/>
        <v>0000000</v>
      </c>
      <c r="H1036" s="2" t="s">
        <v>8</v>
      </c>
      <c r="I1036" s="2" t="str">
        <f t="shared" ref="I1036" si="119">IF(H1036="N/A",MID(F1036,1,4),IF(MID(H1036,1,1)="0","C"&amp;MID(H1036,2,3),IF(MID(H1036,1,1)="1","S"&amp;MID(H1036,2,3),"?")))</f>
        <v>7101</v>
      </c>
      <c r="J1036" s="21" t="str">
        <f>IF(Table1[[#This Row],[Direct
Funded
Charter School
Number]]="N/A",Table1[[#This Row],[District
Code]],"C"&amp;Table1[[#This Row],[Direct
Funded
Charter School
Number]])</f>
        <v>71019</v>
      </c>
      <c r="K1036" t="s">
        <v>3037</v>
      </c>
      <c r="L1036" s="22">
        <v>10000</v>
      </c>
      <c r="M1036" s="23">
        <v>2500</v>
      </c>
    </row>
    <row r="1037" spans="1:13" x14ac:dyDescent="0.35">
      <c r="A1037" t="s">
        <v>2498</v>
      </c>
      <c r="B1037" t="s">
        <v>2973</v>
      </c>
      <c r="C1037" s="2">
        <v>6</v>
      </c>
      <c r="D1037" t="s">
        <v>2551</v>
      </c>
      <c r="E1037" s="2" t="str">
        <f t="shared" si="116"/>
        <v>49</v>
      </c>
      <c r="F1037" s="2" t="str">
        <f t="shared" si="117"/>
        <v>71035</v>
      </c>
      <c r="G1037" s="2" t="str">
        <f t="shared" si="118"/>
        <v>0000000</v>
      </c>
      <c r="H1037" s="2" t="s">
        <v>8</v>
      </c>
      <c r="I1037" s="2" t="str">
        <f t="shared" si="115"/>
        <v>7103</v>
      </c>
      <c r="J1037" s="2" t="str">
        <f>IF(Table1[[#This Row],[Direct
Funded
Charter School
Number]]="N/A",Table1[[#This Row],[District
Code]],"C"&amp;Table1[[#This Row],[Direct
Funded
Charter School
Number]])</f>
        <v>71035</v>
      </c>
      <c r="K1037" t="s">
        <v>2552</v>
      </c>
      <c r="L1037" s="9">
        <v>19609</v>
      </c>
      <c r="M1037" s="20">
        <v>4902</v>
      </c>
    </row>
    <row r="1038" spans="1:13" x14ac:dyDescent="0.35">
      <c r="A1038" t="s">
        <v>2498</v>
      </c>
      <c r="B1038" t="s">
        <v>2973</v>
      </c>
      <c r="C1038" s="2">
        <v>6</v>
      </c>
      <c r="D1038" t="s">
        <v>2553</v>
      </c>
      <c r="E1038" s="2" t="str">
        <f t="shared" si="116"/>
        <v>49</v>
      </c>
      <c r="F1038" s="2" t="str">
        <f t="shared" si="117"/>
        <v>75358</v>
      </c>
      <c r="G1038" s="2" t="str">
        <f t="shared" si="118"/>
        <v>0000000</v>
      </c>
      <c r="H1038" s="2" t="s">
        <v>8</v>
      </c>
      <c r="I1038" s="2" t="str">
        <f t="shared" si="115"/>
        <v>7535</v>
      </c>
      <c r="J1038" s="2" t="str">
        <f>IF(Table1[[#This Row],[Direct
Funded
Charter School
Number]]="N/A",Table1[[#This Row],[District
Code]],"C"&amp;Table1[[#This Row],[Direct
Funded
Charter School
Number]])</f>
        <v>75358</v>
      </c>
      <c r="K1038" t="s">
        <v>2554</v>
      </c>
      <c r="L1038" s="9">
        <v>24257</v>
      </c>
      <c r="M1038" s="20">
        <v>6064</v>
      </c>
    </row>
    <row r="1039" spans="1:13" x14ac:dyDescent="0.35">
      <c r="A1039" t="s">
        <v>2498</v>
      </c>
      <c r="B1039" t="s">
        <v>2973</v>
      </c>
      <c r="C1039" s="2">
        <v>6</v>
      </c>
      <c r="D1039" t="s">
        <v>2555</v>
      </c>
      <c r="E1039" s="2" t="str">
        <f t="shared" si="116"/>
        <v>49</v>
      </c>
      <c r="F1039" s="2" t="str">
        <f t="shared" si="117"/>
        <v>75390</v>
      </c>
      <c r="G1039" s="2" t="str">
        <f t="shared" si="118"/>
        <v>0000000</v>
      </c>
      <c r="H1039" s="2" t="s">
        <v>8</v>
      </c>
      <c r="I1039" s="2" t="str">
        <f t="shared" si="115"/>
        <v>7539</v>
      </c>
      <c r="J1039" s="2" t="str">
        <f>IF(Table1[[#This Row],[Direct
Funded
Charter School
Number]]="N/A",Table1[[#This Row],[District
Code]],"C"&amp;Table1[[#This Row],[Direct
Funded
Charter School
Number]])</f>
        <v>75390</v>
      </c>
      <c r="K1039" t="s">
        <v>2556</v>
      </c>
      <c r="L1039" s="9">
        <v>23953</v>
      </c>
      <c r="M1039" s="20">
        <v>5988</v>
      </c>
    </row>
    <row r="1040" spans="1:13" x14ac:dyDescent="0.35">
      <c r="A1040" t="s">
        <v>2498</v>
      </c>
      <c r="B1040" t="s">
        <v>2973</v>
      </c>
      <c r="C1040" s="2">
        <v>6</v>
      </c>
      <c r="D1040" t="s">
        <v>2557</v>
      </c>
      <c r="E1040" s="2" t="str">
        <f t="shared" si="116"/>
        <v>49</v>
      </c>
      <c r="F1040" s="2" t="str">
        <f t="shared" si="117"/>
        <v>70953</v>
      </c>
      <c r="G1040" s="2" t="str">
        <f t="shared" si="118"/>
        <v>6111678</v>
      </c>
      <c r="H1040" s="2" t="s">
        <v>2558</v>
      </c>
      <c r="I1040" s="2" t="str">
        <f t="shared" si="115"/>
        <v>C009</v>
      </c>
      <c r="J1040" s="2" t="str">
        <f>IF(Table1[[#This Row],[Direct
Funded
Charter School
Number]]="N/A",Table1[[#This Row],[District
Code]],"C"&amp;Table1[[#This Row],[Direct
Funded
Charter School
Number]])</f>
        <v>C0009</v>
      </c>
      <c r="K1040" t="s">
        <v>2559</v>
      </c>
      <c r="L1040" s="9">
        <v>10000</v>
      </c>
      <c r="M1040" s="20">
        <v>2500</v>
      </c>
    </row>
    <row r="1041" spans="1:13" x14ac:dyDescent="0.35">
      <c r="A1041" t="s">
        <v>2498</v>
      </c>
      <c r="B1041" t="s">
        <v>2973</v>
      </c>
      <c r="C1041" s="2">
        <v>6</v>
      </c>
      <c r="D1041" t="s">
        <v>2560</v>
      </c>
      <c r="E1041" s="2" t="str">
        <f t="shared" si="116"/>
        <v>49</v>
      </c>
      <c r="F1041" s="2" t="str">
        <f t="shared" si="117"/>
        <v>70870</v>
      </c>
      <c r="G1041" s="2" t="str">
        <f t="shared" si="118"/>
        <v>6113492</v>
      </c>
      <c r="H1041" s="2" t="s">
        <v>2561</v>
      </c>
      <c r="I1041" s="2" t="str">
        <f t="shared" si="115"/>
        <v>C098</v>
      </c>
      <c r="J1041" s="2" t="str">
        <f>IF(Table1[[#This Row],[Direct
Funded
Charter School
Number]]="N/A",Table1[[#This Row],[District
Code]],"C"&amp;Table1[[#This Row],[Direct
Funded
Charter School
Number]])</f>
        <v>C0098</v>
      </c>
      <c r="K1041" t="s">
        <v>2562</v>
      </c>
      <c r="L1041" s="9">
        <v>10000</v>
      </c>
      <c r="M1041" s="20">
        <v>2500</v>
      </c>
    </row>
    <row r="1042" spans="1:13" x14ac:dyDescent="0.35">
      <c r="A1042" t="s">
        <v>2498</v>
      </c>
      <c r="B1042" t="s">
        <v>2973</v>
      </c>
      <c r="C1042" s="2">
        <v>6</v>
      </c>
      <c r="D1042" t="s">
        <v>2563</v>
      </c>
      <c r="E1042" s="2" t="str">
        <f t="shared" si="116"/>
        <v>49</v>
      </c>
      <c r="F1042" s="2" t="str">
        <f t="shared" si="117"/>
        <v>70912</v>
      </c>
      <c r="G1042" s="2" t="str">
        <f t="shared" si="118"/>
        <v>6116958</v>
      </c>
      <c r="H1042" s="2" t="s">
        <v>2564</v>
      </c>
      <c r="I1042" s="2" t="str">
        <f t="shared" si="115"/>
        <v>C215</v>
      </c>
      <c r="J1042" s="2" t="str">
        <f>IF(Table1[[#This Row],[Direct
Funded
Charter School
Number]]="N/A",Table1[[#This Row],[District
Code]],"C"&amp;Table1[[#This Row],[Direct
Funded
Charter School
Number]])</f>
        <v>C0215</v>
      </c>
      <c r="K1042" t="s">
        <v>2565</v>
      </c>
      <c r="L1042" s="9">
        <v>10000</v>
      </c>
      <c r="M1042" s="20">
        <v>1975</v>
      </c>
    </row>
    <row r="1043" spans="1:13" x14ac:dyDescent="0.35">
      <c r="A1043" t="s">
        <v>2498</v>
      </c>
      <c r="B1043" t="s">
        <v>2973</v>
      </c>
      <c r="C1043" s="2">
        <v>6</v>
      </c>
      <c r="D1043" t="s">
        <v>2566</v>
      </c>
      <c r="E1043" s="2" t="str">
        <f t="shared" si="116"/>
        <v>49</v>
      </c>
      <c r="F1043" s="2" t="str">
        <f t="shared" si="117"/>
        <v>70870</v>
      </c>
      <c r="G1043" s="2" t="str">
        <f t="shared" si="118"/>
        <v>0106344</v>
      </c>
      <c r="H1043" s="2" t="s">
        <v>2567</v>
      </c>
      <c r="I1043" s="2" t="str">
        <f t="shared" si="115"/>
        <v>C526</v>
      </c>
      <c r="J1043" s="2" t="str">
        <f>IF(Table1[[#This Row],[Direct
Funded
Charter School
Number]]="N/A",Table1[[#This Row],[District
Code]],"C"&amp;Table1[[#This Row],[Direct
Funded
Charter School
Number]])</f>
        <v>C0526</v>
      </c>
      <c r="K1043" t="s">
        <v>2568</v>
      </c>
      <c r="L1043" s="9">
        <v>10000</v>
      </c>
      <c r="M1043" s="20">
        <v>2500</v>
      </c>
    </row>
    <row r="1044" spans="1:13" x14ac:dyDescent="0.35">
      <c r="A1044" t="s">
        <v>2498</v>
      </c>
      <c r="B1044" t="s">
        <v>2973</v>
      </c>
      <c r="C1044" s="2">
        <v>6</v>
      </c>
      <c r="D1044" t="s">
        <v>2569</v>
      </c>
      <c r="E1044" s="2" t="str">
        <f t="shared" si="116"/>
        <v>49</v>
      </c>
      <c r="F1044" s="2" t="str">
        <f t="shared" si="117"/>
        <v>70904</v>
      </c>
      <c r="G1044" s="2" t="str">
        <f t="shared" si="118"/>
        <v>0101923</v>
      </c>
      <c r="H1044" s="2" t="s">
        <v>2570</v>
      </c>
      <c r="I1044" s="2" t="str">
        <f t="shared" si="115"/>
        <v>C558</v>
      </c>
      <c r="J1044" s="2" t="str">
        <f>IF(Table1[[#This Row],[Direct
Funded
Charter School
Number]]="N/A",Table1[[#This Row],[District
Code]],"C"&amp;Table1[[#This Row],[Direct
Funded
Charter School
Number]])</f>
        <v>C0558</v>
      </c>
      <c r="K1044" t="s">
        <v>2571</v>
      </c>
      <c r="L1044" s="9">
        <v>36246</v>
      </c>
      <c r="M1044" s="20">
        <v>9062</v>
      </c>
    </row>
    <row r="1045" spans="1:13" x14ac:dyDescent="0.35">
      <c r="A1045" t="s">
        <v>2498</v>
      </c>
      <c r="B1045" t="s">
        <v>2973</v>
      </c>
      <c r="C1045" s="2">
        <v>6</v>
      </c>
      <c r="D1045" t="s">
        <v>2572</v>
      </c>
      <c r="E1045" s="2" t="str">
        <f t="shared" ref="E1045:E1088" si="120">MID($D1045,1,2)</f>
        <v>49</v>
      </c>
      <c r="F1045" s="2" t="str">
        <f t="shared" ref="F1045:F1088" si="121">MID($D1045,3,5)</f>
        <v>70870</v>
      </c>
      <c r="G1045" s="2" t="str">
        <f t="shared" ref="G1045:G1088" si="122">MID($D1045,8,7)</f>
        <v>6109144</v>
      </c>
      <c r="H1045" s="2" t="s">
        <v>2573</v>
      </c>
      <c r="I1045" s="2" t="str">
        <f t="shared" ref="I1045:I1085" si="123">IF(H1045="N/A",MID(F1045,1,4),IF(MID(H1045,1,1)="0","C"&amp;MID(H1045,2,3),IF(MID(H1045,1,1)="1","S"&amp;MID(H1045,2,3),"?")))</f>
        <v>S439</v>
      </c>
      <c r="J1045" s="2" t="str">
        <f>IF(Table1[[#This Row],[Direct
Funded
Charter School
Number]]="N/A",Table1[[#This Row],[District
Code]],"C"&amp;Table1[[#This Row],[Direct
Funded
Charter School
Number]])</f>
        <v>C1439</v>
      </c>
      <c r="K1045" t="s">
        <v>2574</v>
      </c>
      <c r="L1045" s="9">
        <v>10000</v>
      </c>
      <c r="M1045" s="20">
        <v>2500</v>
      </c>
    </row>
    <row r="1046" spans="1:13" x14ac:dyDescent="0.35">
      <c r="A1046" t="s">
        <v>2498</v>
      </c>
      <c r="B1046" t="s">
        <v>2973</v>
      </c>
      <c r="C1046" s="2">
        <v>6</v>
      </c>
      <c r="D1046" t="s">
        <v>2575</v>
      </c>
      <c r="E1046" s="2" t="str">
        <f t="shared" si="120"/>
        <v>49</v>
      </c>
      <c r="F1046" s="2" t="str">
        <f t="shared" si="121"/>
        <v>70870</v>
      </c>
      <c r="G1046" s="2" t="str">
        <f t="shared" si="122"/>
        <v>6066344</v>
      </c>
      <c r="H1046" s="2" t="s">
        <v>2576</v>
      </c>
      <c r="I1046" s="2" t="str">
        <f t="shared" si="123"/>
        <v>S440</v>
      </c>
      <c r="J1046" s="2" t="str">
        <f>IF(Table1[[#This Row],[Direct
Funded
Charter School
Number]]="N/A",Table1[[#This Row],[District
Code]],"C"&amp;Table1[[#This Row],[Direct
Funded
Charter School
Number]])</f>
        <v>C1440</v>
      </c>
      <c r="K1046" t="s">
        <v>2577</v>
      </c>
      <c r="L1046" s="9">
        <v>10000</v>
      </c>
      <c r="M1046" s="20">
        <v>2500</v>
      </c>
    </row>
    <row r="1047" spans="1:13" x14ac:dyDescent="0.35">
      <c r="A1047" t="s">
        <v>2578</v>
      </c>
      <c r="B1047" t="s">
        <v>2974</v>
      </c>
      <c r="C1047" s="2">
        <v>3</v>
      </c>
      <c r="D1047" t="s">
        <v>2579</v>
      </c>
      <c r="E1047" s="2" t="str">
        <f t="shared" si="120"/>
        <v>50</v>
      </c>
      <c r="F1047" s="2" t="str">
        <f t="shared" si="121"/>
        <v>10504</v>
      </c>
      <c r="G1047" s="2" t="str">
        <f t="shared" si="122"/>
        <v>0000000</v>
      </c>
      <c r="H1047" s="2" t="s">
        <v>8</v>
      </c>
      <c r="I1047" s="2" t="str">
        <f t="shared" si="123"/>
        <v>1050</v>
      </c>
      <c r="J1047" s="2" t="str">
        <f>IF(Table1[[#This Row],[Direct
Funded
Charter School
Number]]="N/A",Table1[[#This Row],[District
Code]],"C"&amp;Table1[[#This Row],[Direct
Funded
Charter School
Number]])</f>
        <v>10504</v>
      </c>
      <c r="K1047" t="s">
        <v>2580</v>
      </c>
      <c r="L1047" s="9">
        <v>94292</v>
      </c>
      <c r="M1047" s="20">
        <v>70719</v>
      </c>
    </row>
    <row r="1048" spans="1:13" x14ac:dyDescent="0.35">
      <c r="A1048" t="s">
        <v>2578</v>
      </c>
      <c r="B1048" t="s">
        <v>2974</v>
      </c>
      <c r="C1048" s="2">
        <v>3</v>
      </c>
      <c r="D1048" t="s">
        <v>2581</v>
      </c>
      <c r="E1048" s="2" t="str">
        <f t="shared" si="120"/>
        <v>50</v>
      </c>
      <c r="F1048" s="2" t="str">
        <f t="shared" si="121"/>
        <v>71043</v>
      </c>
      <c r="G1048" s="2" t="str">
        <f t="shared" si="122"/>
        <v>0000000</v>
      </c>
      <c r="H1048" s="2" t="s">
        <v>8</v>
      </c>
      <c r="I1048" s="2" t="str">
        <f t="shared" si="123"/>
        <v>7104</v>
      </c>
      <c r="J1048" s="2" t="str">
        <f>IF(Table1[[#This Row],[Direct
Funded
Charter School
Number]]="N/A",Table1[[#This Row],[District
Code]],"C"&amp;Table1[[#This Row],[Direct
Funded
Charter School
Number]])</f>
        <v>71043</v>
      </c>
      <c r="K1048" t="s">
        <v>2582</v>
      </c>
      <c r="L1048" s="9">
        <v>237345</v>
      </c>
      <c r="M1048" s="20">
        <v>59336</v>
      </c>
    </row>
    <row r="1049" spans="1:13" x14ac:dyDescent="0.35">
      <c r="A1049" t="s">
        <v>2578</v>
      </c>
      <c r="B1049" t="s">
        <v>2974</v>
      </c>
      <c r="C1049" s="2">
        <v>3</v>
      </c>
      <c r="D1049" t="s">
        <v>2583</v>
      </c>
      <c r="E1049" s="2" t="str">
        <f t="shared" si="120"/>
        <v>50</v>
      </c>
      <c r="F1049" s="2" t="str">
        <f t="shared" si="121"/>
        <v>71068</v>
      </c>
      <c r="G1049" s="2" t="str">
        <f t="shared" si="122"/>
        <v>0000000</v>
      </c>
      <c r="H1049" s="2" t="s">
        <v>8</v>
      </c>
      <c r="I1049" s="2" t="str">
        <f t="shared" si="123"/>
        <v>7106</v>
      </c>
      <c r="J1049" s="2" t="str">
        <f>IF(Table1[[#This Row],[Direct
Funded
Charter School
Number]]="N/A",Table1[[#This Row],[District
Code]],"C"&amp;Table1[[#This Row],[Direct
Funded
Charter School
Number]])</f>
        <v>71068</v>
      </c>
      <c r="K1049" t="s">
        <v>2584</v>
      </c>
      <c r="L1049" s="9">
        <v>34147</v>
      </c>
      <c r="M1049" s="20">
        <v>8537</v>
      </c>
    </row>
    <row r="1050" spans="1:13" x14ac:dyDescent="0.35">
      <c r="A1050" t="s">
        <v>2578</v>
      </c>
      <c r="B1050" t="s">
        <v>2974</v>
      </c>
      <c r="C1050" s="2">
        <v>3</v>
      </c>
      <c r="D1050" t="s">
        <v>2585</v>
      </c>
      <c r="E1050" s="2" t="str">
        <f t="shared" si="120"/>
        <v>50</v>
      </c>
      <c r="F1050" s="2" t="str">
        <f t="shared" si="121"/>
        <v>71076</v>
      </c>
      <c r="G1050" s="2" t="str">
        <f t="shared" si="122"/>
        <v>0000000</v>
      </c>
      <c r="H1050" s="2" t="s">
        <v>8</v>
      </c>
      <c r="I1050" s="2" t="str">
        <f t="shared" si="123"/>
        <v>7107</v>
      </c>
      <c r="J1050" s="2" t="str">
        <f>IF(Table1[[#This Row],[Direct
Funded
Charter School
Number]]="N/A",Table1[[#This Row],[District
Code]],"C"&amp;Table1[[#This Row],[Direct
Funded
Charter School
Number]])</f>
        <v>71076</v>
      </c>
      <c r="K1050" t="s">
        <v>2586</v>
      </c>
      <c r="L1050" s="9">
        <v>72913</v>
      </c>
      <c r="M1050" s="20">
        <v>18228</v>
      </c>
    </row>
    <row r="1051" spans="1:13" x14ac:dyDescent="0.35">
      <c r="A1051" t="s">
        <v>2578</v>
      </c>
      <c r="B1051" t="s">
        <v>2974</v>
      </c>
      <c r="C1051" s="2">
        <v>3</v>
      </c>
      <c r="D1051" t="s">
        <v>2587</v>
      </c>
      <c r="E1051" s="2" t="str">
        <f t="shared" si="120"/>
        <v>50</v>
      </c>
      <c r="F1051" s="2" t="str">
        <f t="shared" si="121"/>
        <v>71084</v>
      </c>
      <c r="G1051" s="2" t="str">
        <f t="shared" si="122"/>
        <v>0000000</v>
      </c>
      <c r="H1051" s="2" t="s">
        <v>8</v>
      </c>
      <c r="I1051" s="2" t="str">
        <f t="shared" si="123"/>
        <v>7108</v>
      </c>
      <c r="J1051" s="2" t="str">
        <f>IF(Table1[[#This Row],[Direct
Funded
Charter School
Number]]="N/A",Table1[[#This Row],[District
Code]],"C"&amp;Table1[[#This Row],[Direct
Funded
Charter School
Number]])</f>
        <v>71084</v>
      </c>
      <c r="K1051" t="s">
        <v>2588</v>
      </c>
      <c r="L1051" s="9">
        <v>10000</v>
      </c>
      <c r="M1051" s="20">
        <v>2500</v>
      </c>
    </row>
    <row r="1052" spans="1:13" x14ac:dyDescent="0.35">
      <c r="A1052" t="s">
        <v>2578</v>
      </c>
      <c r="B1052" t="s">
        <v>2974</v>
      </c>
      <c r="C1052" s="2">
        <v>3</v>
      </c>
      <c r="D1052" t="s">
        <v>2589</v>
      </c>
      <c r="E1052" s="2" t="str">
        <f t="shared" si="120"/>
        <v>50</v>
      </c>
      <c r="F1052" s="2" t="str">
        <f t="shared" si="121"/>
        <v>71100</v>
      </c>
      <c r="G1052" s="2" t="str">
        <f t="shared" si="122"/>
        <v>0000000</v>
      </c>
      <c r="H1052" s="2" t="s">
        <v>8</v>
      </c>
      <c r="I1052" s="2" t="str">
        <f t="shared" si="123"/>
        <v>7110</v>
      </c>
      <c r="J1052" s="2" t="str">
        <f>IF(Table1[[#This Row],[Direct
Funded
Charter School
Number]]="N/A",Table1[[#This Row],[District
Code]],"C"&amp;Table1[[#This Row],[Direct
Funded
Charter School
Number]])</f>
        <v>71100</v>
      </c>
      <c r="K1052" t="s">
        <v>2590</v>
      </c>
      <c r="L1052" s="9">
        <v>10000</v>
      </c>
      <c r="M1052" s="20">
        <v>2500</v>
      </c>
    </row>
    <row r="1053" spans="1:13" x14ac:dyDescent="0.35">
      <c r="A1053" t="s">
        <v>2578</v>
      </c>
      <c r="B1053" t="s">
        <v>2974</v>
      </c>
      <c r="C1053" s="2">
        <v>3</v>
      </c>
      <c r="D1053" t="s">
        <v>2591</v>
      </c>
      <c r="E1053" s="2" t="str">
        <f t="shared" si="120"/>
        <v>50</v>
      </c>
      <c r="F1053" s="2" t="str">
        <f t="shared" si="121"/>
        <v>71134</v>
      </c>
      <c r="G1053" s="2" t="str">
        <f t="shared" si="122"/>
        <v>0000000</v>
      </c>
      <c r="H1053" s="2" t="s">
        <v>8</v>
      </c>
      <c r="I1053" s="2" t="str">
        <f t="shared" si="123"/>
        <v>7113</v>
      </c>
      <c r="J1053" s="2" t="str">
        <f>IF(Table1[[#This Row],[Direct
Funded
Charter School
Number]]="N/A",Table1[[#This Row],[District
Code]],"C"&amp;Table1[[#This Row],[Direct
Funded
Charter School
Number]])</f>
        <v>71134</v>
      </c>
      <c r="K1053" t="s">
        <v>2592</v>
      </c>
      <c r="L1053" s="9">
        <v>19722</v>
      </c>
      <c r="M1053" s="20">
        <v>5036</v>
      </c>
    </row>
    <row r="1054" spans="1:13" x14ac:dyDescent="0.35">
      <c r="A1054" t="s">
        <v>2578</v>
      </c>
      <c r="B1054" t="s">
        <v>2974</v>
      </c>
      <c r="C1054" s="2">
        <v>3</v>
      </c>
      <c r="D1054" t="s">
        <v>2593</v>
      </c>
      <c r="E1054" s="2" t="str">
        <f t="shared" si="120"/>
        <v>50</v>
      </c>
      <c r="F1054" s="2" t="str">
        <f t="shared" si="121"/>
        <v>71167</v>
      </c>
      <c r="G1054" s="2" t="str">
        <f t="shared" si="122"/>
        <v>0000000</v>
      </c>
      <c r="H1054" s="2" t="s">
        <v>8</v>
      </c>
      <c r="I1054" s="2" t="str">
        <f t="shared" si="123"/>
        <v>7116</v>
      </c>
      <c r="J1054" s="2" t="str">
        <f>IF(Table1[[#This Row],[Direct
Funded
Charter School
Number]]="N/A",Table1[[#This Row],[District
Code]],"C"&amp;Table1[[#This Row],[Direct
Funded
Charter School
Number]])</f>
        <v>71167</v>
      </c>
      <c r="K1054" t="s">
        <v>2594</v>
      </c>
      <c r="L1054" s="9">
        <v>442381</v>
      </c>
      <c r="M1054" s="20">
        <v>110595</v>
      </c>
    </row>
    <row r="1055" spans="1:13" x14ac:dyDescent="0.35">
      <c r="A1055" t="s">
        <v>2578</v>
      </c>
      <c r="B1055" t="s">
        <v>2974</v>
      </c>
      <c r="C1055" s="2">
        <v>3</v>
      </c>
      <c r="D1055" t="s">
        <v>2595</v>
      </c>
      <c r="E1055" s="2" t="str">
        <f t="shared" si="120"/>
        <v>50</v>
      </c>
      <c r="F1055" s="2" t="str">
        <f t="shared" si="121"/>
        <v>71175</v>
      </c>
      <c r="G1055" s="2" t="str">
        <f t="shared" si="122"/>
        <v>0000000</v>
      </c>
      <c r="H1055" s="2" t="s">
        <v>8</v>
      </c>
      <c r="I1055" s="2" t="str">
        <f t="shared" si="123"/>
        <v>7117</v>
      </c>
      <c r="J1055" s="2" t="str">
        <f>IF(Table1[[#This Row],[Direct
Funded
Charter School
Number]]="N/A",Table1[[#This Row],[District
Code]],"C"&amp;Table1[[#This Row],[Direct
Funded
Charter School
Number]])</f>
        <v>71175</v>
      </c>
      <c r="K1055" t="s">
        <v>2596</v>
      </c>
      <c r="L1055" s="9">
        <v>287795</v>
      </c>
      <c r="M1055" s="20">
        <v>71949</v>
      </c>
    </row>
    <row r="1056" spans="1:13" x14ac:dyDescent="0.35">
      <c r="A1056" t="s">
        <v>2578</v>
      </c>
      <c r="B1056" t="s">
        <v>2974</v>
      </c>
      <c r="C1056" s="2">
        <v>3</v>
      </c>
      <c r="D1056" t="s">
        <v>2597</v>
      </c>
      <c r="E1056" s="2" t="str">
        <f t="shared" si="120"/>
        <v>50</v>
      </c>
      <c r="F1056" s="2" t="str">
        <f t="shared" si="121"/>
        <v>71209</v>
      </c>
      <c r="G1056" s="2" t="str">
        <f t="shared" si="122"/>
        <v>0000000</v>
      </c>
      <c r="H1056" s="2" t="s">
        <v>8</v>
      </c>
      <c r="I1056" s="2" t="str">
        <f t="shared" si="123"/>
        <v>7120</v>
      </c>
      <c r="J1056" s="2" t="str">
        <f>IF(Table1[[#This Row],[Direct
Funded
Charter School
Number]]="N/A",Table1[[#This Row],[District
Code]],"C"&amp;Table1[[#This Row],[Direct
Funded
Charter School
Number]])</f>
        <v>71209</v>
      </c>
      <c r="K1056" t="s">
        <v>2598</v>
      </c>
      <c r="L1056" s="9">
        <v>10000</v>
      </c>
      <c r="M1056" s="20">
        <v>2500</v>
      </c>
    </row>
    <row r="1057" spans="1:13" x14ac:dyDescent="0.35">
      <c r="A1057" t="s">
        <v>2578</v>
      </c>
      <c r="B1057" t="s">
        <v>2974</v>
      </c>
      <c r="C1057" s="2">
        <v>3</v>
      </c>
      <c r="D1057" t="s">
        <v>2599</v>
      </c>
      <c r="E1057" s="2" t="str">
        <f t="shared" si="120"/>
        <v>50</v>
      </c>
      <c r="F1057" s="2" t="str">
        <f t="shared" si="121"/>
        <v>71217</v>
      </c>
      <c r="G1057" s="2" t="str">
        <f t="shared" si="122"/>
        <v>0000000</v>
      </c>
      <c r="H1057" s="2" t="s">
        <v>8</v>
      </c>
      <c r="I1057" s="2" t="str">
        <f t="shared" si="123"/>
        <v>7121</v>
      </c>
      <c r="J1057" s="2" t="str">
        <f>IF(Table1[[#This Row],[Direct
Funded
Charter School
Number]]="N/A",Table1[[#This Row],[District
Code]],"C"&amp;Table1[[#This Row],[Direct
Funded
Charter School
Number]])</f>
        <v>71217</v>
      </c>
      <c r="K1057" t="s">
        <v>2600</v>
      </c>
      <c r="L1057" s="9">
        <v>127054</v>
      </c>
      <c r="M1057" s="20">
        <v>31764</v>
      </c>
    </row>
    <row r="1058" spans="1:13" x14ac:dyDescent="0.35">
      <c r="A1058" t="s">
        <v>2578</v>
      </c>
      <c r="B1058" t="s">
        <v>2974</v>
      </c>
      <c r="C1058" s="2">
        <v>3</v>
      </c>
      <c r="D1058" t="s">
        <v>2601</v>
      </c>
      <c r="E1058" s="2" t="str">
        <f t="shared" si="120"/>
        <v>50</v>
      </c>
      <c r="F1058" s="2" t="str">
        <f t="shared" si="121"/>
        <v>71233</v>
      </c>
      <c r="G1058" s="2" t="str">
        <f t="shared" si="122"/>
        <v>0000000</v>
      </c>
      <c r="H1058" s="2" t="s">
        <v>8</v>
      </c>
      <c r="I1058" s="2" t="str">
        <f t="shared" si="123"/>
        <v>7123</v>
      </c>
      <c r="J1058" s="2" t="str">
        <f>IF(Table1[[#This Row],[Direct
Funded
Charter School
Number]]="N/A",Table1[[#This Row],[District
Code]],"C"&amp;Table1[[#This Row],[Direct
Funded
Charter School
Number]])</f>
        <v>71233</v>
      </c>
      <c r="K1058" t="s">
        <v>2602</v>
      </c>
      <c r="L1058" s="9">
        <v>10000</v>
      </c>
      <c r="M1058" s="20">
        <v>2500</v>
      </c>
    </row>
    <row r="1059" spans="1:13" x14ac:dyDescent="0.35">
      <c r="A1059" t="s">
        <v>2578</v>
      </c>
      <c r="B1059" t="s">
        <v>2974</v>
      </c>
      <c r="C1059" s="2">
        <v>3</v>
      </c>
      <c r="D1059" t="s">
        <v>2603</v>
      </c>
      <c r="E1059" s="2" t="str">
        <f t="shared" si="120"/>
        <v>50</v>
      </c>
      <c r="F1059" s="2" t="str">
        <f t="shared" si="121"/>
        <v>71266</v>
      </c>
      <c r="G1059" s="2" t="str">
        <f t="shared" si="122"/>
        <v>0000000</v>
      </c>
      <c r="H1059" s="2" t="s">
        <v>8</v>
      </c>
      <c r="I1059" s="2" t="str">
        <f t="shared" si="123"/>
        <v>7126</v>
      </c>
      <c r="J1059" s="2" t="str">
        <f>IF(Table1[[#This Row],[Direct
Funded
Charter School
Number]]="N/A",Table1[[#This Row],[District
Code]],"C"&amp;Table1[[#This Row],[Direct
Funded
Charter School
Number]])</f>
        <v>71266</v>
      </c>
      <c r="K1059" t="s">
        <v>2604</v>
      </c>
      <c r="L1059" s="9">
        <v>31394</v>
      </c>
      <c r="M1059" s="20">
        <v>7849</v>
      </c>
    </row>
    <row r="1060" spans="1:13" x14ac:dyDescent="0.35">
      <c r="A1060" t="s">
        <v>2578</v>
      </c>
      <c r="B1060" t="s">
        <v>2974</v>
      </c>
      <c r="C1060" s="2">
        <v>3</v>
      </c>
      <c r="D1060" t="s">
        <v>2605</v>
      </c>
      <c r="E1060" s="2" t="str">
        <f t="shared" si="120"/>
        <v>50</v>
      </c>
      <c r="F1060" s="2" t="str">
        <f t="shared" si="121"/>
        <v>71274</v>
      </c>
      <c r="G1060" s="2" t="str">
        <f t="shared" si="122"/>
        <v>0000000</v>
      </c>
      <c r="H1060" s="2" t="s">
        <v>8</v>
      </c>
      <c r="I1060" s="2" t="str">
        <f t="shared" si="123"/>
        <v>7127</v>
      </c>
      <c r="J1060" s="2" t="str">
        <f>IF(Table1[[#This Row],[Direct
Funded
Charter School
Number]]="N/A",Table1[[#This Row],[District
Code]],"C"&amp;Table1[[#This Row],[Direct
Funded
Charter School
Number]])</f>
        <v>71274</v>
      </c>
      <c r="K1060" t="s">
        <v>2606</v>
      </c>
      <c r="L1060" s="9">
        <v>10000</v>
      </c>
      <c r="M1060" s="20">
        <v>2500</v>
      </c>
    </row>
    <row r="1061" spans="1:13" x14ac:dyDescent="0.35">
      <c r="A1061" t="s">
        <v>2578</v>
      </c>
      <c r="B1061" t="s">
        <v>2974</v>
      </c>
      <c r="C1061" s="2">
        <v>3</v>
      </c>
      <c r="D1061" t="s">
        <v>2607</v>
      </c>
      <c r="E1061" s="2" t="str">
        <f t="shared" si="120"/>
        <v>50</v>
      </c>
      <c r="F1061" s="2" t="str">
        <f t="shared" si="121"/>
        <v>71282</v>
      </c>
      <c r="G1061" s="2" t="str">
        <f t="shared" si="122"/>
        <v>0000000</v>
      </c>
      <c r="H1061" s="2" t="s">
        <v>8</v>
      </c>
      <c r="I1061" s="2" t="str">
        <f t="shared" si="123"/>
        <v>7128</v>
      </c>
      <c r="J1061" s="2" t="str">
        <f>IF(Table1[[#This Row],[Direct
Funded
Charter School
Number]]="N/A",Table1[[#This Row],[District
Code]],"C"&amp;Table1[[#This Row],[Direct
Funded
Charter School
Number]])</f>
        <v>71282</v>
      </c>
      <c r="K1061" t="s">
        <v>2608</v>
      </c>
      <c r="L1061" s="9">
        <v>65251</v>
      </c>
      <c r="M1061" s="20">
        <v>16313</v>
      </c>
    </row>
    <row r="1062" spans="1:13" x14ac:dyDescent="0.35">
      <c r="A1062" t="s">
        <v>2578</v>
      </c>
      <c r="B1062" t="s">
        <v>2974</v>
      </c>
      <c r="C1062" s="2">
        <v>3</v>
      </c>
      <c r="D1062" t="s">
        <v>2609</v>
      </c>
      <c r="E1062" s="2" t="str">
        <f t="shared" si="120"/>
        <v>50</v>
      </c>
      <c r="F1062" s="2" t="str">
        <f t="shared" si="121"/>
        <v>71290</v>
      </c>
      <c r="G1062" s="2" t="str">
        <f t="shared" si="122"/>
        <v>0000000</v>
      </c>
      <c r="H1062" s="2" t="s">
        <v>8</v>
      </c>
      <c r="I1062" s="2" t="str">
        <f t="shared" si="123"/>
        <v>7129</v>
      </c>
      <c r="J1062" s="2" t="str">
        <f>IF(Table1[[#This Row],[Direct
Funded
Charter School
Number]]="N/A",Table1[[#This Row],[District
Code]],"C"&amp;Table1[[#This Row],[Direct
Funded
Charter School
Number]])</f>
        <v>71290</v>
      </c>
      <c r="K1062" t="s">
        <v>2610</v>
      </c>
      <c r="L1062" s="9">
        <v>119526</v>
      </c>
      <c r="M1062" s="20">
        <v>34668</v>
      </c>
    </row>
    <row r="1063" spans="1:13" x14ac:dyDescent="0.35">
      <c r="A1063" t="s">
        <v>2578</v>
      </c>
      <c r="B1063" t="s">
        <v>2974</v>
      </c>
      <c r="C1063" s="2">
        <v>3</v>
      </c>
      <c r="D1063" t="s">
        <v>2611</v>
      </c>
      <c r="E1063" s="2" t="str">
        <f t="shared" si="120"/>
        <v>50</v>
      </c>
      <c r="F1063" s="2" t="str">
        <f t="shared" si="121"/>
        <v>71324</v>
      </c>
      <c r="G1063" s="2" t="str">
        <f t="shared" si="122"/>
        <v>0000000</v>
      </c>
      <c r="H1063" s="2" t="s">
        <v>8</v>
      </c>
      <c r="I1063" s="2" t="str">
        <f t="shared" si="123"/>
        <v>7132</v>
      </c>
      <c r="J1063" s="2" t="str">
        <f>IF(Table1[[#This Row],[Direct
Funded
Charter School
Number]]="N/A",Table1[[#This Row],[District
Code]],"C"&amp;Table1[[#This Row],[Direct
Funded
Charter School
Number]])</f>
        <v>71324</v>
      </c>
      <c r="K1063" t="s">
        <v>2612</v>
      </c>
      <c r="L1063" s="9">
        <v>10000</v>
      </c>
      <c r="M1063" s="20">
        <v>2500</v>
      </c>
    </row>
    <row r="1064" spans="1:13" x14ac:dyDescent="0.35">
      <c r="A1064" t="s">
        <v>2578</v>
      </c>
      <c r="B1064" t="s">
        <v>2974</v>
      </c>
      <c r="C1064" s="2">
        <v>3</v>
      </c>
      <c r="D1064" t="s">
        <v>2613</v>
      </c>
      <c r="E1064" s="2" t="str">
        <f t="shared" si="120"/>
        <v>50</v>
      </c>
      <c r="F1064" s="2" t="str">
        <f t="shared" si="121"/>
        <v>73601</v>
      </c>
      <c r="G1064" s="2" t="str">
        <f t="shared" si="122"/>
        <v>0000000</v>
      </c>
      <c r="H1064" s="2" t="s">
        <v>8</v>
      </c>
      <c r="I1064" s="2" t="str">
        <f t="shared" si="123"/>
        <v>7360</v>
      </c>
      <c r="J1064" s="2" t="str">
        <f>IF(Table1[[#This Row],[Direct
Funded
Charter School
Number]]="N/A",Table1[[#This Row],[District
Code]],"C"&amp;Table1[[#This Row],[Direct
Funded
Charter School
Number]])</f>
        <v>73601</v>
      </c>
      <c r="K1064" t="s">
        <v>2614</v>
      </c>
      <c r="L1064" s="9">
        <v>44496</v>
      </c>
      <c r="M1064" s="20">
        <v>33372</v>
      </c>
    </row>
    <row r="1065" spans="1:13" x14ac:dyDescent="0.35">
      <c r="A1065" t="s">
        <v>2578</v>
      </c>
      <c r="B1065" t="s">
        <v>2974</v>
      </c>
      <c r="C1065" s="2">
        <v>3</v>
      </c>
      <c r="D1065" t="s">
        <v>2615</v>
      </c>
      <c r="E1065" s="2" t="str">
        <f t="shared" si="120"/>
        <v>50</v>
      </c>
      <c r="F1065" s="2" t="str">
        <f t="shared" si="121"/>
        <v>75549</v>
      </c>
      <c r="G1065" s="2" t="str">
        <f t="shared" si="122"/>
        <v>0000000</v>
      </c>
      <c r="H1065" s="2" t="s">
        <v>8</v>
      </c>
      <c r="I1065" s="2" t="str">
        <f t="shared" si="123"/>
        <v>7554</v>
      </c>
      <c r="J1065" s="2" t="str">
        <f>IF(Table1[[#This Row],[Direct
Funded
Charter School
Number]]="N/A",Table1[[#This Row],[District
Code]],"C"&amp;Table1[[#This Row],[Direct
Funded
Charter School
Number]])</f>
        <v>75549</v>
      </c>
      <c r="K1065" t="s">
        <v>2616</v>
      </c>
      <c r="L1065" s="9">
        <v>39930</v>
      </c>
      <c r="M1065" s="20">
        <v>9983</v>
      </c>
    </row>
    <row r="1066" spans="1:13" x14ac:dyDescent="0.35">
      <c r="A1066" t="s">
        <v>2578</v>
      </c>
      <c r="B1066" t="s">
        <v>2974</v>
      </c>
      <c r="C1066" s="2">
        <v>3</v>
      </c>
      <c r="D1066" t="s">
        <v>2617</v>
      </c>
      <c r="E1066" s="2" t="str">
        <f t="shared" si="120"/>
        <v>50</v>
      </c>
      <c r="F1066" s="2" t="str">
        <f t="shared" si="121"/>
        <v>75556</v>
      </c>
      <c r="G1066" s="2" t="str">
        <f t="shared" si="122"/>
        <v>0000000</v>
      </c>
      <c r="H1066" s="2" t="s">
        <v>8</v>
      </c>
      <c r="I1066" s="2" t="str">
        <f t="shared" si="123"/>
        <v>7555</v>
      </c>
      <c r="J1066" s="2" t="str">
        <f>IF(Table1[[#This Row],[Direct
Funded
Charter School
Number]]="N/A",Table1[[#This Row],[District
Code]],"C"&amp;Table1[[#This Row],[Direct
Funded
Charter School
Number]])</f>
        <v>75556</v>
      </c>
      <c r="K1066" t="s">
        <v>2618</v>
      </c>
      <c r="L1066" s="9">
        <v>58080</v>
      </c>
      <c r="M1066" s="20">
        <v>14520</v>
      </c>
    </row>
    <row r="1067" spans="1:13" x14ac:dyDescent="0.35">
      <c r="A1067" t="s">
        <v>2578</v>
      </c>
      <c r="B1067" t="s">
        <v>2974</v>
      </c>
      <c r="C1067" s="2">
        <v>3</v>
      </c>
      <c r="D1067" t="s">
        <v>2619</v>
      </c>
      <c r="E1067" s="2" t="str">
        <f t="shared" si="120"/>
        <v>50</v>
      </c>
      <c r="F1067" s="2" t="str">
        <f t="shared" si="121"/>
        <v>75564</v>
      </c>
      <c r="G1067" s="2" t="str">
        <f t="shared" si="122"/>
        <v>0000000</v>
      </c>
      <c r="H1067" s="2" t="s">
        <v>8</v>
      </c>
      <c r="I1067" s="2" t="str">
        <f t="shared" si="123"/>
        <v>7556</v>
      </c>
      <c r="J1067" s="2" t="str">
        <f>IF(Table1[[#This Row],[Direct
Funded
Charter School
Number]]="N/A",Table1[[#This Row],[District
Code]],"C"&amp;Table1[[#This Row],[Direct
Funded
Charter School
Number]])</f>
        <v>75564</v>
      </c>
      <c r="K1067" t="s">
        <v>2620</v>
      </c>
      <c r="L1067" s="9">
        <v>61958</v>
      </c>
      <c r="M1067" s="20">
        <v>15490</v>
      </c>
    </row>
    <row r="1068" spans="1:13" x14ac:dyDescent="0.35">
      <c r="A1068" t="s">
        <v>2578</v>
      </c>
      <c r="B1068" t="s">
        <v>2974</v>
      </c>
      <c r="C1068" s="2">
        <v>3</v>
      </c>
      <c r="D1068" t="s">
        <v>2621</v>
      </c>
      <c r="E1068" s="2" t="str">
        <f t="shared" si="120"/>
        <v>50</v>
      </c>
      <c r="F1068" s="2" t="str">
        <f t="shared" si="121"/>
        <v>75572</v>
      </c>
      <c r="G1068" s="2" t="str">
        <f t="shared" si="122"/>
        <v>0000000</v>
      </c>
      <c r="H1068" s="2" t="s">
        <v>8</v>
      </c>
      <c r="I1068" s="2" t="str">
        <f t="shared" si="123"/>
        <v>7557</v>
      </c>
      <c r="J1068" s="2" t="str">
        <f>IF(Table1[[#This Row],[Direct
Funded
Charter School
Number]]="N/A",Table1[[#This Row],[District
Code]],"C"&amp;Table1[[#This Row],[Direct
Funded
Charter School
Number]])</f>
        <v>75572</v>
      </c>
      <c r="K1068" t="s">
        <v>2622</v>
      </c>
      <c r="L1068" s="9">
        <v>41559</v>
      </c>
      <c r="M1068" s="20">
        <v>10390</v>
      </c>
    </row>
    <row r="1069" spans="1:13" x14ac:dyDescent="0.35">
      <c r="A1069" t="s">
        <v>2578</v>
      </c>
      <c r="B1069" t="s">
        <v>2974</v>
      </c>
      <c r="C1069" s="2">
        <v>3</v>
      </c>
      <c r="D1069" t="s">
        <v>2623</v>
      </c>
      <c r="E1069" s="2" t="str">
        <f t="shared" si="120"/>
        <v>50</v>
      </c>
      <c r="F1069" s="2" t="str">
        <f t="shared" si="121"/>
        <v>75739</v>
      </c>
      <c r="G1069" s="2" t="str">
        <f t="shared" si="122"/>
        <v>0000000</v>
      </c>
      <c r="H1069" s="2" t="s">
        <v>8</v>
      </c>
      <c r="I1069" s="2" t="str">
        <f t="shared" si="123"/>
        <v>7573</v>
      </c>
      <c r="J1069" s="2" t="str">
        <f>IF(Table1[[#This Row],[Direct
Funded
Charter School
Number]]="N/A",Table1[[#This Row],[District
Code]],"C"&amp;Table1[[#This Row],[Direct
Funded
Charter School
Number]])</f>
        <v>75739</v>
      </c>
      <c r="K1069" t="s">
        <v>2624</v>
      </c>
      <c r="L1069" s="9">
        <v>240385</v>
      </c>
      <c r="M1069" s="20">
        <v>60096</v>
      </c>
    </row>
    <row r="1070" spans="1:13" x14ac:dyDescent="0.35">
      <c r="A1070" t="s">
        <v>2578</v>
      </c>
      <c r="B1070" t="s">
        <v>2974</v>
      </c>
      <c r="C1070" s="2">
        <v>3</v>
      </c>
      <c r="D1070" t="s">
        <v>2625</v>
      </c>
      <c r="E1070" s="2" t="str">
        <f t="shared" si="120"/>
        <v>50</v>
      </c>
      <c r="F1070" s="2" t="str">
        <f t="shared" si="121"/>
        <v>10504</v>
      </c>
      <c r="G1070" s="2" t="str">
        <f t="shared" si="122"/>
        <v>5030234</v>
      </c>
      <c r="H1070" s="2" t="s">
        <v>2626</v>
      </c>
      <c r="I1070" s="2" t="str">
        <f t="shared" si="123"/>
        <v>C172</v>
      </c>
      <c r="J1070" s="2" t="str">
        <f>IF(Table1[[#This Row],[Direct
Funded
Charter School
Number]]="N/A",Table1[[#This Row],[District
Code]],"C"&amp;Table1[[#This Row],[Direct
Funded
Charter School
Number]])</f>
        <v>C0172</v>
      </c>
      <c r="K1070" t="s">
        <v>2627</v>
      </c>
      <c r="L1070" s="9">
        <v>10000</v>
      </c>
      <c r="M1070" s="20">
        <v>2500</v>
      </c>
    </row>
    <row r="1071" spans="1:13" x14ac:dyDescent="0.35">
      <c r="A1071" t="s">
        <v>2578</v>
      </c>
      <c r="B1071" t="s">
        <v>2974</v>
      </c>
      <c r="C1071" s="2">
        <v>3</v>
      </c>
      <c r="D1071" t="s">
        <v>2628</v>
      </c>
      <c r="E1071" s="2" t="str">
        <f t="shared" si="120"/>
        <v>50</v>
      </c>
      <c r="F1071" s="2" t="str">
        <f t="shared" si="121"/>
        <v>71043</v>
      </c>
      <c r="G1071" s="2" t="str">
        <f t="shared" si="122"/>
        <v>0112292</v>
      </c>
      <c r="H1071" s="2" t="s">
        <v>2629</v>
      </c>
      <c r="I1071" s="2" t="str">
        <f t="shared" si="123"/>
        <v>C812</v>
      </c>
      <c r="J1071" s="2" t="str">
        <f>IF(Table1[[#This Row],[Direct
Funded
Charter School
Number]]="N/A",Table1[[#This Row],[District
Code]],"C"&amp;Table1[[#This Row],[Direct
Funded
Charter School
Number]])</f>
        <v>C0812</v>
      </c>
      <c r="K1071" t="s">
        <v>2630</v>
      </c>
      <c r="L1071" s="9">
        <v>10000</v>
      </c>
      <c r="M1071" s="20">
        <v>4901</v>
      </c>
    </row>
    <row r="1072" spans="1:13" x14ac:dyDescent="0.35">
      <c r="A1072" t="s">
        <v>2578</v>
      </c>
      <c r="B1072" t="s">
        <v>2974</v>
      </c>
      <c r="C1072" s="2">
        <v>3</v>
      </c>
      <c r="D1072" t="s">
        <v>2631</v>
      </c>
      <c r="E1072" s="2" t="str">
        <f t="shared" si="120"/>
        <v>50</v>
      </c>
      <c r="F1072" s="2" t="str">
        <f t="shared" si="121"/>
        <v>71175</v>
      </c>
      <c r="G1072" s="2" t="str">
        <f t="shared" si="122"/>
        <v>0120212</v>
      </c>
      <c r="H1072" s="2" t="s">
        <v>2632</v>
      </c>
      <c r="I1072" s="2" t="str">
        <f t="shared" si="123"/>
        <v>S125</v>
      </c>
      <c r="J1072" s="2" t="str">
        <f>IF(Table1[[#This Row],[Direct
Funded
Charter School
Number]]="N/A",Table1[[#This Row],[District
Code]],"C"&amp;Table1[[#This Row],[Direct
Funded
Charter School
Number]])</f>
        <v>C1125</v>
      </c>
      <c r="K1072" t="s">
        <v>2633</v>
      </c>
      <c r="L1072" s="9">
        <v>10000</v>
      </c>
      <c r="M1072" s="20">
        <v>4461</v>
      </c>
    </row>
    <row r="1073" spans="1:13" x14ac:dyDescent="0.35">
      <c r="A1073" t="s">
        <v>2578</v>
      </c>
      <c r="B1073" t="s">
        <v>2974</v>
      </c>
      <c r="C1073" s="2">
        <v>3</v>
      </c>
      <c r="D1073" t="s">
        <v>2634</v>
      </c>
      <c r="E1073" s="2" t="str">
        <f t="shared" si="120"/>
        <v>50</v>
      </c>
      <c r="F1073" s="2" t="str">
        <f t="shared" si="121"/>
        <v>75739</v>
      </c>
      <c r="G1073" s="2" t="str">
        <f t="shared" si="122"/>
        <v>0131185</v>
      </c>
      <c r="H1073" s="2" t="s">
        <v>2635</v>
      </c>
      <c r="I1073" s="2" t="str">
        <f t="shared" si="123"/>
        <v>S695</v>
      </c>
      <c r="J1073" s="2" t="str">
        <f>IF(Table1[[#This Row],[Direct
Funded
Charter School
Number]]="N/A",Table1[[#This Row],[District
Code]],"C"&amp;Table1[[#This Row],[Direct
Funded
Charter School
Number]])</f>
        <v>C1695</v>
      </c>
      <c r="K1073" t="s">
        <v>2636</v>
      </c>
      <c r="L1073" s="9">
        <v>10000</v>
      </c>
      <c r="M1073" s="20">
        <v>2500</v>
      </c>
    </row>
    <row r="1074" spans="1:13" x14ac:dyDescent="0.35">
      <c r="A1074" t="s">
        <v>2637</v>
      </c>
      <c r="B1074" t="s">
        <v>2975</v>
      </c>
      <c r="C1074" s="2">
        <v>1</v>
      </c>
      <c r="D1074" t="s">
        <v>2638</v>
      </c>
      <c r="E1074" s="2" t="str">
        <f t="shared" si="120"/>
        <v>51</v>
      </c>
      <c r="F1074" s="2" t="str">
        <f t="shared" si="121"/>
        <v>10512</v>
      </c>
      <c r="G1074" s="2" t="str">
        <f t="shared" si="122"/>
        <v>0000000</v>
      </c>
      <c r="H1074" s="2" t="s">
        <v>8</v>
      </c>
      <c r="I1074" s="2" t="str">
        <f t="shared" si="123"/>
        <v>1051</v>
      </c>
      <c r="J1074" s="2" t="str">
        <f>IF(Table1[[#This Row],[Direct
Funded
Charter School
Number]]="N/A",Table1[[#This Row],[District
Code]],"C"&amp;Table1[[#This Row],[Direct
Funded
Charter School
Number]])</f>
        <v>10512</v>
      </c>
      <c r="K1074" t="s">
        <v>2639</v>
      </c>
      <c r="L1074" s="9">
        <v>10000</v>
      </c>
      <c r="M1074" s="20">
        <v>2500</v>
      </c>
    </row>
    <row r="1075" spans="1:13" x14ac:dyDescent="0.35">
      <c r="A1075" t="s">
        <v>2637</v>
      </c>
      <c r="B1075" t="s">
        <v>2975</v>
      </c>
      <c r="C1075" s="2">
        <v>1</v>
      </c>
      <c r="D1075" t="s">
        <v>2640</v>
      </c>
      <c r="E1075" s="2" t="str">
        <f t="shared" si="120"/>
        <v>51</v>
      </c>
      <c r="F1075" s="2" t="str">
        <f t="shared" si="121"/>
        <v>71357</v>
      </c>
      <c r="G1075" s="2" t="str">
        <f t="shared" si="122"/>
        <v>0000000</v>
      </c>
      <c r="H1075" s="2" t="s">
        <v>8</v>
      </c>
      <c r="I1075" s="2" t="str">
        <f t="shared" si="123"/>
        <v>7135</v>
      </c>
      <c r="J1075" s="2" t="str">
        <f>IF(Table1[[#This Row],[Direct
Funded
Charter School
Number]]="N/A",Table1[[#This Row],[District
Code]],"C"&amp;Table1[[#This Row],[Direct
Funded
Charter School
Number]])</f>
        <v>71357</v>
      </c>
      <c r="K1075" t="s">
        <v>2641</v>
      </c>
      <c r="L1075" s="9">
        <v>10000</v>
      </c>
      <c r="M1075" s="20">
        <v>2500</v>
      </c>
    </row>
    <row r="1076" spans="1:13" x14ac:dyDescent="0.35">
      <c r="A1076" t="s">
        <v>2637</v>
      </c>
      <c r="B1076" t="s">
        <v>2975</v>
      </c>
      <c r="C1076" s="2">
        <v>1</v>
      </c>
      <c r="D1076" t="s">
        <v>2642</v>
      </c>
      <c r="E1076" s="2" t="str">
        <f t="shared" si="120"/>
        <v>51</v>
      </c>
      <c r="F1076" s="2" t="str">
        <f t="shared" si="121"/>
        <v>71365</v>
      </c>
      <c r="G1076" s="2" t="str">
        <f t="shared" si="122"/>
        <v>0000000</v>
      </c>
      <c r="H1076" s="2" t="s">
        <v>8</v>
      </c>
      <c r="I1076" s="2" t="str">
        <f t="shared" si="123"/>
        <v>7136</v>
      </c>
      <c r="J1076" s="2" t="str">
        <f>IF(Table1[[#This Row],[Direct
Funded
Charter School
Number]]="N/A",Table1[[#This Row],[District
Code]],"C"&amp;Table1[[#This Row],[Direct
Funded
Charter School
Number]])</f>
        <v>71365</v>
      </c>
      <c r="K1076" t="s">
        <v>2643</v>
      </c>
      <c r="L1076" s="9">
        <v>10000</v>
      </c>
      <c r="M1076" s="20">
        <v>2500</v>
      </c>
    </row>
    <row r="1077" spans="1:13" x14ac:dyDescent="0.35">
      <c r="A1077" t="s">
        <v>2637</v>
      </c>
      <c r="B1077" t="s">
        <v>2975</v>
      </c>
      <c r="C1077" s="2">
        <v>1</v>
      </c>
      <c r="D1077" t="s">
        <v>2644</v>
      </c>
      <c r="E1077" s="2" t="str">
        <f t="shared" si="120"/>
        <v>51</v>
      </c>
      <c r="F1077" s="2" t="str">
        <f t="shared" si="121"/>
        <v>71381</v>
      </c>
      <c r="G1077" s="2" t="str">
        <f t="shared" si="122"/>
        <v>0000000</v>
      </c>
      <c r="H1077" s="2" t="s">
        <v>8</v>
      </c>
      <c r="I1077" s="2" t="str">
        <f t="shared" si="123"/>
        <v>7138</v>
      </c>
      <c r="J1077" s="2" t="str">
        <f>IF(Table1[[#This Row],[Direct
Funded
Charter School
Number]]="N/A",Table1[[#This Row],[District
Code]],"C"&amp;Table1[[#This Row],[Direct
Funded
Charter School
Number]])</f>
        <v>71381</v>
      </c>
      <c r="K1077" t="s">
        <v>2645</v>
      </c>
      <c r="L1077" s="9">
        <v>10000</v>
      </c>
      <c r="M1077" s="20">
        <v>2500</v>
      </c>
    </row>
    <row r="1078" spans="1:13" x14ac:dyDescent="0.35">
      <c r="A1078" t="s">
        <v>2637</v>
      </c>
      <c r="B1078" t="s">
        <v>2975</v>
      </c>
      <c r="C1078" s="2">
        <v>1</v>
      </c>
      <c r="D1078" t="s">
        <v>2646</v>
      </c>
      <c r="E1078" s="2" t="str">
        <f t="shared" si="120"/>
        <v>51</v>
      </c>
      <c r="F1078" s="2" t="str">
        <f t="shared" si="121"/>
        <v>71399</v>
      </c>
      <c r="G1078" s="2" t="str">
        <f t="shared" si="122"/>
        <v>0000000</v>
      </c>
      <c r="H1078" s="2" t="s">
        <v>8</v>
      </c>
      <c r="I1078" s="2" t="str">
        <f t="shared" si="123"/>
        <v>7139</v>
      </c>
      <c r="J1078" s="2" t="str">
        <f>IF(Table1[[#This Row],[Direct
Funded
Charter School
Number]]="N/A",Table1[[#This Row],[District
Code]],"C"&amp;Table1[[#This Row],[Direct
Funded
Charter School
Number]])</f>
        <v>71399</v>
      </c>
      <c r="K1078" t="s">
        <v>2647</v>
      </c>
      <c r="L1078" s="9">
        <v>33214</v>
      </c>
      <c r="M1078" s="20">
        <v>8304</v>
      </c>
    </row>
    <row r="1079" spans="1:13" x14ac:dyDescent="0.35">
      <c r="A1079" t="s">
        <v>2637</v>
      </c>
      <c r="B1079" t="s">
        <v>2975</v>
      </c>
      <c r="C1079" s="2">
        <v>1</v>
      </c>
      <c r="D1079" t="s">
        <v>2648</v>
      </c>
      <c r="E1079" s="2" t="str">
        <f t="shared" si="120"/>
        <v>51</v>
      </c>
      <c r="F1079" s="2" t="str">
        <f t="shared" si="121"/>
        <v>71407</v>
      </c>
      <c r="G1079" s="2" t="str">
        <f t="shared" si="122"/>
        <v>0000000</v>
      </c>
      <c r="H1079" s="2" t="s">
        <v>8</v>
      </c>
      <c r="I1079" s="2" t="str">
        <f t="shared" si="123"/>
        <v>7140</v>
      </c>
      <c r="J1079" s="2" t="str">
        <f>IF(Table1[[#This Row],[Direct
Funded
Charter School
Number]]="N/A",Table1[[#This Row],[District
Code]],"C"&amp;Table1[[#This Row],[Direct
Funded
Charter School
Number]])</f>
        <v>71407</v>
      </c>
      <c r="K1079" t="s">
        <v>2649</v>
      </c>
      <c r="L1079" s="9">
        <v>10000</v>
      </c>
      <c r="M1079" s="20">
        <v>2500</v>
      </c>
    </row>
    <row r="1080" spans="1:13" x14ac:dyDescent="0.35">
      <c r="A1080" t="s">
        <v>2637</v>
      </c>
      <c r="B1080" t="s">
        <v>2975</v>
      </c>
      <c r="C1080" s="2">
        <v>1</v>
      </c>
      <c r="D1080" t="s">
        <v>2650</v>
      </c>
      <c r="E1080" s="2" t="str">
        <f t="shared" si="120"/>
        <v>51</v>
      </c>
      <c r="F1080" s="2" t="str">
        <f t="shared" si="121"/>
        <v>71415</v>
      </c>
      <c r="G1080" s="2" t="str">
        <f t="shared" si="122"/>
        <v>0000000</v>
      </c>
      <c r="H1080" s="2" t="s">
        <v>8</v>
      </c>
      <c r="I1080" s="2" t="str">
        <f t="shared" si="123"/>
        <v>7141</v>
      </c>
      <c r="J1080" s="2" t="str">
        <f>IF(Table1[[#This Row],[Direct
Funded
Charter School
Number]]="N/A",Table1[[#This Row],[District
Code]],"C"&amp;Table1[[#This Row],[Direct
Funded
Charter School
Number]])</f>
        <v>71415</v>
      </c>
      <c r="K1080" t="s">
        <v>2651</v>
      </c>
      <c r="L1080" s="9">
        <v>10000</v>
      </c>
      <c r="M1080" s="20">
        <v>2500</v>
      </c>
    </row>
    <row r="1081" spans="1:13" x14ac:dyDescent="0.35">
      <c r="A1081" t="s">
        <v>2637</v>
      </c>
      <c r="B1081" t="s">
        <v>2975</v>
      </c>
      <c r="C1081" s="2">
        <v>1</v>
      </c>
      <c r="D1081" t="s">
        <v>2652</v>
      </c>
      <c r="E1081" s="2" t="str">
        <f t="shared" si="120"/>
        <v>51</v>
      </c>
      <c r="F1081" s="2" t="str">
        <f t="shared" si="121"/>
        <v>71431</v>
      </c>
      <c r="G1081" s="2" t="str">
        <f t="shared" si="122"/>
        <v>0000000</v>
      </c>
      <c r="H1081" s="2" t="s">
        <v>8</v>
      </c>
      <c r="I1081" s="2" t="str">
        <f t="shared" si="123"/>
        <v>7143</v>
      </c>
      <c r="J1081" s="2" t="str">
        <f>IF(Table1[[#This Row],[Direct
Funded
Charter School
Number]]="N/A",Table1[[#This Row],[District
Code]],"C"&amp;Table1[[#This Row],[Direct
Funded
Charter School
Number]])</f>
        <v>71431</v>
      </c>
      <c r="K1081" t="s">
        <v>2653</v>
      </c>
      <c r="L1081" s="9">
        <v>10000</v>
      </c>
      <c r="M1081" s="20">
        <v>2500</v>
      </c>
    </row>
    <row r="1082" spans="1:13" x14ac:dyDescent="0.35">
      <c r="A1082" t="s">
        <v>2637</v>
      </c>
      <c r="B1082" t="s">
        <v>2975</v>
      </c>
      <c r="C1082" s="2">
        <v>1</v>
      </c>
      <c r="D1082" t="s">
        <v>2654</v>
      </c>
      <c r="E1082" s="2" t="str">
        <f t="shared" si="120"/>
        <v>51</v>
      </c>
      <c r="F1082" s="2" t="str">
        <f t="shared" si="121"/>
        <v>71449</v>
      </c>
      <c r="G1082" s="2" t="str">
        <f t="shared" si="122"/>
        <v>0000000</v>
      </c>
      <c r="H1082" s="2" t="s">
        <v>8</v>
      </c>
      <c r="I1082" s="2" t="str">
        <f t="shared" si="123"/>
        <v>7144</v>
      </c>
      <c r="J1082" s="2" t="str">
        <f>IF(Table1[[#This Row],[Direct
Funded
Charter School
Number]]="N/A",Table1[[#This Row],[District
Code]],"C"&amp;Table1[[#This Row],[Direct
Funded
Charter School
Number]])</f>
        <v>71449</v>
      </c>
      <c r="K1082" t="s">
        <v>2655</v>
      </c>
      <c r="L1082" s="9">
        <v>10000</v>
      </c>
      <c r="M1082" s="20">
        <v>2500</v>
      </c>
    </row>
    <row r="1083" spans="1:13" x14ac:dyDescent="0.35">
      <c r="A1083" t="s">
        <v>2637</v>
      </c>
      <c r="B1083" t="s">
        <v>2975</v>
      </c>
      <c r="C1083" s="2">
        <v>1</v>
      </c>
      <c r="D1083" t="s">
        <v>2656</v>
      </c>
      <c r="E1083" s="2" t="str">
        <f t="shared" si="120"/>
        <v>51</v>
      </c>
      <c r="F1083" s="2" t="str">
        <f t="shared" si="121"/>
        <v>71464</v>
      </c>
      <c r="G1083" s="2" t="str">
        <f t="shared" si="122"/>
        <v>0000000</v>
      </c>
      <c r="H1083" s="2" t="s">
        <v>8</v>
      </c>
      <c r="I1083" s="2" t="str">
        <f t="shared" si="123"/>
        <v>7146</v>
      </c>
      <c r="J1083" s="2" t="str">
        <f>IF(Table1[[#This Row],[Direct
Funded
Charter School
Number]]="N/A",Table1[[#This Row],[District
Code]],"C"&amp;Table1[[#This Row],[Direct
Funded
Charter School
Number]])</f>
        <v>71464</v>
      </c>
      <c r="K1083" t="s">
        <v>2657</v>
      </c>
      <c r="L1083" s="9">
        <v>245891</v>
      </c>
      <c r="M1083" s="20">
        <v>61473</v>
      </c>
    </row>
    <row r="1084" spans="1:13" x14ac:dyDescent="0.35">
      <c r="A1084" t="s">
        <v>2637</v>
      </c>
      <c r="B1084" t="s">
        <v>2975</v>
      </c>
      <c r="C1084" s="2">
        <v>1</v>
      </c>
      <c r="D1084" t="s">
        <v>2658</v>
      </c>
      <c r="E1084" s="2" t="str">
        <f t="shared" si="120"/>
        <v>51</v>
      </c>
      <c r="F1084" s="2" t="str">
        <f t="shared" si="121"/>
        <v>71464</v>
      </c>
      <c r="G1084" s="2" t="str">
        <f t="shared" si="122"/>
        <v>5130125</v>
      </c>
      <c r="H1084" s="2" t="s">
        <v>2659</v>
      </c>
      <c r="I1084" s="2" t="str">
        <f t="shared" si="123"/>
        <v>C289</v>
      </c>
      <c r="J1084" s="2" t="str">
        <f>IF(Table1[[#This Row],[Direct
Funded
Charter School
Number]]="N/A",Table1[[#This Row],[District
Code]],"C"&amp;Table1[[#This Row],[Direct
Funded
Charter School
Number]])</f>
        <v>C0289</v>
      </c>
      <c r="K1084" t="s">
        <v>2660</v>
      </c>
      <c r="L1084" s="9">
        <v>10000</v>
      </c>
      <c r="M1084" s="20">
        <v>2500</v>
      </c>
    </row>
    <row r="1085" spans="1:13" x14ac:dyDescent="0.35">
      <c r="A1085" t="s">
        <v>2637</v>
      </c>
      <c r="B1085" t="s">
        <v>2975</v>
      </c>
      <c r="C1085" s="2">
        <v>1</v>
      </c>
      <c r="D1085" t="s">
        <v>2661</v>
      </c>
      <c r="E1085" s="2" t="str">
        <f t="shared" si="120"/>
        <v>51</v>
      </c>
      <c r="F1085" s="2" t="str">
        <f t="shared" si="121"/>
        <v>71415</v>
      </c>
      <c r="G1085" s="2" t="str">
        <f t="shared" si="122"/>
        <v>0132753</v>
      </c>
      <c r="H1085" s="2" t="s">
        <v>2662</v>
      </c>
      <c r="I1085" s="2" t="str">
        <f t="shared" si="123"/>
        <v>S755</v>
      </c>
      <c r="J1085" s="2" t="str">
        <f>IF(Table1[[#This Row],[Direct
Funded
Charter School
Number]]="N/A",Table1[[#This Row],[District
Code]],"C"&amp;Table1[[#This Row],[Direct
Funded
Charter School
Number]])</f>
        <v>C1755</v>
      </c>
      <c r="K1085" t="s">
        <v>2663</v>
      </c>
      <c r="L1085" s="9">
        <v>10000</v>
      </c>
      <c r="M1085" s="20">
        <v>2500</v>
      </c>
    </row>
    <row r="1086" spans="1:13" x14ac:dyDescent="0.35">
      <c r="A1086" t="s">
        <v>2664</v>
      </c>
      <c r="B1086" t="s">
        <v>2976</v>
      </c>
      <c r="C1086" s="2">
        <v>1</v>
      </c>
      <c r="D1086" t="s">
        <v>2665</v>
      </c>
      <c r="E1086" s="2" t="str">
        <f t="shared" si="120"/>
        <v>52</v>
      </c>
      <c r="F1086" s="2" t="str">
        <f t="shared" si="121"/>
        <v>10520</v>
      </c>
      <c r="G1086" s="2" t="str">
        <f t="shared" si="122"/>
        <v>0000000</v>
      </c>
      <c r="H1086" s="2" t="s">
        <v>8</v>
      </c>
      <c r="I1086" s="2" t="str">
        <f t="shared" ref="I1086:I1136" si="124">IF(H1086="N/A",MID(F1086,1,4),IF(MID(H1086,1,1)="0","C"&amp;MID(H1086,2,3),IF(MID(H1086,1,1)="1","S"&amp;MID(H1086,2,3),"?")))</f>
        <v>1052</v>
      </c>
      <c r="J1086" s="2" t="str">
        <f>IF(Table1[[#This Row],[Direct
Funded
Charter School
Number]]="N/A",Table1[[#This Row],[District
Code]],"C"&amp;Table1[[#This Row],[Direct
Funded
Charter School
Number]])</f>
        <v>10520</v>
      </c>
      <c r="K1086" t="s">
        <v>2666</v>
      </c>
      <c r="L1086" s="9">
        <v>10000</v>
      </c>
      <c r="M1086" s="20">
        <v>2500</v>
      </c>
    </row>
    <row r="1087" spans="1:13" x14ac:dyDescent="0.35">
      <c r="A1087" t="s">
        <v>2664</v>
      </c>
      <c r="B1087" t="s">
        <v>2976</v>
      </c>
      <c r="C1087" s="2">
        <v>1</v>
      </c>
      <c r="D1087" t="s">
        <v>2667</v>
      </c>
      <c r="E1087" s="2" t="str">
        <f t="shared" si="120"/>
        <v>52</v>
      </c>
      <c r="F1087" s="2" t="str">
        <f t="shared" si="121"/>
        <v>71472</v>
      </c>
      <c r="G1087" s="2" t="str">
        <f t="shared" si="122"/>
        <v>0000000</v>
      </c>
      <c r="H1087" s="2" t="s">
        <v>8</v>
      </c>
      <c r="I1087" s="2" t="str">
        <f t="shared" si="124"/>
        <v>7147</v>
      </c>
      <c r="J1087" s="2" t="str">
        <f>IF(Table1[[#This Row],[Direct
Funded
Charter School
Number]]="N/A",Table1[[#This Row],[District
Code]],"C"&amp;Table1[[#This Row],[Direct
Funded
Charter School
Number]])</f>
        <v>71472</v>
      </c>
      <c r="K1087" t="s">
        <v>2668</v>
      </c>
      <c r="L1087" s="9">
        <v>13054</v>
      </c>
      <c r="M1087" s="20">
        <v>3264</v>
      </c>
    </row>
    <row r="1088" spans="1:13" x14ac:dyDescent="0.35">
      <c r="A1088" t="s">
        <v>2664</v>
      </c>
      <c r="B1088" t="s">
        <v>2976</v>
      </c>
      <c r="C1088" s="2">
        <v>1</v>
      </c>
      <c r="D1088" t="s">
        <v>2669</v>
      </c>
      <c r="E1088" s="2" t="str">
        <f t="shared" si="120"/>
        <v>52</v>
      </c>
      <c r="F1088" s="2" t="str">
        <f t="shared" si="121"/>
        <v>71498</v>
      </c>
      <c r="G1088" s="2" t="str">
        <f t="shared" si="122"/>
        <v>0000000</v>
      </c>
      <c r="H1088" s="2" t="s">
        <v>8</v>
      </c>
      <c r="I1088" s="2" t="str">
        <f t="shared" si="124"/>
        <v>7149</v>
      </c>
      <c r="J1088" s="2" t="str">
        <f>IF(Table1[[#This Row],[Direct
Funded
Charter School
Number]]="N/A",Table1[[#This Row],[District
Code]],"C"&amp;Table1[[#This Row],[Direct
Funded
Charter School
Number]])</f>
        <v>71498</v>
      </c>
      <c r="K1088" t="s">
        <v>2670</v>
      </c>
      <c r="L1088" s="9">
        <v>66970</v>
      </c>
      <c r="M1088" s="20">
        <v>16743</v>
      </c>
    </row>
    <row r="1089" spans="1:13" x14ac:dyDescent="0.35">
      <c r="A1089" t="s">
        <v>2664</v>
      </c>
      <c r="B1089" t="s">
        <v>2976</v>
      </c>
      <c r="C1089" s="2">
        <v>1</v>
      </c>
      <c r="D1089" t="s">
        <v>2671</v>
      </c>
      <c r="E1089" s="2" t="str">
        <f t="shared" ref="E1089:E1140" si="125">MID($D1089,1,2)</f>
        <v>52</v>
      </c>
      <c r="F1089" s="2" t="str">
        <f t="shared" ref="F1089:F1140" si="126">MID($D1089,3,5)</f>
        <v>71506</v>
      </c>
      <c r="G1089" s="2" t="str">
        <f t="shared" ref="G1089:G1140" si="127">MID($D1089,8,7)</f>
        <v>0000000</v>
      </c>
      <c r="H1089" s="2" t="s">
        <v>8</v>
      </c>
      <c r="I1089" s="2" t="str">
        <f t="shared" si="124"/>
        <v>7150</v>
      </c>
      <c r="J1089" s="2" t="str">
        <f>IF(Table1[[#This Row],[Direct
Funded
Charter School
Number]]="N/A",Table1[[#This Row],[District
Code]],"C"&amp;Table1[[#This Row],[Direct
Funded
Charter School
Number]])</f>
        <v>71506</v>
      </c>
      <c r="K1089" t="s">
        <v>2672</v>
      </c>
      <c r="L1089" s="9">
        <v>21106</v>
      </c>
      <c r="M1089" s="20">
        <v>5277</v>
      </c>
    </row>
    <row r="1090" spans="1:13" x14ac:dyDescent="0.35">
      <c r="A1090" t="s">
        <v>2664</v>
      </c>
      <c r="B1090" t="s">
        <v>2976</v>
      </c>
      <c r="C1090" s="2">
        <v>1</v>
      </c>
      <c r="D1090" t="s">
        <v>2673</v>
      </c>
      <c r="E1090" s="2" t="str">
        <f t="shared" si="125"/>
        <v>52</v>
      </c>
      <c r="F1090" s="2" t="str">
        <f t="shared" si="126"/>
        <v>71522</v>
      </c>
      <c r="G1090" s="2" t="str">
        <f t="shared" si="127"/>
        <v>0000000</v>
      </c>
      <c r="H1090" s="2" t="s">
        <v>8</v>
      </c>
      <c r="I1090" s="2" t="str">
        <f t="shared" si="124"/>
        <v>7152</v>
      </c>
      <c r="J1090" s="2" t="str">
        <f>IF(Table1[[#This Row],[Direct
Funded
Charter School
Number]]="N/A",Table1[[#This Row],[District
Code]],"C"&amp;Table1[[#This Row],[Direct
Funded
Charter School
Number]])</f>
        <v>71522</v>
      </c>
      <c r="K1090" t="s">
        <v>2674</v>
      </c>
      <c r="L1090" s="9">
        <v>22256</v>
      </c>
      <c r="M1090" s="20">
        <v>5564</v>
      </c>
    </row>
    <row r="1091" spans="1:13" x14ac:dyDescent="0.35">
      <c r="A1091" t="s">
        <v>2664</v>
      </c>
      <c r="B1091" t="s">
        <v>2976</v>
      </c>
      <c r="C1091" s="2">
        <v>1</v>
      </c>
      <c r="D1091" t="s">
        <v>2675</v>
      </c>
      <c r="E1091" s="2" t="str">
        <f t="shared" si="125"/>
        <v>52</v>
      </c>
      <c r="F1091" s="2" t="str">
        <f t="shared" si="126"/>
        <v>71548</v>
      </c>
      <c r="G1091" s="2" t="str">
        <f t="shared" si="127"/>
        <v>0000000</v>
      </c>
      <c r="H1091" s="2" t="s">
        <v>8</v>
      </c>
      <c r="I1091" s="2" t="str">
        <f t="shared" si="124"/>
        <v>7154</v>
      </c>
      <c r="J1091" s="2" t="str">
        <f>IF(Table1[[#This Row],[Direct
Funded
Charter School
Number]]="N/A",Table1[[#This Row],[District
Code]],"C"&amp;Table1[[#This Row],[Direct
Funded
Charter School
Number]])</f>
        <v>71548</v>
      </c>
      <c r="K1091" t="s">
        <v>2676</v>
      </c>
      <c r="L1091" s="9">
        <v>10561</v>
      </c>
      <c r="M1091" s="20">
        <v>2640</v>
      </c>
    </row>
    <row r="1092" spans="1:13" x14ac:dyDescent="0.35">
      <c r="A1092" t="s">
        <v>2664</v>
      </c>
      <c r="B1092" t="s">
        <v>2976</v>
      </c>
      <c r="C1092" s="2">
        <v>1</v>
      </c>
      <c r="D1092" t="s">
        <v>2677</v>
      </c>
      <c r="E1092" s="2" t="str">
        <f t="shared" si="125"/>
        <v>52</v>
      </c>
      <c r="F1092" s="2" t="str">
        <f t="shared" si="126"/>
        <v>71555</v>
      </c>
      <c r="G1092" s="2" t="str">
        <f t="shared" si="127"/>
        <v>0000000</v>
      </c>
      <c r="H1092" s="2" t="s">
        <v>8</v>
      </c>
      <c r="I1092" s="2" t="str">
        <f t="shared" si="124"/>
        <v>7155</v>
      </c>
      <c r="J1092" s="2" t="str">
        <f>IF(Table1[[#This Row],[Direct
Funded
Charter School
Number]]="N/A",Table1[[#This Row],[District
Code]],"C"&amp;Table1[[#This Row],[Direct
Funded
Charter School
Number]])</f>
        <v>71555</v>
      </c>
      <c r="K1092" t="s">
        <v>2678</v>
      </c>
      <c r="L1092" s="9">
        <v>10000</v>
      </c>
      <c r="M1092" s="20">
        <v>2500</v>
      </c>
    </row>
    <row r="1093" spans="1:13" x14ac:dyDescent="0.35">
      <c r="A1093" t="s">
        <v>2664</v>
      </c>
      <c r="B1093" t="s">
        <v>2976</v>
      </c>
      <c r="C1093" s="2">
        <v>1</v>
      </c>
      <c r="D1093" t="s">
        <v>2679</v>
      </c>
      <c r="E1093" s="2" t="str">
        <f t="shared" si="125"/>
        <v>52</v>
      </c>
      <c r="F1093" s="2" t="str">
        <f t="shared" si="126"/>
        <v>71563</v>
      </c>
      <c r="G1093" s="2" t="str">
        <f t="shared" si="127"/>
        <v>0000000</v>
      </c>
      <c r="H1093" s="2" t="s">
        <v>8</v>
      </c>
      <c r="I1093" s="2" t="str">
        <f t="shared" si="124"/>
        <v>7156</v>
      </c>
      <c r="J1093" s="2" t="str">
        <f>IF(Table1[[#This Row],[Direct
Funded
Charter School
Number]]="N/A",Table1[[#This Row],[District
Code]],"C"&amp;Table1[[#This Row],[Direct
Funded
Charter School
Number]])</f>
        <v>71563</v>
      </c>
      <c r="K1093" t="s">
        <v>2680</v>
      </c>
      <c r="L1093" s="9">
        <v>10000</v>
      </c>
      <c r="M1093" s="20">
        <v>2500</v>
      </c>
    </row>
    <row r="1094" spans="1:13" x14ac:dyDescent="0.35">
      <c r="A1094" t="s">
        <v>2664</v>
      </c>
      <c r="B1094" t="s">
        <v>2976</v>
      </c>
      <c r="C1094" s="2">
        <v>1</v>
      </c>
      <c r="D1094" t="s">
        <v>2681</v>
      </c>
      <c r="E1094" s="2" t="str">
        <f t="shared" si="125"/>
        <v>52</v>
      </c>
      <c r="F1094" s="2" t="str">
        <f t="shared" si="126"/>
        <v>71571</v>
      </c>
      <c r="G1094" s="2" t="str">
        <f t="shared" si="127"/>
        <v>0000000</v>
      </c>
      <c r="H1094" s="2" t="s">
        <v>8</v>
      </c>
      <c r="I1094" s="2" t="str">
        <f t="shared" si="124"/>
        <v>7157</v>
      </c>
      <c r="J1094" s="2" t="str">
        <f>IF(Table1[[#This Row],[Direct
Funded
Charter School
Number]]="N/A",Table1[[#This Row],[District
Code]],"C"&amp;Table1[[#This Row],[Direct
Funded
Charter School
Number]])</f>
        <v>71571</v>
      </c>
      <c r="K1094" t="s">
        <v>2682</v>
      </c>
      <c r="L1094" s="9">
        <v>11528</v>
      </c>
      <c r="M1094" s="20">
        <v>2882</v>
      </c>
    </row>
    <row r="1095" spans="1:13" x14ac:dyDescent="0.35">
      <c r="A1095" t="s">
        <v>2664</v>
      </c>
      <c r="B1095" t="s">
        <v>2976</v>
      </c>
      <c r="C1095" s="2">
        <v>1</v>
      </c>
      <c r="D1095" t="s">
        <v>2683</v>
      </c>
      <c r="E1095" s="2" t="str">
        <f t="shared" si="125"/>
        <v>52</v>
      </c>
      <c r="F1095" s="2" t="str">
        <f t="shared" si="126"/>
        <v>71621</v>
      </c>
      <c r="G1095" s="2" t="str">
        <f t="shared" si="127"/>
        <v>0000000</v>
      </c>
      <c r="H1095" s="2" t="s">
        <v>8</v>
      </c>
      <c r="I1095" s="2" t="str">
        <f t="shared" si="124"/>
        <v>7162</v>
      </c>
      <c r="J1095" s="2" t="str">
        <f>IF(Table1[[#This Row],[Direct
Funded
Charter School
Number]]="N/A",Table1[[#This Row],[District
Code]],"C"&amp;Table1[[#This Row],[Direct
Funded
Charter School
Number]])</f>
        <v>71621</v>
      </c>
      <c r="K1095" t="s">
        <v>2684</v>
      </c>
      <c r="L1095" s="9">
        <v>59905</v>
      </c>
      <c r="M1095" s="20">
        <v>14976</v>
      </c>
    </row>
    <row r="1096" spans="1:13" x14ac:dyDescent="0.35">
      <c r="A1096" t="s">
        <v>2664</v>
      </c>
      <c r="B1096" t="s">
        <v>2976</v>
      </c>
      <c r="C1096" s="2">
        <v>1</v>
      </c>
      <c r="D1096" t="s">
        <v>2685</v>
      </c>
      <c r="E1096" s="2" t="str">
        <f t="shared" si="125"/>
        <v>52</v>
      </c>
      <c r="F1096" s="2" t="str">
        <f t="shared" si="126"/>
        <v>71639</v>
      </c>
      <c r="G1096" s="2" t="str">
        <f t="shared" si="127"/>
        <v>0000000</v>
      </c>
      <c r="H1096" s="2" t="s">
        <v>8</v>
      </c>
      <c r="I1096" s="2" t="str">
        <f t="shared" si="124"/>
        <v>7163</v>
      </c>
      <c r="J1096" s="2" t="str">
        <f>IF(Table1[[#This Row],[Direct
Funded
Charter School
Number]]="N/A",Table1[[#This Row],[District
Code]],"C"&amp;Table1[[#This Row],[Direct
Funded
Charter School
Number]])</f>
        <v>71639</v>
      </c>
      <c r="K1096" t="s">
        <v>2686</v>
      </c>
      <c r="L1096" s="9">
        <v>33439</v>
      </c>
      <c r="M1096" s="20">
        <v>8360</v>
      </c>
    </row>
    <row r="1097" spans="1:13" x14ac:dyDescent="0.35">
      <c r="A1097" t="s">
        <v>2664</v>
      </c>
      <c r="B1097" t="s">
        <v>2976</v>
      </c>
      <c r="C1097" s="2">
        <v>1</v>
      </c>
      <c r="D1097" t="s">
        <v>2687</v>
      </c>
      <c r="E1097" s="2" t="str">
        <f t="shared" si="125"/>
        <v>52</v>
      </c>
      <c r="F1097" s="2" t="str">
        <f t="shared" si="126"/>
        <v>71647</v>
      </c>
      <c r="G1097" s="2" t="str">
        <f t="shared" si="127"/>
        <v>0000000</v>
      </c>
      <c r="H1097" s="2" t="s">
        <v>8</v>
      </c>
      <c r="I1097" s="2" t="str">
        <f t="shared" si="124"/>
        <v>7164</v>
      </c>
      <c r="J1097" s="2" t="str">
        <f>IF(Table1[[#This Row],[Direct
Funded
Charter School
Number]]="N/A",Table1[[#This Row],[District
Code]],"C"&amp;Table1[[#This Row],[Direct
Funded
Charter School
Number]])</f>
        <v>71647</v>
      </c>
      <c r="K1097" t="s">
        <v>2688</v>
      </c>
      <c r="L1097" s="9">
        <v>10000</v>
      </c>
      <c r="M1097" s="20">
        <v>2500</v>
      </c>
    </row>
    <row r="1098" spans="1:13" x14ac:dyDescent="0.35">
      <c r="A1098" t="s">
        <v>2664</v>
      </c>
      <c r="B1098" t="s">
        <v>2976</v>
      </c>
      <c r="C1098" s="2">
        <v>1</v>
      </c>
      <c r="D1098" t="s">
        <v>2689</v>
      </c>
      <c r="E1098" s="2" t="str">
        <f t="shared" si="125"/>
        <v>52</v>
      </c>
      <c r="F1098" s="2" t="str">
        <f t="shared" si="126"/>
        <v>71654</v>
      </c>
      <c r="G1098" s="2" t="str">
        <f t="shared" si="127"/>
        <v>0000000</v>
      </c>
      <c r="H1098" s="2" t="s">
        <v>8</v>
      </c>
      <c r="I1098" s="2" t="str">
        <f t="shared" si="124"/>
        <v>7165</v>
      </c>
      <c r="J1098" s="2" t="str">
        <f>IF(Table1[[#This Row],[Direct
Funded
Charter School
Number]]="N/A",Table1[[#This Row],[District
Code]],"C"&amp;Table1[[#This Row],[Direct
Funded
Charter School
Number]])</f>
        <v>71654</v>
      </c>
      <c r="K1098" t="s">
        <v>2690</v>
      </c>
      <c r="L1098" s="9">
        <v>10000</v>
      </c>
      <c r="M1098" s="20">
        <v>2500</v>
      </c>
    </row>
    <row r="1099" spans="1:13" x14ac:dyDescent="0.35">
      <c r="A1099" t="s">
        <v>2691</v>
      </c>
      <c r="B1099" t="s">
        <v>2977</v>
      </c>
      <c r="C1099" s="2">
        <v>1</v>
      </c>
      <c r="D1099" t="s">
        <v>2692</v>
      </c>
      <c r="E1099" s="2" t="str">
        <f t="shared" si="125"/>
        <v>53</v>
      </c>
      <c r="F1099" s="2" t="str">
        <f t="shared" si="126"/>
        <v>71662</v>
      </c>
      <c r="G1099" s="2" t="str">
        <f t="shared" si="127"/>
        <v>0000000</v>
      </c>
      <c r="H1099" s="2" t="s">
        <v>8</v>
      </c>
      <c r="I1099" s="2" t="str">
        <f t="shared" si="124"/>
        <v>7166</v>
      </c>
      <c r="J1099" s="2" t="str">
        <f>IF(Table1[[#This Row],[Direct
Funded
Charter School
Number]]="N/A",Table1[[#This Row],[District
Code]],"C"&amp;Table1[[#This Row],[Direct
Funded
Charter School
Number]])</f>
        <v>71662</v>
      </c>
      <c r="K1099" t="s">
        <v>2693</v>
      </c>
      <c r="L1099" s="9">
        <v>10000</v>
      </c>
      <c r="M1099" s="20">
        <v>2734</v>
      </c>
    </row>
    <row r="1100" spans="1:13" x14ac:dyDescent="0.35">
      <c r="A1100" t="s">
        <v>2691</v>
      </c>
      <c r="B1100" t="s">
        <v>2977</v>
      </c>
      <c r="C1100" s="2">
        <v>1</v>
      </c>
      <c r="D1100" t="s">
        <v>2694</v>
      </c>
      <c r="E1100" s="2" t="str">
        <f t="shared" si="125"/>
        <v>53</v>
      </c>
      <c r="F1100" s="2" t="str">
        <f t="shared" si="126"/>
        <v>71738</v>
      </c>
      <c r="G1100" s="2" t="str">
        <f t="shared" si="127"/>
        <v>0000000</v>
      </c>
      <c r="H1100" s="2" t="s">
        <v>8</v>
      </c>
      <c r="I1100" s="2" t="str">
        <f t="shared" si="124"/>
        <v>7173</v>
      </c>
      <c r="J1100" s="2" t="str">
        <f>IF(Table1[[#This Row],[Direct
Funded
Charter School
Number]]="N/A",Table1[[#This Row],[District
Code]],"C"&amp;Table1[[#This Row],[Direct
Funded
Charter School
Number]])</f>
        <v>71738</v>
      </c>
      <c r="K1100" t="s">
        <v>2695</v>
      </c>
      <c r="L1100" s="9">
        <v>10000</v>
      </c>
      <c r="M1100" s="20">
        <v>2500</v>
      </c>
    </row>
    <row r="1101" spans="1:13" x14ac:dyDescent="0.35">
      <c r="A1101" t="s">
        <v>2691</v>
      </c>
      <c r="B1101" t="s">
        <v>2977</v>
      </c>
      <c r="C1101" s="2">
        <v>1</v>
      </c>
      <c r="D1101" t="s">
        <v>2696</v>
      </c>
      <c r="E1101" s="2" t="str">
        <f t="shared" si="125"/>
        <v>53</v>
      </c>
      <c r="F1101" s="2" t="str">
        <f t="shared" si="126"/>
        <v>71761</v>
      </c>
      <c r="G1101" s="2" t="str">
        <f t="shared" si="127"/>
        <v>0000000</v>
      </c>
      <c r="H1101" s="2" t="s">
        <v>8</v>
      </c>
      <c r="I1101" s="2" t="str">
        <f t="shared" si="124"/>
        <v>7176</v>
      </c>
      <c r="J1101" s="2" t="str">
        <f>IF(Table1[[#This Row],[Direct
Funded
Charter School
Number]]="N/A",Table1[[#This Row],[District
Code]],"C"&amp;Table1[[#This Row],[Direct
Funded
Charter School
Number]])</f>
        <v>71761</v>
      </c>
      <c r="K1101" t="s">
        <v>2697</v>
      </c>
      <c r="L1101" s="9">
        <v>10000</v>
      </c>
      <c r="M1101" s="20">
        <v>2500</v>
      </c>
    </row>
    <row r="1102" spans="1:13" x14ac:dyDescent="0.35">
      <c r="A1102" t="s">
        <v>2691</v>
      </c>
      <c r="B1102" t="s">
        <v>2977</v>
      </c>
      <c r="C1102" s="2">
        <v>1</v>
      </c>
      <c r="D1102" t="s">
        <v>2698</v>
      </c>
      <c r="E1102" s="2" t="str">
        <f t="shared" si="125"/>
        <v>53</v>
      </c>
      <c r="F1102" s="2" t="str">
        <f t="shared" si="126"/>
        <v>73833</v>
      </c>
      <c r="G1102" s="2" t="str">
        <f t="shared" si="127"/>
        <v>0000000</v>
      </c>
      <c r="H1102" s="2" t="s">
        <v>8</v>
      </c>
      <c r="I1102" s="2" t="str">
        <f t="shared" si="124"/>
        <v>7383</v>
      </c>
      <c r="J1102" s="2" t="str">
        <f>IF(Table1[[#This Row],[Direct
Funded
Charter School
Number]]="N/A",Table1[[#This Row],[District
Code]],"C"&amp;Table1[[#This Row],[Direct
Funded
Charter School
Number]])</f>
        <v>73833</v>
      </c>
      <c r="K1102" t="s">
        <v>2699</v>
      </c>
      <c r="L1102" s="9">
        <v>10000</v>
      </c>
      <c r="M1102" s="20">
        <v>2500</v>
      </c>
    </row>
    <row r="1103" spans="1:13" x14ac:dyDescent="0.35">
      <c r="A1103" t="s">
        <v>2691</v>
      </c>
      <c r="B1103" t="s">
        <v>2977</v>
      </c>
      <c r="C1103" s="2">
        <v>1</v>
      </c>
      <c r="D1103" t="s">
        <v>2700</v>
      </c>
      <c r="E1103" s="2" t="str">
        <f t="shared" si="125"/>
        <v>53</v>
      </c>
      <c r="F1103" s="2" t="str">
        <f t="shared" si="126"/>
        <v>75028</v>
      </c>
      <c r="G1103" s="2" t="str">
        <f t="shared" si="127"/>
        <v>0000000</v>
      </c>
      <c r="H1103" s="2" t="s">
        <v>8</v>
      </c>
      <c r="I1103" s="2" t="str">
        <f t="shared" si="124"/>
        <v>7502</v>
      </c>
      <c r="J1103" s="2" t="str">
        <f>IF(Table1[[#This Row],[Direct
Funded
Charter School
Number]]="N/A",Table1[[#This Row],[District
Code]],"C"&amp;Table1[[#This Row],[Direct
Funded
Charter School
Number]])</f>
        <v>75028</v>
      </c>
      <c r="K1103" t="s">
        <v>2701</v>
      </c>
      <c r="L1103" s="9">
        <v>11514</v>
      </c>
      <c r="M1103" s="20">
        <v>2879</v>
      </c>
    </row>
    <row r="1104" spans="1:13" x14ac:dyDescent="0.35">
      <c r="A1104" t="s">
        <v>2691</v>
      </c>
      <c r="B1104" t="s">
        <v>2977</v>
      </c>
      <c r="C1104" s="2">
        <v>1</v>
      </c>
      <c r="D1104" t="s">
        <v>2702</v>
      </c>
      <c r="E1104" s="2" t="str">
        <f t="shared" si="125"/>
        <v>53</v>
      </c>
      <c r="F1104" s="2" t="str">
        <f t="shared" si="126"/>
        <v>76513</v>
      </c>
      <c r="G1104" s="2" t="str">
        <f t="shared" si="127"/>
        <v>0000000</v>
      </c>
      <c r="H1104" s="2" t="s">
        <v>8</v>
      </c>
      <c r="I1104" s="2" t="str">
        <f t="shared" si="124"/>
        <v>7651</v>
      </c>
      <c r="J1104" s="2" t="str">
        <f>IF(Table1[[#This Row],[Direct
Funded
Charter School
Number]]="N/A",Table1[[#This Row],[District
Code]],"C"&amp;Table1[[#This Row],[Direct
Funded
Charter School
Number]])</f>
        <v>76513</v>
      </c>
      <c r="K1104" t="s">
        <v>2703</v>
      </c>
      <c r="L1104" s="9">
        <v>13135</v>
      </c>
      <c r="M1104" s="20">
        <v>3284</v>
      </c>
    </row>
    <row r="1105" spans="1:13" x14ac:dyDescent="0.35">
      <c r="A1105" t="s">
        <v>2691</v>
      </c>
      <c r="B1105" t="s">
        <v>2977</v>
      </c>
      <c r="C1105" s="2">
        <v>1</v>
      </c>
      <c r="D1105" t="s">
        <v>2704</v>
      </c>
      <c r="E1105" s="2" t="str">
        <f t="shared" si="125"/>
        <v>53</v>
      </c>
      <c r="F1105" s="2" t="str">
        <f t="shared" si="126"/>
        <v>10538</v>
      </c>
      <c r="G1105" s="2" t="str">
        <f t="shared" si="127"/>
        <v>0125633</v>
      </c>
      <c r="H1105" s="2" t="s">
        <v>2705</v>
      </c>
      <c r="I1105" s="2" t="str">
        <f t="shared" si="124"/>
        <v>S809</v>
      </c>
      <c r="J1105" s="2" t="str">
        <f>IF(Table1[[#This Row],[Direct
Funded
Charter School
Number]]="N/A",Table1[[#This Row],[District
Code]],"C"&amp;Table1[[#This Row],[Direct
Funded
Charter School
Number]])</f>
        <v>C1809</v>
      </c>
      <c r="K1105" t="s">
        <v>2706</v>
      </c>
      <c r="L1105" s="9">
        <v>10000</v>
      </c>
      <c r="M1105" s="20">
        <v>2500</v>
      </c>
    </row>
    <row r="1106" spans="1:13" x14ac:dyDescent="0.35">
      <c r="A1106" t="s">
        <v>2707</v>
      </c>
      <c r="B1106" t="s">
        <v>2978</v>
      </c>
      <c r="C1106" s="2">
        <v>6</v>
      </c>
      <c r="D1106" t="s">
        <v>2708</v>
      </c>
      <c r="E1106" s="2" t="str">
        <f t="shared" si="125"/>
        <v>54</v>
      </c>
      <c r="F1106" s="2" t="str">
        <f t="shared" si="126"/>
        <v>10546</v>
      </c>
      <c r="G1106" s="2" t="str">
        <f t="shared" si="127"/>
        <v>0000000</v>
      </c>
      <c r="H1106" s="2" t="s">
        <v>8</v>
      </c>
      <c r="I1106" s="2" t="str">
        <f t="shared" si="124"/>
        <v>1054</v>
      </c>
      <c r="J1106" s="2" t="str">
        <f>IF(Table1[[#This Row],[Direct
Funded
Charter School
Number]]="N/A",Table1[[#This Row],[District
Code]],"C"&amp;Table1[[#This Row],[Direct
Funded
Charter School
Number]])</f>
        <v>10546</v>
      </c>
      <c r="K1106" t="s">
        <v>2709</v>
      </c>
      <c r="L1106" s="9">
        <v>36089</v>
      </c>
      <c r="M1106" s="20">
        <v>9022</v>
      </c>
    </row>
    <row r="1107" spans="1:13" x14ac:dyDescent="0.35">
      <c r="A1107" t="s">
        <v>2707</v>
      </c>
      <c r="B1107" t="s">
        <v>2978</v>
      </c>
      <c r="C1107" s="2">
        <v>6</v>
      </c>
      <c r="D1107" t="s">
        <v>2710</v>
      </c>
      <c r="E1107" s="2" t="str">
        <f t="shared" si="125"/>
        <v>54</v>
      </c>
      <c r="F1107" s="2" t="str">
        <f t="shared" si="126"/>
        <v>71795</v>
      </c>
      <c r="G1107" s="2" t="str">
        <f t="shared" si="127"/>
        <v>0000000</v>
      </c>
      <c r="H1107" s="2" t="s">
        <v>8</v>
      </c>
      <c r="I1107" s="2" t="str">
        <f t="shared" si="124"/>
        <v>7179</v>
      </c>
      <c r="J1107" s="2" t="str">
        <f>IF(Table1[[#This Row],[Direct
Funded
Charter School
Number]]="N/A",Table1[[#This Row],[District
Code]],"C"&amp;Table1[[#This Row],[Direct
Funded
Charter School
Number]])</f>
        <v>71795</v>
      </c>
      <c r="K1107" t="s">
        <v>2711</v>
      </c>
      <c r="L1107" s="9">
        <v>10000</v>
      </c>
      <c r="M1107" s="20">
        <v>2500</v>
      </c>
    </row>
    <row r="1108" spans="1:13" x14ac:dyDescent="0.35">
      <c r="A1108" t="s">
        <v>2707</v>
      </c>
      <c r="B1108" t="s">
        <v>2978</v>
      </c>
      <c r="C1108" s="2">
        <v>6</v>
      </c>
      <c r="D1108" t="s">
        <v>2712</v>
      </c>
      <c r="E1108" s="2" t="str">
        <f t="shared" si="125"/>
        <v>54</v>
      </c>
      <c r="F1108" s="2" t="str">
        <f t="shared" si="126"/>
        <v>71803</v>
      </c>
      <c r="G1108" s="2" t="str">
        <f t="shared" si="127"/>
        <v>0000000</v>
      </c>
      <c r="H1108" s="2" t="s">
        <v>8</v>
      </c>
      <c r="I1108" s="2" t="str">
        <f t="shared" si="124"/>
        <v>7180</v>
      </c>
      <c r="J1108" s="2" t="str">
        <f>IF(Table1[[#This Row],[Direct
Funded
Charter School
Number]]="N/A",Table1[[#This Row],[District
Code]],"C"&amp;Table1[[#This Row],[Direct
Funded
Charter School
Number]])</f>
        <v>71803</v>
      </c>
      <c r="K1108" t="s">
        <v>2713</v>
      </c>
      <c r="L1108" s="9">
        <v>14827</v>
      </c>
      <c r="M1108" s="20">
        <v>3707</v>
      </c>
    </row>
    <row r="1109" spans="1:13" x14ac:dyDescent="0.35">
      <c r="A1109" t="s">
        <v>2707</v>
      </c>
      <c r="B1109" t="s">
        <v>2978</v>
      </c>
      <c r="C1109" s="2">
        <v>6</v>
      </c>
      <c r="D1109" t="s">
        <v>2714</v>
      </c>
      <c r="E1109" s="2" t="str">
        <f t="shared" si="125"/>
        <v>54</v>
      </c>
      <c r="F1109" s="2" t="str">
        <f t="shared" si="126"/>
        <v>71811</v>
      </c>
      <c r="G1109" s="2" t="str">
        <f t="shared" si="127"/>
        <v>0000000</v>
      </c>
      <c r="H1109" s="2" t="s">
        <v>8</v>
      </c>
      <c r="I1109" s="2" t="str">
        <f t="shared" si="124"/>
        <v>7181</v>
      </c>
      <c r="J1109" s="2" t="str">
        <f>IF(Table1[[#This Row],[Direct
Funded
Charter School
Number]]="N/A",Table1[[#This Row],[District
Code]],"C"&amp;Table1[[#This Row],[Direct
Funded
Charter School
Number]])</f>
        <v>71811</v>
      </c>
      <c r="K1109" t="s">
        <v>2715</v>
      </c>
      <c r="L1109" s="9">
        <v>25841</v>
      </c>
      <c r="M1109" s="20">
        <v>6460</v>
      </c>
    </row>
    <row r="1110" spans="1:13" x14ac:dyDescent="0.35">
      <c r="A1110" t="s">
        <v>2707</v>
      </c>
      <c r="B1110" t="s">
        <v>2978</v>
      </c>
      <c r="C1110" s="2">
        <v>6</v>
      </c>
      <c r="D1110" t="s">
        <v>2716</v>
      </c>
      <c r="E1110" s="2" t="str">
        <f t="shared" si="125"/>
        <v>54</v>
      </c>
      <c r="F1110" s="2" t="str">
        <f t="shared" si="126"/>
        <v>71829</v>
      </c>
      <c r="G1110" s="2" t="str">
        <f t="shared" si="127"/>
        <v>0000000</v>
      </c>
      <c r="H1110" s="2" t="s">
        <v>8</v>
      </c>
      <c r="I1110" s="2" t="str">
        <f t="shared" si="124"/>
        <v>7182</v>
      </c>
      <c r="J1110" s="2" t="str">
        <f>IF(Table1[[#This Row],[Direct
Funded
Charter School
Number]]="N/A",Table1[[#This Row],[District
Code]],"C"&amp;Table1[[#This Row],[Direct
Funded
Charter School
Number]])</f>
        <v>71829</v>
      </c>
      <c r="K1110" t="s">
        <v>2717</v>
      </c>
      <c r="L1110" s="9">
        <v>10000</v>
      </c>
      <c r="M1110" s="20">
        <v>2500</v>
      </c>
    </row>
    <row r="1111" spans="1:13" x14ac:dyDescent="0.35">
      <c r="A1111" t="s">
        <v>2707</v>
      </c>
      <c r="B1111" t="s">
        <v>2978</v>
      </c>
      <c r="C1111" s="2">
        <v>6</v>
      </c>
      <c r="D1111" t="s">
        <v>2718</v>
      </c>
      <c r="E1111" s="2" t="str">
        <f t="shared" si="125"/>
        <v>54</v>
      </c>
      <c r="F1111" s="2" t="str">
        <f t="shared" si="126"/>
        <v>71837</v>
      </c>
      <c r="G1111" s="2" t="str">
        <f t="shared" si="127"/>
        <v>0000000</v>
      </c>
      <c r="H1111" s="2" t="s">
        <v>8</v>
      </c>
      <c r="I1111" s="2" t="str">
        <f t="shared" si="124"/>
        <v>7183</v>
      </c>
      <c r="J1111" s="2" t="str">
        <f>IF(Table1[[#This Row],[Direct
Funded
Charter School
Number]]="N/A",Table1[[#This Row],[District
Code]],"C"&amp;Table1[[#This Row],[Direct
Funded
Charter School
Number]])</f>
        <v>71837</v>
      </c>
      <c r="K1111" t="s">
        <v>2719</v>
      </c>
      <c r="L1111" s="9">
        <v>60086</v>
      </c>
      <c r="M1111" s="20">
        <v>15022</v>
      </c>
    </row>
    <row r="1112" spans="1:13" x14ac:dyDescent="0.35">
      <c r="A1112" t="s">
        <v>2707</v>
      </c>
      <c r="B1112" t="s">
        <v>2978</v>
      </c>
      <c r="C1112" s="2">
        <v>6</v>
      </c>
      <c r="D1112" t="s">
        <v>2720</v>
      </c>
      <c r="E1112" s="2" t="str">
        <f t="shared" si="125"/>
        <v>54</v>
      </c>
      <c r="F1112" s="2" t="str">
        <f t="shared" si="126"/>
        <v>71852</v>
      </c>
      <c r="G1112" s="2" t="str">
        <f t="shared" si="127"/>
        <v>0000000</v>
      </c>
      <c r="H1112" s="2" t="s">
        <v>8</v>
      </c>
      <c r="I1112" s="2" t="str">
        <f t="shared" si="124"/>
        <v>7185</v>
      </c>
      <c r="J1112" s="2" t="str">
        <f>IF(Table1[[#This Row],[Direct
Funded
Charter School
Number]]="N/A",Table1[[#This Row],[District
Code]],"C"&amp;Table1[[#This Row],[Direct
Funded
Charter School
Number]])</f>
        <v>71852</v>
      </c>
      <c r="K1112" t="s">
        <v>2721</v>
      </c>
      <c r="L1112" s="9">
        <v>10000</v>
      </c>
      <c r="M1112" s="20">
        <v>2500</v>
      </c>
    </row>
    <row r="1113" spans="1:13" x14ac:dyDescent="0.35">
      <c r="A1113" t="s">
        <v>2707</v>
      </c>
      <c r="B1113" t="s">
        <v>2978</v>
      </c>
      <c r="C1113" s="2">
        <v>6</v>
      </c>
      <c r="D1113" t="s">
        <v>2722</v>
      </c>
      <c r="E1113" s="2" t="str">
        <f t="shared" si="125"/>
        <v>54</v>
      </c>
      <c r="F1113" s="2" t="str">
        <f t="shared" si="126"/>
        <v>71860</v>
      </c>
      <c r="G1113" s="2" t="str">
        <f t="shared" si="127"/>
        <v>0000000</v>
      </c>
      <c r="H1113" s="2" t="s">
        <v>8</v>
      </c>
      <c r="I1113" s="2" t="str">
        <f t="shared" si="124"/>
        <v>7186</v>
      </c>
      <c r="J1113" s="2" t="str">
        <f>IF(Table1[[#This Row],[Direct
Funded
Charter School
Number]]="N/A",Table1[[#This Row],[District
Code]],"C"&amp;Table1[[#This Row],[Direct
Funded
Charter School
Number]])</f>
        <v>71860</v>
      </c>
      <c r="K1113" t="s">
        <v>2723</v>
      </c>
      <c r="L1113" s="9">
        <v>186561</v>
      </c>
      <c r="M1113" s="20">
        <v>46640</v>
      </c>
    </row>
    <row r="1114" spans="1:13" x14ac:dyDescent="0.35">
      <c r="A1114" t="s">
        <v>2707</v>
      </c>
      <c r="B1114" t="s">
        <v>2978</v>
      </c>
      <c r="C1114" s="2">
        <v>6</v>
      </c>
      <c r="D1114" t="s">
        <v>2724</v>
      </c>
      <c r="E1114" s="2" t="str">
        <f t="shared" si="125"/>
        <v>54</v>
      </c>
      <c r="F1114" s="2" t="str">
        <f t="shared" si="126"/>
        <v>71894</v>
      </c>
      <c r="G1114" s="2" t="str">
        <f t="shared" si="127"/>
        <v>0000000</v>
      </c>
      <c r="H1114" s="2" t="s">
        <v>8</v>
      </c>
      <c r="I1114" s="2" t="str">
        <f t="shared" si="124"/>
        <v>7189</v>
      </c>
      <c r="J1114" s="2" t="str">
        <f>IF(Table1[[#This Row],[Direct
Funded
Charter School
Number]]="N/A",Table1[[#This Row],[District
Code]],"C"&amp;Table1[[#This Row],[Direct
Funded
Charter School
Number]])</f>
        <v>71894</v>
      </c>
      <c r="K1114" t="s">
        <v>2725</v>
      </c>
      <c r="L1114" s="9">
        <v>10000</v>
      </c>
      <c r="M1114" s="20">
        <v>2500</v>
      </c>
    </row>
    <row r="1115" spans="1:13" x14ac:dyDescent="0.35">
      <c r="A1115" t="s">
        <v>2707</v>
      </c>
      <c r="B1115" t="s">
        <v>2978</v>
      </c>
      <c r="C1115" s="2">
        <v>6</v>
      </c>
      <c r="D1115" t="s">
        <v>2726</v>
      </c>
      <c r="E1115" s="2" t="str">
        <f t="shared" si="125"/>
        <v>54</v>
      </c>
      <c r="F1115" s="2" t="str">
        <f t="shared" si="126"/>
        <v>71944</v>
      </c>
      <c r="G1115" s="2" t="str">
        <f t="shared" si="127"/>
        <v>0000000</v>
      </c>
      <c r="H1115" s="2" t="s">
        <v>8</v>
      </c>
      <c r="I1115" s="2" t="str">
        <f t="shared" si="124"/>
        <v>7194</v>
      </c>
      <c r="J1115" s="2" t="str">
        <f>IF(Table1[[#This Row],[Direct
Funded
Charter School
Number]]="N/A",Table1[[#This Row],[District
Code]],"C"&amp;Table1[[#This Row],[Direct
Funded
Charter School
Number]])</f>
        <v>71944</v>
      </c>
      <c r="K1115" t="s">
        <v>2241</v>
      </c>
      <c r="L1115" s="9">
        <v>10000</v>
      </c>
      <c r="M1115" s="20">
        <v>2500</v>
      </c>
    </row>
    <row r="1116" spans="1:13" x14ac:dyDescent="0.35">
      <c r="A1116" t="s">
        <v>2707</v>
      </c>
      <c r="B1116" t="s">
        <v>2978</v>
      </c>
      <c r="C1116" s="2">
        <v>6</v>
      </c>
      <c r="D1116" t="s">
        <v>2727</v>
      </c>
      <c r="E1116" s="2" t="str">
        <f t="shared" si="125"/>
        <v>54</v>
      </c>
      <c r="F1116" s="2" t="str">
        <f t="shared" si="126"/>
        <v>71951</v>
      </c>
      <c r="G1116" s="2" t="str">
        <f t="shared" si="127"/>
        <v>0000000</v>
      </c>
      <c r="H1116" s="2" t="s">
        <v>8</v>
      </c>
      <c r="I1116" s="2" t="str">
        <f t="shared" si="124"/>
        <v>7195</v>
      </c>
      <c r="J1116" s="2" t="str">
        <f>IF(Table1[[#This Row],[Direct
Funded
Charter School
Number]]="N/A",Table1[[#This Row],[District
Code]],"C"&amp;Table1[[#This Row],[Direct
Funded
Charter School
Number]])</f>
        <v>71951</v>
      </c>
      <c r="K1116" t="s">
        <v>2728</v>
      </c>
      <c r="L1116" s="9">
        <v>8673</v>
      </c>
      <c r="M1116" s="20">
        <v>2168</v>
      </c>
    </row>
    <row r="1117" spans="1:13" x14ac:dyDescent="0.35">
      <c r="A1117" t="s">
        <v>2707</v>
      </c>
      <c r="B1117" t="s">
        <v>2978</v>
      </c>
      <c r="C1117" s="2">
        <v>6</v>
      </c>
      <c r="D1117" t="s">
        <v>2729</v>
      </c>
      <c r="E1117" s="2" t="str">
        <f t="shared" si="125"/>
        <v>54</v>
      </c>
      <c r="F1117" s="2" t="str">
        <f t="shared" si="126"/>
        <v>71985</v>
      </c>
      <c r="G1117" s="2" t="str">
        <f t="shared" si="127"/>
        <v>0000000</v>
      </c>
      <c r="H1117" s="2" t="s">
        <v>8</v>
      </c>
      <c r="I1117" s="2" t="str">
        <f t="shared" si="124"/>
        <v>7198</v>
      </c>
      <c r="J1117" s="2" t="str">
        <f>IF(Table1[[#This Row],[Direct
Funded
Charter School
Number]]="N/A",Table1[[#This Row],[District
Code]],"C"&amp;Table1[[#This Row],[Direct
Funded
Charter School
Number]])</f>
        <v>71985</v>
      </c>
      <c r="K1117" t="s">
        <v>2520</v>
      </c>
      <c r="L1117" s="9">
        <v>10000</v>
      </c>
      <c r="M1117" s="20">
        <v>2500</v>
      </c>
    </row>
    <row r="1118" spans="1:13" x14ac:dyDescent="0.35">
      <c r="A1118" t="s">
        <v>2707</v>
      </c>
      <c r="B1118" t="s">
        <v>2978</v>
      </c>
      <c r="C1118" s="2">
        <v>6</v>
      </c>
      <c r="D1118" t="s">
        <v>2730</v>
      </c>
      <c r="E1118" s="2" t="str">
        <f t="shared" si="125"/>
        <v>54</v>
      </c>
      <c r="F1118" s="2" t="str">
        <f t="shared" si="126"/>
        <v>71993</v>
      </c>
      <c r="G1118" s="2" t="str">
        <f t="shared" si="127"/>
        <v>0000000</v>
      </c>
      <c r="H1118" s="2" t="s">
        <v>8</v>
      </c>
      <c r="I1118" s="2" t="str">
        <f t="shared" si="124"/>
        <v>7199</v>
      </c>
      <c r="J1118" s="2" t="str">
        <f>IF(Table1[[#This Row],[Direct
Funded
Charter School
Number]]="N/A",Table1[[#This Row],[District
Code]],"C"&amp;Table1[[#This Row],[Direct
Funded
Charter School
Number]])</f>
        <v>71993</v>
      </c>
      <c r="K1118" t="s">
        <v>2731</v>
      </c>
      <c r="L1118" s="9">
        <v>148617</v>
      </c>
      <c r="M1118" s="20">
        <v>37154</v>
      </c>
    </row>
    <row r="1119" spans="1:13" x14ac:dyDescent="0.35">
      <c r="A1119" t="s">
        <v>2707</v>
      </c>
      <c r="B1119" t="s">
        <v>2978</v>
      </c>
      <c r="C1119" s="2">
        <v>6</v>
      </c>
      <c r="D1119" t="s">
        <v>2732</v>
      </c>
      <c r="E1119" s="2" t="str">
        <f t="shared" si="125"/>
        <v>54</v>
      </c>
      <c r="F1119" s="2" t="str">
        <f t="shared" si="126"/>
        <v>72009</v>
      </c>
      <c r="G1119" s="2" t="str">
        <f t="shared" si="127"/>
        <v>0000000</v>
      </c>
      <c r="H1119" s="2" t="s">
        <v>8</v>
      </c>
      <c r="I1119" s="2" t="str">
        <f t="shared" si="124"/>
        <v>7200</v>
      </c>
      <c r="J1119" s="2" t="str">
        <f>IF(Table1[[#This Row],[Direct
Funded
Charter School
Number]]="N/A",Table1[[#This Row],[District
Code]],"C"&amp;Table1[[#This Row],[Direct
Funded
Charter School
Number]])</f>
        <v>72009</v>
      </c>
      <c r="K1119" t="s">
        <v>2733</v>
      </c>
      <c r="L1119" s="9">
        <v>15406</v>
      </c>
      <c r="M1119" s="20">
        <v>3852</v>
      </c>
    </row>
    <row r="1120" spans="1:13" x14ac:dyDescent="0.35">
      <c r="A1120" t="s">
        <v>2707</v>
      </c>
      <c r="B1120" t="s">
        <v>2978</v>
      </c>
      <c r="C1120" s="2">
        <v>6</v>
      </c>
      <c r="D1120" t="s">
        <v>2734</v>
      </c>
      <c r="E1120" s="2" t="str">
        <f t="shared" si="125"/>
        <v>54</v>
      </c>
      <c r="F1120" s="2" t="str">
        <f t="shared" si="126"/>
        <v>72017</v>
      </c>
      <c r="G1120" s="2" t="str">
        <f t="shared" si="127"/>
        <v>0000000</v>
      </c>
      <c r="H1120" s="2" t="s">
        <v>8</v>
      </c>
      <c r="I1120" s="2" t="str">
        <f t="shared" si="124"/>
        <v>7201</v>
      </c>
      <c r="J1120" s="2" t="str">
        <f>IF(Table1[[#This Row],[Direct
Funded
Charter School
Number]]="N/A",Table1[[#This Row],[District
Code]],"C"&amp;Table1[[#This Row],[Direct
Funded
Charter School
Number]])</f>
        <v>72017</v>
      </c>
      <c r="K1120" t="s">
        <v>2735</v>
      </c>
      <c r="L1120" s="9">
        <v>10000</v>
      </c>
      <c r="M1120" s="20">
        <v>2500</v>
      </c>
    </row>
    <row r="1121" spans="1:13" x14ac:dyDescent="0.35">
      <c r="A1121" t="s">
        <v>2707</v>
      </c>
      <c r="B1121" t="s">
        <v>2978</v>
      </c>
      <c r="C1121" s="2">
        <v>6</v>
      </c>
      <c r="D1121" t="s">
        <v>2736</v>
      </c>
      <c r="E1121" s="2" t="str">
        <f t="shared" si="125"/>
        <v>54</v>
      </c>
      <c r="F1121" s="2" t="str">
        <f t="shared" si="126"/>
        <v>72033</v>
      </c>
      <c r="G1121" s="2" t="str">
        <f t="shared" si="127"/>
        <v>0000000</v>
      </c>
      <c r="H1121" s="2" t="s">
        <v>8</v>
      </c>
      <c r="I1121" s="2" t="str">
        <f t="shared" si="124"/>
        <v>7203</v>
      </c>
      <c r="J1121" s="2" t="str">
        <f>IF(Table1[[#This Row],[Direct
Funded
Charter School
Number]]="N/A",Table1[[#This Row],[District
Code]],"C"&amp;Table1[[#This Row],[Direct
Funded
Charter School
Number]])</f>
        <v>72033</v>
      </c>
      <c r="K1121" t="s">
        <v>2737</v>
      </c>
      <c r="L1121" s="9">
        <v>15763</v>
      </c>
      <c r="M1121" s="20">
        <v>3941</v>
      </c>
    </row>
    <row r="1122" spans="1:13" x14ac:dyDescent="0.35">
      <c r="A1122" t="s">
        <v>2707</v>
      </c>
      <c r="B1122" t="s">
        <v>2978</v>
      </c>
      <c r="C1122" s="2">
        <v>6</v>
      </c>
      <c r="D1122" t="s">
        <v>2738</v>
      </c>
      <c r="E1122" s="2" t="str">
        <f t="shared" si="125"/>
        <v>54</v>
      </c>
      <c r="F1122" s="2" t="str">
        <f t="shared" si="126"/>
        <v>72041</v>
      </c>
      <c r="G1122" s="2" t="str">
        <f t="shared" si="127"/>
        <v>0000000</v>
      </c>
      <c r="H1122" s="2" t="s">
        <v>8</v>
      </c>
      <c r="I1122" s="2" t="str">
        <f t="shared" si="124"/>
        <v>7204</v>
      </c>
      <c r="J1122" s="2" t="str">
        <f>IF(Table1[[#This Row],[Direct
Funded
Charter School
Number]]="N/A",Table1[[#This Row],[District
Code]],"C"&amp;Table1[[#This Row],[Direct
Funded
Charter School
Number]])</f>
        <v>72041</v>
      </c>
      <c r="K1122" t="s">
        <v>2739</v>
      </c>
      <c r="L1122" s="9">
        <v>44164</v>
      </c>
      <c r="M1122" s="20">
        <v>11041</v>
      </c>
    </row>
    <row r="1123" spans="1:13" x14ac:dyDescent="0.35">
      <c r="A1123" t="s">
        <v>2707</v>
      </c>
      <c r="B1123" t="s">
        <v>2978</v>
      </c>
      <c r="C1123" s="2">
        <v>6</v>
      </c>
      <c r="D1123" t="s">
        <v>2740</v>
      </c>
      <c r="E1123" s="2" t="str">
        <f t="shared" si="125"/>
        <v>54</v>
      </c>
      <c r="F1123" s="2" t="str">
        <f t="shared" si="126"/>
        <v>72058</v>
      </c>
      <c r="G1123" s="2" t="str">
        <f t="shared" si="127"/>
        <v>0000000</v>
      </c>
      <c r="H1123" s="2" t="s">
        <v>8</v>
      </c>
      <c r="I1123" s="2" t="str">
        <f t="shared" si="124"/>
        <v>7205</v>
      </c>
      <c r="J1123" s="2" t="str">
        <f>IF(Table1[[#This Row],[Direct
Funded
Charter School
Number]]="N/A",Table1[[#This Row],[District
Code]],"C"&amp;Table1[[#This Row],[Direct
Funded
Charter School
Number]])</f>
        <v>72058</v>
      </c>
      <c r="K1123" t="s">
        <v>2741</v>
      </c>
      <c r="L1123" s="9">
        <v>23329</v>
      </c>
      <c r="M1123" s="20">
        <v>5832</v>
      </c>
    </row>
    <row r="1124" spans="1:13" x14ac:dyDescent="0.35">
      <c r="A1124" t="s">
        <v>2707</v>
      </c>
      <c r="B1124" t="s">
        <v>2978</v>
      </c>
      <c r="C1124" s="2">
        <v>6</v>
      </c>
      <c r="D1124" t="s">
        <v>2742</v>
      </c>
      <c r="E1124" s="2" t="str">
        <f t="shared" si="125"/>
        <v>54</v>
      </c>
      <c r="F1124" s="2" t="str">
        <f t="shared" si="126"/>
        <v>72082</v>
      </c>
      <c r="G1124" s="2" t="str">
        <f t="shared" si="127"/>
        <v>0000000</v>
      </c>
      <c r="H1124" s="2" t="s">
        <v>8</v>
      </c>
      <c r="I1124" s="2" t="str">
        <f t="shared" si="124"/>
        <v>7208</v>
      </c>
      <c r="J1124" s="2" t="str">
        <f>IF(Table1[[#This Row],[Direct
Funded
Charter School
Number]]="N/A",Table1[[#This Row],[District
Code]],"C"&amp;Table1[[#This Row],[Direct
Funded
Charter School
Number]])</f>
        <v>72082</v>
      </c>
      <c r="K1124" t="s">
        <v>2743</v>
      </c>
      <c r="L1124" s="9">
        <v>36657</v>
      </c>
      <c r="M1124" s="20">
        <v>9164</v>
      </c>
    </row>
    <row r="1125" spans="1:13" x14ac:dyDescent="0.35">
      <c r="A1125" t="s">
        <v>2707</v>
      </c>
      <c r="B1125" t="s">
        <v>2978</v>
      </c>
      <c r="C1125" s="2">
        <v>6</v>
      </c>
      <c r="D1125" t="s">
        <v>2744</v>
      </c>
      <c r="E1125" s="2" t="str">
        <f t="shared" si="125"/>
        <v>54</v>
      </c>
      <c r="F1125" s="2" t="str">
        <f t="shared" si="126"/>
        <v>72090</v>
      </c>
      <c r="G1125" s="2" t="str">
        <f t="shared" si="127"/>
        <v>0000000</v>
      </c>
      <c r="H1125" s="2" t="s">
        <v>8</v>
      </c>
      <c r="I1125" s="2" t="str">
        <f t="shared" si="124"/>
        <v>7209</v>
      </c>
      <c r="J1125" s="2" t="str">
        <f>IF(Table1[[#This Row],[Direct
Funded
Charter School
Number]]="N/A",Table1[[#This Row],[District
Code]],"C"&amp;Table1[[#This Row],[Direct
Funded
Charter School
Number]])</f>
        <v>72090</v>
      </c>
      <c r="K1125" t="s">
        <v>2745</v>
      </c>
      <c r="L1125" s="9">
        <v>10000</v>
      </c>
      <c r="M1125" s="20">
        <v>2500</v>
      </c>
    </row>
    <row r="1126" spans="1:13" s="11" customFormat="1" x14ac:dyDescent="0.35">
      <c r="A1126" t="s">
        <v>2707</v>
      </c>
      <c r="B1126" t="s">
        <v>2978</v>
      </c>
      <c r="C1126" s="2">
        <v>6</v>
      </c>
      <c r="D1126" t="s">
        <v>3040</v>
      </c>
      <c r="E1126" s="2" t="str">
        <f t="shared" si="125"/>
        <v>54</v>
      </c>
      <c r="F1126" s="2" t="str">
        <f t="shared" si="126"/>
        <v>72108</v>
      </c>
      <c r="G1126" s="2" t="str">
        <f t="shared" si="127"/>
        <v>0000000</v>
      </c>
      <c r="H1126" s="2" t="s">
        <v>8</v>
      </c>
      <c r="I1126" s="2" t="str">
        <f t="shared" ref="I1126" si="128">IF(H1126="N/A",MID(F1126,1,4),IF(MID(H1126,1,1)="0","C"&amp;MID(H1126,2,3),IF(MID(H1126,1,1)="1","S"&amp;MID(H1126,2,3),"?")))</f>
        <v>7210</v>
      </c>
      <c r="J1126" s="2" t="str">
        <f>IF(Table1[[#This Row],[Direct
Funded
Charter School
Number]]="N/A",Table1[[#This Row],[District
Code]],"C"&amp;Table1[[#This Row],[Direct
Funded
Charter School
Number]])</f>
        <v>72108</v>
      </c>
      <c r="K1126" t="s">
        <v>3039</v>
      </c>
      <c r="L1126" s="9">
        <v>10000</v>
      </c>
      <c r="M1126" s="20">
        <v>2500</v>
      </c>
    </row>
    <row r="1127" spans="1:13" x14ac:dyDescent="0.35">
      <c r="A1127" t="s">
        <v>2707</v>
      </c>
      <c r="B1127" t="s">
        <v>2978</v>
      </c>
      <c r="C1127" s="2">
        <v>6</v>
      </c>
      <c r="D1127" t="s">
        <v>2746</v>
      </c>
      <c r="E1127" s="2" t="str">
        <f t="shared" si="125"/>
        <v>54</v>
      </c>
      <c r="F1127" s="2" t="str">
        <f t="shared" si="126"/>
        <v>72132</v>
      </c>
      <c r="G1127" s="2" t="str">
        <f t="shared" si="127"/>
        <v>0000000</v>
      </c>
      <c r="H1127" s="2" t="s">
        <v>8</v>
      </c>
      <c r="I1127" s="2" t="str">
        <f t="shared" si="124"/>
        <v>7213</v>
      </c>
      <c r="J1127" s="2" t="str">
        <f>IF(Table1[[#This Row],[Direct
Funded
Charter School
Number]]="N/A",Table1[[#This Row],[District
Code]],"C"&amp;Table1[[#This Row],[Direct
Funded
Charter School
Number]])</f>
        <v>72132</v>
      </c>
      <c r="K1127" t="s">
        <v>2747</v>
      </c>
      <c r="L1127" s="9">
        <v>10000</v>
      </c>
      <c r="M1127" s="20">
        <v>2500</v>
      </c>
    </row>
    <row r="1128" spans="1:13" x14ac:dyDescent="0.35">
      <c r="A1128" t="s">
        <v>2707</v>
      </c>
      <c r="B1128" t="s">
        <v>2978</v>
      </c>
      <c r="C1128" s="2">
        <v>6</v>
      </c>
      <c r="D1128" t="s">
        <v>2748</v>
      </c>
      <c r="E1128" s="2" t="str">
        <f t="shared" si="125"/>
        <v>54</v>
      </c>
      <c r="F1128" s="2" t="str">
        <f t="shared" si="126"/>
        <v>72140</v>
      </c>
      <c r="G1128" s="2" t="str">
        <f t="shared" si="127"/>
        <v>0000000</v>
      </c>
      <c r="H1128" s="2" t="s">
        <v>8</v>
      </c>
      <c r="I1128" s="2" t="str">
        <f t="shared" si="124"/>
        <v>7214</v>
      </c>
      <c r="J1128" s="2" t="str">
        <f>IF(Table1[[#This Row],[Direct
Funded
Charter School
Number]]="N/A",Table1[[#This Row],[District
Code]],"C"&amp;Table1[[#This Row],[Direct
Funded
Charter School
Number]])</f>
        <v>72140</v>
      </c>
      <c r="K1128" t="s">
        <v>2749</v>
      </c>
      <c r="L1128" s="9">
        <v>10000</v>
      </c>
      <c r="M1128" s="20">
        <v>2500</v>
      </c>
    </row>
    <row r="1129" spans="1:13" x14ac:dyDescent="0.35">
      <c r="A1129" t="s">
        <v>2707</v>
      </c>
      <c r="B1129" t="s">
        <v>2978</v>
      </c>
      <c r="C1129" s="2">
        <v>6</v>
      </c>
      <c r="D1129" t="s">
        <v>2750</v>
      </c>
      <c r="E1129" s="2" t="str">
        <f t="shared" si="125"/>
        <v>54</v>
      </c>
      <c r="F1129" s="2" t="str">
        <f t="shared" si="126"/>
        <v>72157</v>
      </c>
      <c r="G1129" s="2" t="str">
        <f t="shared" si="127"/>
        <v>0000000</v>
      </c>
      <c r="H1129" s="2" t="s">
        <v>8</v>
      </c>
      <c r="I1129" s="2" t="str">
        <f t="shared" si="124"/>
        <v>7215</v>
      </c>
      <c r="J1129" s="2" t="str">
        <f>IF(Table1[[#This Row],[Direct
Funded
Charter School
Number]]="N/A",Table1[[#This Row],[District
Code]],"C"&amp;Table1[[#This Row],[Direct
Funded
Charter School
Number]])</f>
        <v>72157</v>
      </c>
      <c r="K1129" t="s">
        <v>2751</v>
      </c>
      <c r="L1129" s="9">
        <v>37700</v>
      </c>
      <c r="M1129" s="20">
        <v>9425</v>
      </c>
    </row>
    <row r="1130" spans="1:13" x14ac:dyDescent="0.35">
      <c r="A1130" t="s">
        <v>2707</v>
      </c>
      <c r="B1130" t="s">
        <v>2978</v>
      </c>
      <c r="C1130" s="2">
        <v>6</v>
      </c>
      <c r="D1130" t="s">
        <v>2752</v>
      </c>
      <c r="E1130" s="2" t="str">
        <f t="shared" si="125"/>
        <v>54</v>
      </c>
      <c r="F1130" s="2" t="str">
        <f t="shared" si="126"/>
        <v>72173</v>
      </c>
      <c r="G1130" s="2" t="str">
        <f t="shared" si="127"/>
        <v>0000000</v>
      </c>
      <c r="H1130" s="2" t="s">
        <v>8</v>
      </c>
      <c r="I1130" s="2" t="str">
        <f t="shared" si="124"/>
        <v>7217</v>
      </c>
      <c r="J1130" s="2" t="str">
        <f>IF(Table1[[#This Row],[Direct
Funded
Charter School
Number]]="N/A",Table1[[#This Row],[District
Code]],"C"&amp;Table1[[#This Row],[Direct
Funded
Charter School
Number]])</f>
        <v>72173</v>
      </c>
      <c r="K1130" t="s">
        <v>2753</v>
      </c>
      <c r="L1130" s="9">
        <v>10866</v>
      </c>
      <c r="M1130" s="20">
        <v>2717</v>
      </c>
    </row>
    <row r="1131" spans="1:13" x14ac:dyDescent="0.35">
      <c r="A1131" t="s">
        <v>2707</v>
      </c>
      <c r="B1131" t="s">
        <v>2978</v>
      </c>
      <c r="C1131" s="2">
        <v>6</v>
      </c>
      <c r="D1131" t="s">
        <v>2754</v>
      </c>
      <c r="E1131" s="2" t="str">
        <f t="shared" si="125"/>
        <v>54</v>
      </c>
      <c r="F1131" s="2" t="str">
        <f t="shared" si="126"/>
        <v>72181</v>
      </c>
      <c r="G1131" s="2" t="str">
        <f t="shared" si="127"/>
        <v>0000000</v>
      </c>
      <c r="H1131" s="2" t="s">
        <v>8</v>
      </c>
      <c r="I1131" s="2" t="str">
        <f t="shared" si="124"/>
        <v>7218</v>
      </c>
      <c r="J1131" s="2" t="str">
        <f>IF(Table1[[#This Row],[Direct
Funded
Charter School
Number]]="N/A",Table1[[#This Row],[District
Code]],"C"&amp;Table1[[#This Row],[Direct
Funded
Charter School
Number]])</f>
        <v>72181</v>
      </c>
      <c r="K1131" t="s">
        <v>2755</v>
      </c>
      <c r="L1131" s="9">
        <v>19733</v>
      </c>
      <c r="M1131" s="20">
        <v>7418</v>
      </c>
    </row>
    <row r="1132" spans="1:13" x14ac:dyDescent="0.35">
      <c r="A1132" t="s">
        <v>2707</v>
      </c>
      <c r="B1132" t="s">
        <v>2978</v>
      </c>
      <c r="C1132" s="2">
        <v>6</v>
      </c>
      <c r="D1132" t="s">
        <v>2756</v>
      </c>
      <c r="E1132" s="2" t="str">
        <f t="shared" si="125"/>
        <v>54</v>
      </c>
      <c r="F1132" s="2" t="str">
        <f t="shared" si="126"/>
        <v>72199</v>
      </c>
      <c r="G1132" s="2" t="str">
        <f t="shared" si="127"/>
        <v>0000000</v>
      </c>
      <c r="H1132" s="2" t="s">
        <v>8</v>
      </c>
      <c r="I1132" s="2" t="str">
        <f t="shared" si="124"/>
        <v>7219</v>
      </c>
      <c r="J1132" s="2" t="str">
        <f>IF(Table1[[#This Row],[Direct
Funded
Charter School
Number]]="N/A",Table1[[#This Row],[District
Code]],"C"&amp;Table1[[#This Row],[Direct
Funded
Charter School
Number]])</f>
        <v>72199</v>
      </c>
      <c r="K1132" t="s">
        <v>2757</v>
      </c>
      <c r="L1132" s="9">
        <v>40306</v>
      </c>
      <c r="M1132" s="20">
        <v>10077</v>
      </c>
    </row>
    <row r="1133" spans="1:13" x14ac:dyDescent="0.35">
      <c r="A1133" t="s">
        <v>2707</v>
      </c>
      <c r="B1133" t="s">
        <v>2978</v>
      </c>
      <c r="C1133" s="2">
        <v>6</v>
      </c>
      <c r="D1133" t="s">
        <v>2758</v>
      </c>
      <c r="E1133" s="2" t="str">
        <f t="shared" si="125"/>
        <v>54</v>
      </c>
      <c r="F1133" s="2" t="str">
        <f t="shared" si="126"/>
        <v>72207</v>
      </c>
      <c r="G1133" s="2" t="str">
        <f t="shared" si="127"/>
        <v>0000000</v>
      </c>
      <c r="H1133" s="2" t="s">
        <v>8</v>
      </c>
      <c r="I1133" s="2" t="str">
        <f t="shared" si="124"/>
        <v>7220</v>
      </c>
      <c r="J1133" s="2" t="str">
        <f>IF(Table1[[#This Row],[Direct
Funded
Charter School
Number]]="N/A",Table1[[#This Row],[District
Code]],"C"&amp;Table1[[#This Row],[Direct
Funded
Charter School
Number]])</f>
        <v>72207</v>
      </c>
      <c r="K1133" t="s">
        <v>2759</v>
      </c>
      <c r="L1133" s="9">
        <v>10000</v>
      </c>
      <c r="M1133" s="20">
        <v>2500</v>
      </c>
    </row>
    <row r="1134" spans="1:13" x14ac:dyDescent="0.35">
      <c r="A1134" t="s">
        <v>2707</v>
      </c>
      <c r="B1134" t="s">
        <v>2978</v>
      </c>
      <c r="C1134" s="2">
        <v>6</v>
      </c>
      <c r="D1134" t="s">
        <v>2760</v>
      </c>
      <c r="E1134" s="2" t="str">
        <f t="shared" si="125"/>
        <v>54</v>
      </c>
      <c r="F1134" s="2" t="str">
        <f t="shared" si="126"/>
        <v>72215</v>
      </c>
      <c r="G1134" s="2" t="str">
        <f t="shared" si="127"/>
        <v>0000000</v>
      </c>
      <c r="H1134" s="2" t="s">
        <v>8</v>
      </c>
      <c r="I1134" s="2" t="str">
        <f t="shared" si="124"/>
        <v>7221</v>
      </c>
      <c r="J1134" s="2" t="str">
        <f>IF(Table1[[#This Row],[Direct
Funded
Charter School
Number]]="N/A",Table1[[#This Row],[District
Code]],"C"&amp;Table1[[#This Row],[Direct
Funded
Charter School
Number]])</f>
        <v>72215</v>
      </c>
      <c r="K1134" t="s">
        <v>2761</v>
      </c>
      <c r="L1134" s="9">
        <v>15904</v>
      </c>
      <c r="M1134" s="20">
        <v>3976</v>
      </c>
    </row>
    <row r="1135" spans="1:13" x14ac:dyDescent="0.35">
      <c r="A1135" t="s">
        <v>2707</v>
      </c>
      <c r="B1135" t="s">
        <v>2978</v>
      </c>
      <c r="C1135" s="2">
        <v>6</v>
      </c>
      <c r="D1135" t="s">
        <v>2762</v>
      </c>
      <c r="E1135" s="2" t="str">
        <f t="shared" si="125"/>
        <v>54</v>
      </c>
      <c r="F1135" s="2" t="str">
        <f t="shared" si="126"/>
        <v>72223</v>
      </c>
      <c r="G1135" s="2" t="str">
        <f t="shared" si="127"/>
        <v>0000000</v>
      </c>
      <c r="H1135" s="2" t="s">
        <v>8</v>
      </c>
      <c r="I1135" s="2" t="str">
        <f t="shared" si="124"/>
        <v>7222</v>
      </c>
      <c r="J1135" s="2" t="str">
        <f>IF(Table1[[#This Row],[Direct
Funded
Charter School
Number]]="N/A",Table1[[#This Row],[District
Code]],"C"&amp;Table1[[#This Row],[Direct
Funded
Charter School
Number]])</f>
        <v>72223</v>
      </c>
      <c r="K1135" t="s">
        <v>2763</v>
      </c>
      <c r="L1135" s="9">
        <v>10000</v>
      </c>
      <c r="M1135" s="20">
        <v>2500</v>
      </c>
    </row>
    <row r="1136" spans="1:13" x14ac:dyDescent="0.35">
      <c r="A1136" t="s">
        <v>2707</v>
      </c>
      <c r="B1136" t="s">
        <v>2978</v>
      </c>
      <c r="C1136" s="2">
        <v>6</v>
      </c>
      <c r="D1136" t="s">
        <v>2764</v>
      </c>
      <c r="E1136" s="2" t="str">
        <f t="shared" si="125"/>
        <v>54</v>
      </c>
      <c r="F1136" s="2" t="str">
        <f t="shared" si="126"/>
        <v>72256</v>
      </c>
      <c r="G1136" s="2" t="str">
        <f t="shared" si="127"/>
        <v>0000000</v>
      </c>
      <c r="H1136" s="2" t="s">
        <v>8</v>
      </c>
      <c r="I1136" s="2" t="str">
        <f t="shared" si="124"/>
        <v>7225</v>
      </c>
      <c r="J1136" s="2" t="str">
        <f>IF(Table1[[#This Row],[Direct
Funded
Charter School
Number]]="N/A",Table1[[#This Row],[District
Code]],"C"&amp;Table1[[#This Row],[Direct
Funded
Charter School
Number]])</f>
        <v>72256</v>
      </c>
      <c r="K1136" t="s">
        <v>2765</v>
      </c>
      <c r="L1136" s="9">
        <v>692889</v>
      </c>
      <c r="M1136" s="20">
        <v>173222</v>
      </c>
    </row>
    <row r="1137" spans="1:13" x14ac:dyDescent="0.35">
      <c r="A1137" t="s">
        <v>2707</v>
      </c>
      <c r="B1137" t="s">
        <v>2978</v>
      </c>
      <c r="C1137" s="2">
        <v>6</v>
      </c>
      <c r="D1137" t="s">
        <v>2766</v>
      </c>
      <c r="E1137" s="2" t="str">
        <f t="shared" si="125"/>
        <v>54</v>
      </c>
      <c r="F1137" s="2" t="str">
        <f t="shared" si="126"/>
        <v>72264</v>
      </c>
      <c r="G1137" s="2" t="str">
        <f t="shared" si="127"/>
        <v>0000000</v>
      </c>
      <c r="H1137" s="2" t="s">
        <v>8</v>
      </c>
      <c r="I1137" s="2" t="str">
        <f t="shared" ref="I1137:I1172" si="129">IF(H1137="N/A",MID(F1137,1,4),IF(MID(H1137,1,1)="0","C"&amp;MID(H1137,2,3),IF(MID(H1137,1,1)="1","S"&amp;MID(H1137,2,3),"?")))</f>
        <v>7226</v>
      </c>
      <c r="J1137" s="2" t="str">
        <f>IF(Table1[[#This Row],[Direct
Funded
Charter School
Number]]="N/A",Table1[[#This Row],[District
Code]],"C"&amp;Table1[[#This Row],[Direct
Funded
Charter School
Number]])</f>
        <v>72264</v>
      </c>
      <c r="K1137" t="s">
        <v>2767</v>
      </c>
      <c r="L1137" s="9">
        <v>10000</v>
      </c>
      <c r="M1137" s="20">
        <v>2500</v>
      </c>
    </row>
    <row r="1138" spans="1:13" x14ac:dyDescent="0.35">
      <c r="A1138" t="s">
        <v>2707</v>
      </c>
      <c r="B1138" t="s">
        <v>2978</v>
      </c>
      <c r="C1138" s="2">
        <v>6</v>
      </c>
      <c r="D1138" t="s">
        <v>2768</v>
      </c>
      <c r="E1138" s="2" t="str">
        <f t="shared" si="125"/>
        <v>54</v>
      </c>
      <c r="F1138" s="2" t="str">
        <f t="shared" si="126"/>
        <v>76794</v>
      </c>
      <c r="G1138" s="2" t="str">
        <f t="shared" si="127"/>
        <v>0000000</v>
      </c>
      <c r="H1138" s="2" t="s">
        <v>8</v>
      </c>
      <c r="I1138" s="2" t="str">
        <f t="shared" si="129"/>
        <v>7679</v>
      </c>
      <c r="J1138" s="2" t="str">
        <f>IF(Table1[[#This Row],[Direct
Funded
Charter School
Number]]="N/A",Table1[[#This Row],[District
Code]],"C"&amp;Table1[[#This Row],[Direct
Funded
Charter School
Number]])</f>
        <v>76794</v>
      </c>
      <c r="K1138" t="s">
        <v>2769</v>
      </c>
      <c r="L1138" s="9">
        <v>71109</v>
      </c>
      <c r="M1138" s="20">
        <v>53332</v>
      </c>
    </row>
    <row r="1139" spans="1:13" x14ac:dyDescent="0.35">
      <c r="A1139" t="s">
        <v>2707</v>
      </c>
      <c r="B1139" t="s">
        <v>2978</v>
      </c>
      <c r="C1139" s="2">
        <v>6</v>
      </c>
      <c r="D1139" t="s">
        <v>2770</v>
      </c>
      <c r="E1139" s="2" t="str">
        <f t="shared" si="125"/>
        <v>54</v>
      </c>
      <c r="F1139" s="2" t="str">
        <f t="shared" si="126"/>
        <v>72298</v>
      </c>
      <c r="G1139" s="2" t="str">
        <f t="shared" si="127"/>
        <v>0000000</v>
      </c>
      <c r="H1139" s="2" t="s">
        <v>8</v>
      </c>
      <c r="I1139" s="2" t="str">
        <f t="shared" si="129"/>
        <v>7229</v>
      </c>
      <c r="J1139" s="2" t="str">
        <f>IF(Table1[[#This Row],[Direct
Funded
Charter School
Number]]="N/A",Table1[[#This Row],[District
Code]],"C"&amp;Table1[[#This Row],[Direct
Funded
Charter School
Number]])</f>
        <v>72298</v>
      </c>
      <c r="K1139" t="s">
        <v>2771</v>
      </c>
      <c r="L1139" s="9">
        <v>24593</v>
      </c>
      <c r="M1139" s="20">
        <v>6148</v>
      </c>
    </row>
    <row r="1140" spans="1:13" x14ac:dyDescent="0.35">
      <c r="A1140" t="s">
        <v>2707</v>
      </c>
      <c r="B1140" t="s">
        <v>2978</v>
      </c>
      <c r="C1140" s="2">
        <v>6</v>
      </c>
      <c r="D1140" t="s">
        <v>2772</v>
      </c>
      <c r="E1140" s="2" t="str">
        <f t="shared" si="125"/>
        <v>54</v>
      </c>
      <c r="F1140" s="2" t="str">
        <f t="shared" si="126"/>
        <v>75325</v>
      </c>
      <c r="G1140" s="2" t="str">
        <f t="shared" si="127"/>
        <v>0000000</v>
      </c>
      <c r="H1140" s="2" t="s">
        <v>8</v>
      </c>
      <c r="I1140" s="2" t="str">
        <f t="shared" si="129"/>
        <v>7532</v>
      </c>
      <c r="J1140" s="2" t="str">
        <f>IF(Table1[[#This Row],[Direct
Funded
Charter School
Number]]="N/A",Table1[[#This Row],[District
Code]],"C"&amp;Table1[[#This Row],[Direct
Funded
Charter School
Number]])</f>
        <v>75325</v>
      </c>
      <c r="K1140" t="s">
        <v>2773</v>
      </c>
      <c r="L1140" s="9">
        <v>108908</v>
      </c>
      <c r="M1140" s="20">
        <v>29763</v>
      </c>
    </row>
    <row r="1141" spans="1:13" x14ac:dyDescent="0.35">
      <c r="A1141" t="s">
        <v>2707</v>
      </c>
      <c r="B1141" t="s">
        <v>2978</v>
      </c>
      <c r="C1141" s="2">
        <v>6</v>
      </c>
      <c r="D1141" t="s">
        <v>2774</v>
      </c>
      <c r="E1141" s="2" t="str">
        <f t="shared" ref="E1141:E1175" si="130">MID($D1141,1,2)</f>
        <v>54</v>
      </c>
      <c r="F1141" s="2" t="str">
        <f t="shared" ref="F1141:F1175" si="131">MID($D1141,3,5)</f>
        <v>75523</v>
      </c>
      <c r="G1141" s="2" t="str">
        <f t="shared" ref="G1141:G1175" si="132">MID($D1141,8,7)</f>
        <v>0000000</v>
      </c>
      <c r="H1141" s="2" t="s">
        <v>8</v>
      </c>
      <c r="I1141" s="2" t="str">
        <f t="shared" si="129"/>
        <v>7552</v>
      </c>
      <c r="J1141" s="2" t="str">
        <f>IF(Table1[[#This Row],[Direct
Funded
Charter School
Number]]="N/A",Table1[[#This Row],[District
Code]],"C"&amp;Table1[[#This Row],[Direct
Funded
Charter School
Number]])</f>
        <v>75523</v>
      </c>
      <c r="K1141" t="s">
        <v>2775</v>
      </c>
      <c r="L1141" s="9">
        <v>520247</v>
      </c>
      <c r="M1141" s="20">
        <v>130062</v>
      </c>
    </row>
    <row r="1142" spans="1:13" x14ac:dyDescent="0.35">
      <c r="A1142" t="s">
        <v>2707</v>
      </c>
      <c r="B1142" t="s">
        <v>2978</v>
      </c>
      <c r="C1142" s="2">
        <v>6</v>
      </c>
      <c r="D1142" t="s">
        <v>2776</v>
      </c>
      <c r="E1142" s="2" t="str">
        <f t="shared" si="130"/>
        <v>54</v>
      </c>
      <c r="F1142" s="2" t="str">
        <f t="shared" si="131"/>
        <v>75531</v>
      </c>
      <c r="G1142" s="2" t="str">
        <f t="shared" si="132"/>
        <v>0000000</v>
      </c>
      <c r="H1142" s="2" t="s">
        <v>8</v>
      </c>
      <c r="I1142" s="2" t="str">
        <f t="shared" si="129"/>
        <v>7553</v>
      </c>
      <c r="J1142" s="2" t="str">
        <f>IF(Table1[[#This Row],[Direct
Funded
Charter School
Number]]="N/A",Table1[[#This Row],[District
Code]],"C"&amp;Table1[[#This Row],[Direct
Funded
Charter School
Number]])</f>
        <v>75531</v>
      </c>
      <c r="K1142" t="s">
        <v>2777</v>
      </c>
      <c r="L1142" s="9">
        <v>197326</v>
      </c>
      <c r="M1142" s="20">
        <v>49332</v>
      </c>
    </row>
    <row r="1143" spans="1:13" x14ac:dyDescent="0.35">
      <c r="A1143" t="s">
        <v>2707</v>
      </c>
      <c r="B1143" t="s">
        <v>2978</v>
      </c>
      <c r="C1143" s="2">
        <v>6</v>
      </c>
      <c r="D1143" t="s">
        <v>2778</v>
      </c>
      <c r="E1143" s="2" t="str">
        <f t="shared" si="130"/>
        <v>54</v>
      </c>
      <c r="F1143" s="2" t="str">
        <f t="shared" si="131"/>
        <v>76836</v>
      </c>
      <c r="G1143" s="2" t="str">
        <f t="shared" si="132"/>
        <v>0000000</v>
      </c>
      <c r="H1143" s="2" t="s">
        <v>8</v>
      </c>
      <c r="I1143" s="2" t="str">
        <f t="shared" si="129"/>
        <v>7683</v>
      </c>
      <c r="J1143" s="2" t="str">
        <f>IF(Table1[[#This Row],[Direct
Funded
Charter School
Number]]="N/A",Table1[[#This Row],[District
Code]],"C"&amp;Table1[[#This Row],[Direct
Funded
Charter School
Number]])</f>
        <v>76836</v>
      </c>
      <c r="K1143" t="s">
        <v>2779</v>
      </c>
      <c r="L1143" s="9">
        <v>83973</v>
      </c>
      <c r="M1143" s="20">
        <v>20993</v>
      </c>
    </row>
    <row r="1144" spans="1:13" x14ac:dyDescent="0.35">
      <c r="A1144" t="s">
        <v>2707</v>
      </c>
      <c r="B1144" t="s">
        <v>2978</v>
      </c>
      <c r="C1144" s="2">
        <v>6</v>
      </c>
      <c r="D1144" t="s">
        <v>2780</v>
      </c>
      <c r="E1144" s="2" t="str">
        <f t="shared" si="130"/>
        <v>54</v>
      </c>
      <c r="F1144" s="2" t="str">
        <f t="shared" si="131"/>
        <v>10546</v>
      </c>
      <c r="G1144" s="2" t="str">
        <f t="shared" si="132"/>
        <v>0125542</v>
      </c>
      <c r="H1144" s="2" t="s">
        <v>2781</v>
      </c>
      <c r="I1144" s="2" t="str">
        <f t="shared" si="129"/>
        <v>S382</v>
      </c>
      <c r="J1144" s="2" t="str">
        <f>IF(Table1[[#This Row],[Direct
Funded
Charter School
Number]]="N/A",Table1[[#This Row],[District
Code]],"C"&amp;Table1[[#This Row],[Direct
Funded
Charter School
Number]])</f>
        <v>C1382</v>
      </c>
      <c r="K1144" t="s">
        <v>2782</v>
      </c>
      <c r="L1144" s="9">
        <v>10000</v>
      </c>
      <c r="M1144" s="20">
        <v>5581</v>
      </c>
    </row>
    <row r="1145" spans="1:13" x14ac:dyDescent="0.35">
      <c r="A1145" t="s">
        <v>2707</v>
      </c>
      <c r="B1145" t="s">
        <v>2978</v>
      </c>
      <c r="C1145" s="2">
        <v>6</v>
      </c>
      <c r="D1145" t="s">
        <v>2783</v>
      </c>
      <c r="E1145" s="2" t="str">
        <f t="shared" si="130"/>
        <v>54</v>
      </c>
      <c r="F1145" s="2" t="str">
        <f t="shared" si="131"/>
        <v>10546</v>
      </c>
      <c r="G1145" s="2" t="str">
        <f t="shared" si="132"/>
        <v>0135459</v>
      </c>
      <c r="H1145" s="2" t="s">
        <v>2784</v>
      </c>
      <c r="I1145" s="2" t="str">
        <f t="shared" si="129"/>
        <v>S860</v>
      </c>
      <c r="J1145" s="2" t="str">
        <f>IF(Table1[[#This Row],[Direct
Funded
Charter School
Number]]="N/A",Table1[[#This Row],[District
Code]],"C"&amp;Table1[[#This Row],[Direct
Funded
Charter School
Number]])</f>
        <v>C1860</v>
      </c>
      <c r="K1145" t="s">
        <v>2785</v>
      </c>
      <c r="L1145" s="9">
        <v>10000</v>
      </c>
      <c r="M1145" s="20">
        <v>5581</v>
      </c>
    </row>
    <row r="1146" spans="1:13" x14ac:dyDescent="0.35">
      <c r="A1146" t="s">
        <v>2786</v>
      </c>
      <c r="B1146" t="s">
        <v>2979</v>
      </c>
      <c r="C1146" s="2">
        <v>1</v>
      </c>
      <c r="D1146" t="s">
        <v>2787</v>
      </c>
      <c r="E1146" s="2" t="str">
        <f t="shared" si="130"/>
        <v>55</v>
      </c>
      <c r="F1146" s="2" t="str">
        <f t="shared" si="131"/>
        <v>10553</v>
      </c>
      <c r="G1146" s="2" t="str">
        <f t="shared" si="132"/>
        <v>0000000</v>
      </c>
      <c r="H1146" s="2" t="s">
        <v>8</v>
      </c>
      <c r="I1146" s="2" t="str">
        <f t="shared" si="129"/>
        <v>1055</v>
      </c>
      <c r="J1146" s="2" t="str">
        <f>IF(Table1[[#This Row],[Direct
Funded
Charter School
Number]]="N/A",Table1[[#This Row],[District
Code]],"C"&amp;Table1[[#This Row],[Direct
Funded
Charter School
Number]])</f>
        <v>10553</v>
      </c>
      <c r="K1146" t="s">
        <v>2788</v>
      </c>
      <c r="L1146" s="9">
        <v>10000</v>
      </c>
      <c r="M1146" s="20">
        <v>2500</v>
      </c>
    </row>
    <row r="1147" spans="1:13" x14ac:dyDescent="0.35">
      <c r="A1147" t="s">
        <v>2786</v>
      </c>
      <c r="B1147" t="s">
        <v>2979</v>
      </c>
      <c r="C1147" s="2">
        <v>1</v>
      </c>
      <c r="D1147" t="s">
        <v>2789</v>
      </c>
      <c r="E1147" s="2" t="str">
        <f t="shared" si="130"/>
        <v>55</v>
      </c>
      <c r="F1147" s="2" t="str">
        <f t="shared" si="131"/>
        <v>72306</v>
      </c>
      <c r="G1147" s="2" t="str">
        <f t="shared" si="132"/>
        <v>0000000</v>
      </c>
      <c r="H1147" s="2" t="s">
        <v>8</v>
      </c>
      <c r="I1147" s="2" t="str">
        <f t="shared" si="129"/>
        <v>7230</v>
      </c>
      <c r="J1147" s="2" t="str">
        <f>IF(Table1[[#This Row],[Direct
Funded
Charter School
Number]]="N/A",Table1[[#This Row],[District
Code]],"C"&amp;Table1[[#This Row],[Direct
Funded
Charter School
Number]])</f>
        <v>72306</v>
      </c>
      <c r="K1147" t="s">
        <v>2790</v>
      </c>
      <c r="L1147" s="9">
        <v>10000</v>
      </c>
      <c r="M1147" s="20">
        <v>2500</v>
      </c>
    </row>
    <row r="1148" spans="1:13" x14ac:dyDescent="0.35">
      <c r="A1148" t="s">
        <v>2786</v>
      </c>
      <c r="B1148" t="s">
        <v>2979</v>
      </c>
      <c r="C1148" s="2">
        <v>1</v>
      </c>
      <c r="D1148" t="s">
        <v>2791</v>
      </c>
      <c r="E1148" s="2" t="str">
        <f t="shared" si="130"/>
        <v>55</v>
      </c>
      <c r="F1148" s="2" t="str">
        <f t="shared" si="131"/>
        <v>72348</v>
      </c>
      <c r="G1148" s="2" t="str">
        <f t="shared" si="132"/>
        <v>0000000</v>
      </c>
      <c r="H1148" s="2" t="s">
        <v>8</v>
      </c>
      <c r="I1148" s="2" t="str">
        <f t="shared" si="129"/>
        <v>7234</v>
      </c>
      <c r="J1148" s="2" t="str">
        <f>IF(Table1[[#This Row],[Direct
Funded
Charter School
Number]]="N/A",Table1[[#This Row],[District
Code]],"C"&amp;Table1[[#This Row],[Direct
Funded
Charter School
Number]])</f>
        <v>72348</v>
      </c>
      <c r="K1148" t="s">
        <v>2792</v>
      </c>
      <c r="L1148" s="9">
        <v>10000</v>
      </c>
      <c r="M1148" s="20">
        <v>2500</v>
      </c>
    </row>
    <row r="1149" spans="1:13" x14ac:dyDescent="0.35">
      <c r="A1149" t="s">
        <v>2786</v>
      </c>
      <c r="B1149" t="s">
        <v>2979</v>
      </c>
      <c r="C1149" s="2">
        <v>1</v>
      </c>
      <c r="D1149" t="s">
        <v>2793</v>
      </c>
      <c r="E1149" s="2" t="str">
        <f t="shared" si="130"/>
        <v>55</v>
      </c>
      <c r="F1149" s="2" t="str">
        <f t="shared" si="131"/>
        <v>72371</v>
      </c>
      <c r="G1149" s="2" t="str">
        <f t="shared" si="132"/>
        <v>0000000</v>
      </c>
      <c r="H1149" s="2" t="s">
        <v>8</v>
      </c>
      <c r="I1149" s="2" t="str">
        <f t="shared" si="129"/>
        <v>7237</v>
      </c>
      <c r="J1149" s="2" t="str">
        <f>IF(Table1[[#This Row],[Direct
Funded
Charter School
Number]]="N/A",Table1[[#This Row],[District
Code]],"C"&amp;Table1[[#This Row],[Direct
Funded
Charter School
Number]])</f>
        <v>72371</v>
      </c>
      <c r="K1149" t="s">
        <v>2794</v>
      </c>
      <c r="L1149" s="9">
        <v>25205</v>
      </c>
      <c r="M1149" s="20">
        <v>6301</v>
      </c>
    </row>
    <row r="1150" spans="1:13" x14ac:dyDescent="0.35">
      <c r="A1150" t="s">
        <v>2786</v>
      </c>
      <c r="B1150" t="s">
        <v>2979</v>
      </c>
      <c r="C1150" s="2">
        <v>1</v>
      </c>
      <c r="D1150" t="s">
        <v>2795</v>
      </c>
      <c r="E1150" s="2" t="str">
        <f t="shared" si="130"/>
        <v>55</v>
      </c>
      <c r="F1150" s="2" t="str">
        <f t="shared" si="131"/>
        <v>72397</v>
      </c>
      <c r="G1150" s="2" t="str">
        <f t="shared" si="132"/>
        <v>0000000</v>
      </c>
      <c r="H1150" s="2" t="s">
        <v>8</v>
      </c>
      <c r="I1150" s="2" t="str">
        <f t="shared" si="129"/>
        <v>7239</v>
      </c>
      <c r="J1150" s="2" t="str">
        <f>IF(Table1[[#This Row],[Direct
Funded
Charter School
Number]]="N/A",Table1[[#This Row],[District
Code]],"C"&amp;Table1[[#This Row],[Direct
Funded
Charter School
Number]])</f>
        <v>72397</v>
      </c>
      <c r="K1150" t="s">
        <v>2796</v>
      </c>
      <c r="L1150" s="9">
        <v>10000</v>
      </c>
      <c r="M1150" s="20">
        <v>2500</v>
      </c>
    </row>
    <row r="1151" spans="1:13" x14ac:dyDescent="0.35">
      <c r="A1151" t="s">
        <v>2786</v>
      </c>
      <c r="B1151" t="s">
        <v>2979</v>
      </c>
      <c r="C1151" s="2">
        <v>1</v>
      </c>
      <c r="D1151" t="s">
        <v>2797</v>
      </c>
      <c r="E1151" s="2" t="str">
        <f t="shared" si="130"/>
        <v>55</v>
      </c>
      <c r="F1151" s="2" t="str">
        <f t="shared" si="131"/>
        <v>72405</v>
      </c>
      <c r="G1151" s="2" t="str">
        <f t="shared" si="132"/>
        <v>0000000</v>
      </c>
      <c r="H1151" s="2" t="s">
        <v>8</v>
      </c>
      <c r="I1151" s="2" t="str">
        <f t="shared" si="129"/>
        <v>7240</v>
      </c>
      <c r="J1151" s="2" t="str">
        <f>IF(Table1[[#This Row],[Direct
Funded
Charter School
Number]]="N/A",Table1[[#This Row],[District
Code]],"C"&amp;Table1[[#This Row],[Direct
Funded
Charter School
Number]])</f>
        <v>72405</v>
      </c>
      <c r="K1151" t="s">
        <v>2798</v>
      </c>
      <c r="L1151" s="9">
        <v>10000</v>
      </c>
      <c r="M1151" s="20">
        <v>2500</v>
      </c>
    </row>
    <row r="1152" spans="1:13" x14ac:dyDescent="0.35">
      <c r="A1152" t="s">
        <v>2786</v>
      </c>
      <c r="B1152" t="s">
        <v>2979</v>
      </c>
      <c r="C1152" s="2">
        <v>1</v>
      </c>
      <c r="D1152" t="s">
        <v>2799</v>
      </c>
      <c r="E1152" s="2" t="str">
        <f t="shared" si="130"/>
        <v>55</v>
      </c>
      <c r="F1152" s="2" t="str">
        <f t="shared" si="131"/>
        <v>72413</v>
      </c>
      <c r="G1152" s="2" t="str">
        <f t="shared" si="132"/>
        <v>0000000</v>
      </c>
      <c r="H1152" s="2" t="s">
        <v>8</v>
      </c>
      <c r="I1152" s="2" t="str">
        <f t="shared" si="129"/>
        <v>7241</v>
      </c>
      <c r="J1152" s="2" t="str">
        <f>IF(Table1[[#This Row],[Direct
Funded
Charter School
Number]]="N/A",Table1[[#This Row],[District
Code]],"C"&amp;Table1[[#This Row],[Direct
Funded
Charter School
Number]])</f>
        <v>72413</v>
      </c>
      <c r="K1152" t="s">
        <v>2800</v>
      </c>
      <c r="L1152" s="9">
        <v>10000</v>
      </c>
      <c r="M1152" s="20">
        <v>2500</v>
      </c>
    </row>
    <row r="1153" spans="1:13" x14ac:dyDescent="0.35">
      <c r="A1153" t="s">
        <v>2786</v>
      </c>
      <c r="B1153" t="s">
        <v>2979</v>
      </c>
      <c r="C1153" s="2">
        <v>1</v>
      </c>
      <c r="D1153" t="s">
        <v>2801</v>
      </c>
      <c r="E1153" s="2" t="str">
        <f t="shared" si="130"/>
        <v>55</v>
      </c>
      <c r="F1153" s="2" t="str">
        <f t="shared" si="131"/>
        <v>72421</v>
      </c>
      <c r="G1153" s="2" t="str">
        <f t="shared" si="132"/>
        <v>0000000</v>
      </c>
      <c r="H1153" s="2" t="s">
        <v>8</v>
      </c>
      <c r="I1153" s="2" t="str">
        <f t="shared" si="129"/>
        <v>7242</v>
      </c>
      <c r="J1153" s="2" t="str">
        <f>IF(Table1[[#This Row],[Direct
Funded
Charter School
Number]]="N/A",Table1[[#This Row],[District
Code]],"C"&amp;Table1[[#This Row],[Direct
Funded
Charter School
Number]])</f>
        <v>72421</v>
      </c>
      <c r="K1153" t="s">
        <v>2802</v>
      </c>
      <c r="L1153" s="9">
        <v>10000</v>
      </c>
      <c r="M1153" s="20">
        <v>2500</v>
      </c>
    </row>
    <row r="1154" spans="1:13" x14ac:dyDescent="0.35">
      <c r="A1154" t="s">
        <v>2786</v>
      </c>
      <c r="B1154" t="s">
        <v>2979</v>
      </c>
      <c r="C1154" s="2">
        <v>1</v>
      </c>
      <c r="D1154" t="s">
        <v>2803</v>
      </c>
      <c r="E1154" s="2" t="str">
        <f t="shared" si="130"/>
        <v>55</v>
      </c>
      <c r="F1154" s="2" t="str">
        <f t="shared" si="131"/>
        <v>75184</v>
      </c>
      <c r="G1154" s="2" t="str">
        <f t="shared" si="132"/>
        <v>0000000</v>
      </c>
      <c r="H1154" s="2" t="s">
        <v>8</v>
      </c>
      <c r="I1154" s="2" t="str">
        <f t="shared" si="129"/>
        <v>7518</v>
      </c>
      <c r="J1154" s="2" t="str">
        <f>IF(Table1[[#This Row],[Direct
Funded
Charter School
Number]]="N/A",Table1[[#This Row],[District
Code]],"C"&amp;Table1[[#This Row],[Direct
Funded
Charter School
Number]])</f>
        <v>75184</v>
      </c>
      <c r="K1154" t="s">
        <v>2804</v>
      </c>
      <c r="L1154" s="9">
        <v>10000</v>
      </c>
      <c r="M1154" s="20">
        <v>2500</v>
      </c>
    </row>
    <row r="1155" spans="1:13" x14ac:dyDescent="0.35">
      <c r="A1155" t="s">
        <v>2805</v>
      </c>
      <c r="B1155" t="s">
        <v>2980</v>
      </c>
      <c r="C1155" s="2">
        <v>1</v>
      </c>
      <c r="D1155" t="s">
        <v>2806</v>
      </c>
      <c r="E1155" s="2" t="str">
        <f t="shared" si="130"/>
        <v>56</v>
      </c>
      <c r="F1155" s="2" t="str">
        <f t="shared" si="131"/>
        <v>10561</v>
      </c>
      <c r="G1155" s="2" t="str">
        <f t="shared" si="132"/>
        <v>0000000</v>
      </c>
      <c r="H1155" s="2" t="s">
        <v>8</v>
      </c>
      <c r="I1155" s="2" t="str">
        <f t="shared" si="129"/>
        <v>1056</v>
      </c>
      <c r="J1155" s="2" t="str">
        <f>IF(Table1[[#This Row],[Direct
Funded
Charter School
Number]]="N/A",Table1[[#This Row],[District
Code]],"C"&amp;Table1[[#This Row],[Direct
Funded
Charter School
Number]])</f>
        <v>10561</v>
      </c>
      <c r="K1155" t="s">
        <v>2807</v>
      </c>
      <c r="L1155" s="9">
        <v>45526</v>
      </c>
      <c r="M1155" s="20">
        <v>11382</v>
      </c>
    </row>
    <row r="1156" spans="1:13" x14ac:dyDescent="0.35">
      <c r="A1156" t="s">
        <v>2805</v>
      </c>
      <c r="B1156" t="s">
        <v>2980</v>
      </c>
      <c r="C1156" s="2">
        <v>1</v>
      </c>
      <c r="D1156" t="s">
        <v>2808</v>
      </c>
      <c r="E1156" s="2" t="str">
        <f t="shared" si="130"/>
        <v>56</v>
      </c>
      <c r="F1156" s="2" t="str">
        <f t="shared" si="131"/>
        <v>72447</v>
      </c>
      <c r="G1156" s="2" t="str">
        <f t="shared" si="132"/>
        <v>0000000</v>
      </c>
      <c r="H1156" s="2" t="s">
        <v>8</v>
      </c>
      <c r="I1156" s="2" t="str">
        <f t="shared" si="129"/>
        <v>7244</v>
      </c>
      <c r="J1156" s="2" t="str">
        <f>IF(Table1[[#This Row],[Direct
Funded
Charter School
Number]]="N/A",Table1[[#This Row],[District
Code]],"C"&amp;Table1[[#This Row],[Direct
Funded
Charter School
Number]])</f>
        <v>72447</v>
      </c>
      <c r="K1156" t="s">
        <v>2809</v>
      </c>
      <c r="L1156" s="9">
        <v>10000</v>
      </c>
      <c r="M1156" s="20">
        <v>2500</v>
      </c>
    </row>
    <row r="1157" spans="1:13" x14ac:dyDescent="0.35">
      <c r="A1157" t="s">
        <v>2805</v>
      </c>
      <c r="B1157" t="s">
        <v>2980</v>
      </c>
      <c r="C1157" s="2">
        <v>1</v>
      </c>
      <c r="D1157" t="s">
        <v>2810</v>
      </c>
      <c r="E1157" s="2" t="str">
        <f t="shared" si="130"/>
        <v>56</v>
      </c>
      <c r="F1157" s="2" t="str">
        <f t="shared" si="131"/>
        <v>72462</v>
      </c>
      <c r="G1157" s="2" t="str">
        <f t="shared" si="132"/>
        <v>0000000</v>
      </c>
      <c r="H1157" s="2" t="s">
        <v>8</v>
      </c>
      <c r="I1157" s="2" t="str">
        <f t="shared" si="129"/>
        <v>7246</v>
      </c>
      <c r="J1157" s="2" t="str">
        <f>IF(Table1[[#This Row],[Direct
Funded
Charter School
Number]]="N/A",Table1[[#This Row],[District
Code]],"C"&amp;Table1[[#This Row],[Direct
Funded
Charter School
Number]])</f>
        <v>72462</v>
      </c>
      <c r="K1157" t="s">
        <v>2811</v>
      </c>
      <c r="L1157" s="9">
        <v>104870</v>
      </c>
      <c r="M1157" s="20">
        <v>26218</v>
      </c>
    </row>
    <row r="1158" spans="1:13" x14ac:dyDescent="0.35">
      <c r="A1158" t="s">
        <v>2805</v>
      </c>
      <c r="B1158" t="s">
        <v>2980</v>
      </c>
      <c r="C1158" s="2">
        <v>1</v>
      </c>
      <c r="D1158" t="s">
        <v>2812</v>
      </c>
      <c r="E1158" s="2" t="str">
        <f t="shared" si="130"/>
        <v>56</v>
      </c>
      <c r="F1158" s="2" t="str">
        <f t="shared" si="131"/>
        <v>72470</v>
      </c>
      <c r="G1158" s="2" t="str">
        <f t="shared" si="132"/>
        <v>0000000</v>
      </c>
      <c r="H1158" s="2" t="s">
        <v>8</v>
      </c>
      <c r="I1158" s="2" t="str">
        <f t="shared" si="129"/>
        <v>7247</v>
      </c>
      <c r="J1158" s="2" t="str">
        <f>IF(Table1[[#This Row],[Direct
Funded
Charter School
Number]]="N/A",Table1[[#This Row],[District
Code]],"C"&amp;Table1[[#This Row],[Direct
Funded
Charter School
Number]])</f>
        <v>72470</v>
      </c>
      <c r="K1158" t="s">
        <v>2813</v>
      </c>
      <c r="L1158" s="9">
        <v>10000</v>
      </c>
      <c r="M1158" s="20">
        <v>2500</v>
      </c>
    </row>
    <row r="1159" spans="1:13" x14ac:dyDescent="0.35">
      <c r="A1159" t="s">
        <v>2805</v>
      </c>
      <c r="B1159" t="s">
        <v>2980</v>
      </c>
      <c r="C1159" s="2">
        <v>1</v>
      </c>
      <c r="D1159" t="s">
        <v>2814</v>
      </c>
      <c r="E1159" s="2" t="str">
        <f t="shared" si="130"/>
        <v>56</v>
      </c>
      <c r="F1159" s="2" t="str">
        <f t="shared" si="131"/>
        <v>72504</v>
      </c>
      <c r="G1159" s="2" t="str">
        <f t="shared" si="132"/>
        <v>0000000</v>
      </c>
      <c r="H1159" s="2" t="s">
        <v>8</v>
      </c>
      <c r="I1159" s="2" t="str">
        <f t="shared" si="129"/>
        <v>7250</v>
      </c>
      <c r="J1159" s="2" t="str">
        <f>IF(Table1[[#This Row],[Direct
Funded
Charter School
Number]]="N/A",Table1[[#This Row],[District
Code]],"C"&amp;Table1[[#This Row],[Direct
Funded
Charter School
Number]])</f>
        <v>72504</v>
      </c>
      <c r="K1159" t="s">
        <v>2815</v>
      </c>
      <c r="L1159" s="9">
        <v>10000</v>
      </c>
      <c r="M1159" s="20">
        <v>2500</v>
      </c>
    </row>
    <row r="1160" spans="1:13" x14ac:dyDescent="0.35">
      <c r="A1160" t="s">
        <v>2805</v>
      </c>
      <c r="B1160" t="s">
        <v>2980</v>
      </c>
      <c r="C1160" s="2">
        <v>1</v>
      </c>
      <c r="D1160" t="s">
        <v>2816</v>
      </c>
      <c r="E1160" s="2" t="str">
        <f t="shared" si="130"/>
        <v>56</v>
      </c>
      <c r="F1160" s="2" t="str">
        <f t="shared" si="131"/>
        <v>72512</v>
      </c>
      <c r="G1160" s="2" t="str">
        <f t="shared" si="132"/>
        <v>0000000</v>
      </c>
      <c r="H1160" s="2" t="s">
        <v>8</v>
      </c>
      <c r="I1160" s="2" t="str">
        <f t="shared" si="129"/>
        <v>7251</v>
      </c>
      <c r="J1160" s="2" t="str">
        <f>IF(Table1[[#This Row],[Direct
Funded
Charter School
Number]]="N/A",Table1[[#This Row],[District
Code]],"C"&amp;Table1[[#This Row],[Direct
Funded
Charter School
Number]])</f>
        <v>72512</v>
      </c>
      <c r="K1160" t="s">
        <v>1551</v>
      </c>
      <c r="L1160" s="9">
        <v>31534</v>
      </c>
      <c r="M1160" s="20">
        <v>7884</v>
      </c>
    </row>
    <row r="1161" spans="1:13" x14ac:dyDescent="0.35">
      <c r="A1161" t="s">
        <v>2805</v>
      </c>
      <c r="B1161" t="s">
        <v>2980</v>
      </c>
      <c r="C1161" s="2">
        <v>1</v>
      </c>
      <c r="D1161" t="s">
        <v>2817</v>
      </c>
      <c r="E1161" s="2" t="str">
        <f t="shared" si="130"/>
        <v>56</v>
      </c>
      <c r="F1161" s="2" t="str">
        <f t="shared" si="131"/>
        <v>72538</v>
      </c>
      <c r="G1161" s="2" t="str">
        <f t="shared" si="132"/>
        <v>0000000</v>
      </c>
      <c r="H1161" s="2" t="s">
        <v>8</v>
      </c>
      <c r="I1161" s="2" t="str">
        <f t="shared" si="129"/>
        <v>7253</v>
      </c>
      <c r="J1161" s="2" t="str">
        <f>IF(Table1[[#This Row],[Direct
Funded
Charter School
Number]]="N/A",Table1[[#This Row],[District
Code]],"C"&amp;Table1[[#This Row],[Direct
Funded
Charter School
Number]])</f>
        <v>72538</v>
      </c>
      <c r="K1161" t="s">
        <v>2818</v>
      </c>
      <c r="L1161" s="9">
        <v>270458</v>
      </c>
      <c r="M1161" s="20">
        <v>67615</v>
      </c>
    </row>
    <row r="1162" spans="1:13" x14ac:dyDescent="0.35">
      <c r="A1162" t="s">
        <v>2805</v>
      </c>
      <c r="B1162" t="s">
        <v>2980</v>
      </c>
      <c r="C1162" s="2">
        <v>1</v>
      </c>
      <c r="D1162" t="s">
        <v>2819</v>
      </c>
      <c r="E1162" s="2" t="str">
        <f t="shared" si="130"/>
        <v>56</v>
      </c>
      <c r="F1162" s="2" t="str">
        <f t="shared" si="131"/>
        <v>72553</v>
      </c>
      <c r="G1162" s="2" t="str">
        <f t="shared" si="132"/>
        <v>0000000</v>
      </c>
      <c r="H1162" s="2" t="s">
        <v>8</v>
      </c>
      <c r="I1162" s="2" t="str">
        <f t="shared" si="129"/>
        <v>7255</v>
      </c>
      <c r="J1162" s="2" t="str">
        <f>IF(Table1[[#This Row],[Direct
Funded
Charter School
Number]]="N/A",Table1[[#This Row],[District
Code]],"C"&amp;Table1[[#This Row],[Direct
Funded
Charter School
Number]])</f>
        <v>72553</v>
      </c>
      <c r="K1162" t="s">
        <v>2820</v>
      </c>
      <c r="L1162" s="9">
        <v>43330</v>
      </c>
      <c r="M1162" s="20">
        <v>10833</v>
      </c>
    </row>
    <row r="1163" spans="1:13" x14ac:dyDescent="0.35">
      <c r="A1163" t="s">
        <v>2805</v>
      </c>
      <c r="B1163" t="s">
        <v>2980</v>
      </c>
      <c r="C1163" s="2">
        <v>1</v>
      </c>
      <c r="D1163" t="s">
        <v>2821</v>
      </c>
      <c r="E1163" s="2" t="str">
        <f t="shared" si="130"/>
        <v>56</v>
      </c>
      <c r="F1163" s="2" t="str">
        <f t="shared" si="131"/>
        <v>72561</v>
      </c>
      <c r="G1163" s="2" t="str">
        <f t="shared" si="132"/>
        <v>0000000</v>
      </c>
      <c r="H1163" s="2" t="s">
        <v>8</v>
      </c>
      <c r="I1163" s="2" t="str">
        <f t="shared" si="129"/>
        <v>7256</v>
      </c>
      <c r="J1163" s="2" t="str">
        <f>IF(Table1[[#This Row],[Direct
Funded
Charter School
Number]]="N/A",Table1[[#This Row],[District
Code]],"C"&amp;Table1[[#This Row],[Direct
Funded
Charter School
Number]])</f>
        <v>72561</v>
      </c>
      <c r="K1163" t="s">
        <v>2822</v>
      </c>
      <c r="L1163" s="9">
        <v>59811</v>
      </c>
      <c r="M1163" s="20">
        <v>14953</v>
      </c>
    </row>
    <row r="1164" spans="1:13" x14ac:dyDescent="0.35">
      <c r="A1164" t="s">
        <v>2805</v>
      </c>
      <c r="B1164" t="s">
        <v>2980</v>
      </c>
      <c r="C1164" s="2">
        <v>1</v>
      </c>
      <c r="D1164" t="s">
        <v>2823</v>
      </c>
      <c r="E1164" s="2" t="str">
        <f t="shared" si="130"/>
        <v>56</v>
      </c>
      <c r="F1164" s="2" t="str">
        <f t="shared" si="131"/>
        <v>72603</v>
      </c>
      <c r="G1164" s="2" t="str">
        <f t="shared" si="132"/>
        <v>0000000</v>
      </c>
      <c r="H1164" s="2" t="s">
        <v>8</v>
      </c>
      <c r="I1164" s="2" t="str">
        <f t="shared" si="129"/>
        <v>7260</v>
      </c>
      <c r="J1164" s="2" t="str">
        <f>IF(Table1[[#This Row],[Direct
Funded
Charter School
Number]]="N/A",Table1[[#This Row],[District
Code]],"C"&amp;Table1[[#This Row],[Direct
Funded
Charter School
Number]])</f>
        <v>72603</v>
      </c>
      <c r="K1164" t="s">
        <v>2824</v>
      </c>
      <c r="L1164" s="9">
        <v>113771</v>
      </c>
      <c r="M1164" s="20">
        <v>28443</v>
      </c>
    </row>
    <row r="1165" spans="1:13" x14ac:dyDescent="0.35">
      <c r="A1165" t="s">
        <v>2805</v>
      </c>
      <c r="B1165" t="s">
        <v>2980</v>
      </c>
      <c r="C1165" s="2">
        <v>1</v>
      </c>
      <c r="D1165" t="s">
        <v>2825</v>
      </c>
      <c r="E1165" s="2" t="str">
        <f t="shared" si="130"/>
        <v>56</v>
      </c>
      <c r="F1165" s="2" t="str">
        <f t="shared" si="131"/>
        <v>72611</v>
      </c>
      <c r="G1165" s="2" t="str">
        <f t="shared" si="132"/>
        <v>0000000</v>
      </c>
      <c r="H1165" s="2" t="s">
        <v>8</v>
      </c>
      <c r="I1165" s="2" t="str">
        <f t="shared" si="129"/>
        <v>7261</v>
      </c>
      <c r="J1165" s="2" t="str">
        <f>IF(Table1[[#This Row],[Direct
Funded
Charter School
Number]]="N/A",Table1[[#This Row],[District
Code]],"C"&amp;Table1[[#This Row],[Direct
Funded
Charter School
Number]])</f>
        <v>72611</v>
      </c>
      <c r="K1165" t="s">
        <v>2826</v>
      </c>
      <c r="L1165" s="9">
        <v>10000</v>
      </c>
      <c r="M1165" s="20">
        <v>2500</v>
      </c>
    </row>
    <row r="1166" spans="1:13" x14ac:dyDescent="0.35">
      <c r="A1166" s="4" t="s">
        <v>2805</v>
      </c>
      <c r="B1166" s="4" t="s">
        <v>2980</v>
      </c>
      <c r="C1166" s="3">
        <v>1</v>
      </c>
      <c r="D1166" t="s">
        <v>2827</v>
      </c>
      <c r="E1166" s="2" t="str">
        <f t="shared" si="130"/>
        <v>56</v>
      </c>
      <c r="F1166" s="2" t="str">
        <f t="shared" si="131"/>
        <v>72652</v>
      </c>
      <c r="G1166" s="2" t="str">
        <f t="shared" si="132"/>
        <v>0000000</v>
      </c>
      <c r="H1166" s="2" t="s">
        <v>8</v>
      </c>
      <c r="I1166" s="2" t="str">
        <f t="shared" si="129"/>
        <v>7265</v>
      </c>
      <c r="J1166" s="2" t="str">
        <f>IF(Table1[[#This Row],[Direct
Funded
Charter School
Number]]="N/A",Table1[[#This Row],[District
Code]],"C"&amp;Table1[[#This Row],[Direct
Funded
Charter School
Number]])</f>
        <v>72652</v>
      </c>
      <c r="K1166" t="s">
        <v>2828</v>
      </c>
      <c r="L1166" s="9">
        <v>128209</v>
      </c>
      <c r="M1166" s="20">
        <v>32052</v>
      </c>
    </row>
    <row r="1167" spans="1:13" x14ac:dyDescent="0.35">
      <c r="A1167" t="s">
        <v>2805</v>
      </c>
      <c r="B1167" t="s">
        <v>2980</v>
      </c>
      <c r="C1167" s="2">
        <v>1</v>
      </c>
      <c r="D1167" t="s">
        <v>2829</v>
      </c>
      <c r="E1167" s="2" t="str">
        <f t="shared" si="130"/>
        <v>56</v>
      </c>
      <c r="F1167" s="2" t="str">
        <f t="shared" si="131"/>
        <v>72553</v>
      </c>
      <c r="G1167" s="2" t="str">
        <f t="shared" si="132"/>
        <v>6120620</v>
      </c>
      <c r="H1167" s="2" t="s">
        <v>2830</v>
      </c>
      <c r="I1167" s="2" t="str">
        <f t="shared" si="129"/>
        <v>C464</v>
      </c>
      <c r="J1167" s="2" t="str">
        <f>IF(Table1[[#This Row],[Direct
Funded
Charter School
Number]]="N/A",Table1[[#This Row],[District
Code]],"C"&amp;Table1[[#This Row],[Direct
Funded
Charter School
Number]])</f>
        <v>C0464</v>
      </c>
      <c r="K1167" t="s">
        <v>2831</v>
      </c>
      <c r="L1167" s="9">
        <v>10546</v>
      </c>
      <c r="M1167" s="20">
        <v>2637</v>
      </c>
    </row>
    <row r="1168" spans="1:13" x14ac:dyDescent="0.35">
      <c r="A1168" t="s">
        <v>2805</v>
      </c>
      <c r="B1168" t="s">
        <v>2980</v>
      </c>
      <c r="C1168" s="2">
        <v>1</v>
      </c>
      <c r="D1168" t="s">
        <v>2832</v>
      </c>
      <c r="E1168" s="2" t="str">
        <f t="shared" si="130"/>
        <v>56</v>
      </c>
      <c r="F1168" s="2" t="str">
        <f t="shared" si="131"/>
        <v>72546</v>
      </c>
      <c r="G1168" s="2" t="str">
        <f t="shared" si="132"/>
        <v>0120634</v>
      </c>
      <c r="H1168" s="2" t="s">
        <v>2833</v>
      </c>
      <c r="I1168" s="2" t="str">
        <f t="shared" si="129"/>
        <v>S126</v>
      </c>
      <c r="J1168" s="2" t="str">
        <f>IF(Table1[[#This Row],[Direct
Funded
Charter School
Number]]="N/A",Table1[[#This Row],[District
Code]],"C"&amp;Table1[[#This Row],[Direct
Funded
Charter School
Number]])</f>
        <v>C1126</v>
      </c>
      <c r="K1168" t="s">
        <v>2834</v>
      </c>
      <c r="L1168" s="9">
        <v>10000</v>
      </c>
      <c r="M1168" s="20">
        <v>2500</v>
      </c>
    </row>
    <row r="1169" spans="1:13" x14ac:dyDescent="0.35">
      <c r="A1169" t="s">
        <v>2835</v>
      </c>
      <c r="B1169" t="s">
        <v>2981</v>
      </c>
      <c r="C1169" s="2">
        <v>1</v>
      </c>
      <c r="D1169" t="s">
        <v>2836</v>
      </c>
      <c r="E1169" s="2" t="str">
        <f t="shared" si="130"/>
        <v>57</v>
      </c>
      <c r="F1169" s="2" t="str">
        <f t="shared" si="131"/>
        <v>10579</v>
      </c>
      <c r="G1169" s="2" t="str">
        <f t="shared" si="132"/>
        <v>0000000</v>
      </c>
      <c r="H1169" s="2" t="s">
        <v>8</v>
      </c>
      <c r="I1169" s="2" t="str">
        <f t="shared" si="129"/>
        <v>1057</v>
      </c>
      <c r="J1169" s="2" t="str">
        <f>IF(Table1[[#This Row],[Direct
Funded
Charter School
Number]]="N/A",Table1[[#This Row],[District
Code]],"C"&amp;Table1[[#This Row],[Direct
Funded
Charter School
Number]])</f>
        <v>10579</v>
      </c>
      <c r="K1169" t="s">
        <v>2837</v>
      </c>
      <c r="L1169" s="9">
        <v>10000</v>
      </c>
      <c r="M1169" s="20">
        <v>2500</v>
      </c>
    </row>
    <row r="1170" spans="1:13" x14ac:dyDescent="0.35">
      <c r="A1170" t="s">
        <v>2835</v>
      </c>
      <c r="B1170" t="s">
        <v>2981</v>
      </c>
      <c r="C1170" s="2">
        <v>1</v>
      </c>
      <c r="D1170" t="s">
        <v>2838</v>
      </c>
      <c r="E1170" s="2" t="str">
        <f t="shared" si="130"/>
        <v>57</v>
      </c>
      <c r="F1170" s="2" t="str">
        <f t="shared" si="131"/>
        <v>72678</v>
      </c>
      <c r="G1170" s="2" t="str">
        <f t="shared" si="132"/>
        <v>0000000</v>
      </c>
      <c r="H1170" s="2" t="s">
        <v>8</v>
      </c>
      <c r="I1170" s="2" t="str">
        <f t="shared" si="129"/>
        <v>7267</v>
      </c>
      <c r="J1170" s="2" t="str">
        <f>IF(Table1[[#This Row],[Direct
Funded
Charter School
Number]]="N/A",Table1[[#This Row],[District
Code]],"C"&amp;Table1[[#This Row],[Direct
Funded
Charter School
Number]])</f>
        <v>72678</v>
      </c>
      <c r="K1170" t="s">
        <v>2839</v>
      </c>
      <c r="L1170" s="9">
        <v>51768</v>
      </c>
      <c r="M1170" s="20">
        <v>12942</v>
      </c>
    </row>
    <row r="1171" spans="1:13" x14ac:dyDescent="0.35">
      <c r="A1171" t="s">
        <v>2835</v>
      </c>
      <c r="B1171" t="s">
        <v>2981</v>
      </c>
      <c r="C1171" s="2">
        <v>1</v>
      </c>
      <c r="D1171" t="s">
        <v>2840</v>
      </c>
      <c r="E1171" s="2" t="str">
        <f t="shared" si="130"/>
        <v>57</v>
      </c>
      <c r="F1171" s="2" t="str">
        <f t="shared" si="131"/>
        <v>72694</v>
      </c>
      <c r="G1171" s="2" t="str">
        <f t="shared" si="132"/>
        <v>0000000</v>
      </c>
      <c r="H1171" s="2" t="s">
        <v>8</v>
      </c>
      <c r="I1171" s="2" t="str">
        <f t="shared" si="129"/>
        <v>7269</v>
      </c>
      <c r="J1171" s="2" t="str">
        <f>IF(Table1[[#This Row],[Direct
Funded
Charter School
Number]]="N/A",Table1[[#This Row],[District
Code]],"C"&amp;Table1[[#This Row],[Direct
Funded
Charter School
Number]])</f>
        <v>72694</v>
      </c>
      <c r="K1171" t="s">
        <v>323</v>
      </c>
      <c r="L1171" s="9">
        <v>124691</v>
      </c>
      <c r="M1171" s="20">
        <v>31173</v>
      </c>
    </row>
    <row r="1172" spans="1:13" x14ac:dyDescent="0.35">
      <c r="A1172" t="s">
        <v>2835</v>
      </c>
      <c r="B1172" t="s">
        <v>2981</v>
      </c>
      <c r="C1172" s="2">
        <v>1</v>
      </c>
      <c r="D1172" t="s">
        <v>2841</v>
      </c>
      <c r="E1172" s="2" t="str">
        <f t="shared" si="130"/>
        <v>57</v>
      </c>
      <c r="F1172" s="2" t="str">
        <f t="shared" si="131"/>
        <v>72702</v>
      </c>
      <c r="G1172" s="2" t="str">
        <f t="shared" si="132"/>
        <v>0000000</v>
      </c>
      <c r="H1172" s="2" t="s">
        <v>8</v>
      </c>
      <c r="I1172" s="2" t="str">
        <f t="shared" si="129"/>
        <v>7270</v>
      </c>
      <c r="J1172" s="2" t="str">
        <f>IF(Table1[[#This Row],[Direct
Funded
Charter School
Number]]="N/A",Table1[[#This Row],[District
Code]],"C"&amp;Table1[[#This Row],[Direct
Funded
Charter School
Number]])</f>
        <v>72702</v>
      </c>
      <c r="K1172" t="s">
        <v>2842</v>
      </c>
      <c r="L1172" s="9">
        <v>12123</v>
      </c>
      <c r="M1172" s="20">
        <v>3031</v>
      </c>
    </row>
    <row r="1173" spans="1:13" x14ac:dyDescent="0.35">
      <c r="A1173" t="s">
        <v>2835</v>
      </c>
      <c r="B1173" t="s">
        <v>2981</v>
      </c>
      <c r="C1173" s="2">
        <v>1</v>
      </c>
      <c r="D1173" t="s">
        <v>2843</v>
      </c>
      <c r="E1173" s="2" t="str">
        <f t="shared" si="130"/>
        <v>57</v>
      </c>
      <c r="F1173" s="2" t="str">
        <f t="shared" si="131"/>
        <v>72710</v>
      </c>
      <c r="G1173" s="2" t="str">
        <f t="shared" si="132"/>
        <v>0000000</v>
      </c>
      <c r="H1173" s="2" t="s">
        <v>8</v>
      </c>
      <c r="I1173" s="2" t="str">
        <f t="shared" ref="I1173:I1181" si="133">IF(H1173="N/A",MID(F1173,1,4),IF(MID(H1173,1,1)="0","C"&amp;MID(H1173,2,3),IF(MID(H1173,1,1)="1","S"&amp;MID(H1173,2,3),"?")))</f>
        <v>7271</v>
      </c>
      <c r="J1173" s="2" t="str">
        <f>IF(Table1[[#This Row],[Direct
Funded
Charter School
Number]]="N/A",Table1[[#This Row],[District
Code]],"C"&amp;Table1[[#This Row],[Direct
Funded
Charter School
Number]])</f>
        <v>72710</v>
      </c>
      <c r="K1173" t="s">
        <v>2844</v>
      </c>
      <c r="L1173" s="9">
        <v>124177</v>
      </c>
      <c r="M1173" s="20">
        <v>31044</v>
      </c>
    </row>
    <row r="1174" spans="1:13" x14ac:dyDescent="0.35">
      <c r="A1174" t="s">
        <v>2835</v>
      </c>
      <c r="B1174" t="s">
        <v>2981</v>
      </c>
      <c r="C1174" s="2">
        <v>1</v>
      </c>
      <c r="D1174" t="s">
        <v>2845</v>
      </c>
      <c r="E1174" s="2" t="str">
        <f t="shared" si="130"/>
        <v>57</v>
      </c>
      <c r="F1174" s="2" t="str">
        <f t="shared" si="131"/>
        <v>72694</v>
      </c>
      <c r="G1174" s="2" t="str">
        <f t="shared" si="132"/>
        <v>0131706</v>
      </c>
      <c r="H1174" s="2" t="s">
        <v>2846</v>
      </c>
      <c r="I1174" s="2" t="str">
        <f t="shared" si="133"/>
        <v>S659</v>
      </c>
      <c r="J1174" s="2" t="str">
        <f>IF(Table1[[#This Row],[Direct
Funded
Charter School
Number]]="N/A",Table1[[#This Row],[District
Code]],"C"&amp;Table1[[#This Row],[Direct
Funded
Charter School
Number]])</f>
        <v>C1659</v>
      </c>
      <c r="K1174" t="s">
        <v>2847</v>
      </c>
      <c r="L1174" s="9">
        <v>10000</v>
      </c>
      <c r="M1174" s="20">
        <v>7500</v>
      </c>
    </row>
    <row r="1175" spans="1:13" x14ac:dyDescent="0.35">
      <c r="A1175" t="s">
        <v>2835</v>
      </c>
      <c r="B1175" t="s">
        <v>2981</v>
      </c>
      <c r="C1175" s="2">
        <v>1</v>
      </c>
      <c r="D1175" t="s">
        <v>2848</v>
      </c>
      <c r="E1175" s="2" t="str">
        <f t="shared" si="130"/>
        <v>57</v>
      </c>
      <c r="F1175" s="2" t="str">
        <f t="shared" si="131"/>
        <v>10579</v>
      </c>
      <c r="G1175" s="2" t="str">
        <f t="shared" si="132"/>
        <v>0132464</v>
      </c>
      <c r="H1175" s="2" t="s">
        <v>2849</v>
      </c>
      <c r="I1175" s="2" t="str">
        <f t="shared" si="133"/>
        <v>S746</v>
      </c>
      <c r="J1175" s="2" t="str">
        <f>IF(Table1[[#This Row],[Direct
Funded
Charter School
Number]]="N/A",Table1[[#This Row],[District
Code]],"C"&amp;Table1[[#This Row],[Direct
Funded
Charter School
Number]])</f>
        <v>C1746</v>
      </c>
      <c r="K1175" t="s">
        <v>2850</v>
      </c>
      <c r="L1175" s="9">
        <v>10000</v>
      </c>
      <c r="M1175" s="20">
        <v>2500</v>
      </c>
    </row>
    <row r="1176" spans="1:13" x14ac:dyDescent="0.35">
      <c r="A1176" t="s">
        <v>2851</v>
      </c>
      <c r="B1176" t="s">
        <v>2982</v>
      </c>
      <c r="C1176" s="2">
        <v>2</v>
      </c>
      <c r="D1176" t="s">
        <v>2852</v>
      </c>
      <c r="E1176" s="2" t="str">
        <f t="shared" ref="E1176:E1181" si="134">MID($D1176,1,2)</f>
        <v>58</v>
      </c>
      <c r="F1176" s="2" t="str">
        <f t="shared" ref="F1176:F1181" si="135">MID($D1176,3,5)</f>
        <v>72728</v>
      </c>
      <c r="G1176" s="2" t="str">
        <f t="shared" ref="G1176:G1181" si="136">MID($D1176,8,7)</f>
        <v>0000000</v>
      </c>
      <c r="H1176" s="2" t="s">
        <v>8</v>
      </c>
      <c r="I1176" s="2" t="str">
        <f t="shared" si="133"/>
        <v>7272</v>
      </c>
      <c r="J1176" s="2" t="str">
        <f>IF(Table1[[#This Row],[Direct
Funded
Charter School
Number]]="N/A",Table1[[#This Row],[District
Code]],"C"&amp;Table1[[#This Row],[Direct
Funded
Charter School
Number]])</f>
        <v>72728</v>
      </c>
      <c r="K1176" t="s">
        <v>2853</v>
      </c>
      <c r="L1176" s="9">
        <v>10000</v>
      </c>
      <c r="M1176" s="20">
        <v>2500</v>
      </c>
    </row>
    <row r="1177" spans="1:13" x14ac:dyDescent="0.35">
      <c r="A1177" t="s">
        <v>2851</v>
      </c>
      <c r="B1177" t="s">
        <v>2982</v>
      </c>
      <c r="C1177" s="2">
        <v>2</v>
      </c>
      <c r="D1177" t="s">
        <v>2854</v>
      </c>
      <c r="E1177" s="2" t="str">
        <f t="shared" si="134"/>
        <v>58</v>
      </c>
      <c r="F1177" s="2" t="str">
        <f t="shared" si="135"/>
        <v>72736</v>
      </c>
      <c r="G1177" s="2" t="str">
        <f t="shared" si="136"/>
        <v>0000000</v>
      </c>
      <c r="H1177" s="2" t="s">
        <v>8</v>
      </c>
      <c r="I1177" s="2" t="str">
        <f t="shared" si="133"/>
        <v>7273</v>
      </c>
      <c r="J1177" s="2" t="str">
        <f>IF(Table1[[#This Row],[Direct
Funded
Charter School
Number]]="N/A",Table1[[#This Row],[District
Code]],"C"&amp;Table1[[#This Row],[Direct
Funded
Charter School
Number]])</f>
        <v>72736</v>
      </c>
      <c r="K1177" t="s">
        <v>2855</v>
      </c>
      <c r="L1177" s="9">
        <v>296490</v>
      </c>
      <c r="M1177" s="20">
        <v>74123</v>
      </c>
    </row>
    <row r="1178" spans="1:13" x14ac:dyDescent="0.35">
      <c r="A1178" t="s">
        <v>2851</v>
      </c>
      <c r="B1178" t="s">
        <v>2982</v>
      </c>
      <c r="C1178" s="2">
        <v>2</v>
      </c>
      <c r="D1178" t="s">
        <v>2856</v>
      </c>
      <c r="E1178" s="2" t="str">
        <f t="shared" si="134"/>
        <v>58</v>
      </c>
      <c r="F1178" s="2" t="str">
        <f t="shared" si="135"/>
        <v>72744</v>
      </c>
      <c r="G1178" s="2" t="str">
        <f t="shared" si="136"/>
        <v>0000000</v>
      </c>
      <c r="H1178" s="2" t="s">
        <v>8</v>
      </c>
      <c r="I1178" s="2" t="str">
        <f t="shared" si="133"/>
        <v>7274</v>
      </c>
      <c r="J1178" s="2" t="str">
        <f>IF(Table1[[#This Row],[Direct
Funded
Charter School
Number]]="N/A",Table1[[#This Row],[District
Code]],"C"&amp;Table1[[#This Row],[Direct
Funded
Charter School
Number]])</f>
        <v>72744</v>
      </c>
      <c r="K1178" t="s">
        <v>2857</v>
      </c>
      <c r="L1178" s="9">
        <v>10000</v>
      </c>
      <c r="M1178" s="20">
        <v>2500</v>
      </c>
    </row>
    <row r="1179" spans="1:13" x14ac:dyDescent="0.35">
      <c r="A1179" t="s">
        <v>2851</v>
      </c>
      <c r="B1179" t="s">
        <v>2982</v>
      </c>
      <c r="C1179" s="2">
        <v>2</v>
      </c>
      <c r="D1179" t="s">
        <v>2858</v>
      </c>
      <c r="E1179" s="2" t="str">
        <f t="shared" si="134"/>
        <v>58</v>
      </c>
      <c r="F1179" s="2" t="str">
        <f t="shared" si="135"/>
        <v>72751</v>
      </c>
      <c r="G1179" s="2" t="str">
        <f t="shared" si="136"/>
        <v>0000000</v>
      </c>
      <c r="H1179" s="2" t="s">
        <v>8</v>
      </c>
      <c r="I1179" s="2" t="str">
        <f t="shared" si="133"/>
        <v>7275</v>
      </c>
      <c r="J1179" s="2" t="str">
        <f>IF(Table1[[#This Row],[Direct
Funded
Charter School
Number]]="N/A",Table1[[#This Row],[District
Code]],"C"&amp;Table1[[#This Row],[Direct
Funded
Charter School
Number]])</f>
        <v>72751</v>
      </c>
      <c r="K1179" t="s">
        <v>2859</v>
      </c>
      <c r="L1179" s="9">
        <v>15674</v>
      </c>
      <c r="M1179" s="20">
        <v>3919</v>
      </c>
    </row>
    <row r="1180" spans="1:13" x14ac:dyDescent="0.35">
      <c r="A1180" t="s">
        <v>2851</v>
      </c>
      <c r="B1180" t="s">
        <v>2982</v>
      </c>
      <c r="C1180" s="2">
        <v>2</v>
      </c>
      <c r="D1180" t="s">
        <v>2860</v>
      </c>
      <c r="E1180" s="2" t="str">
        <f t="shared" si="134"/>
        <v>58</v>
      </c>
      <c r="F1180" s="2" t="str">
        <f t="shared" si="135"/>
        <v>10587</v>
      </c>
      <c r="G1180" s="2" t="str">
        <f t="shared" si="136"/>
        <v>0117242</v>
      </c>
      <c r="H1180" s="2" t="s">
        <v>2861</v>
      </c>
      <c r="I1180" s="2" t="str">
        <f t="shared" si="133"/>
        <v>C990</v>
      </c>
      <c r="J1180" s="2" t="str">
        <f>IF(Table1[[#This Row],[Direct
Funded
Charter School
Number]]="N/A",Table1[[#This Row],[District
Code]],"C"&amp;Table1[[#This Row],[Direct
Funded
Charter School
Number]])</f>
        <v>C0990</v>
      </c>
      <c r="K1180" t="s">
        <v>2862</v>
      </c>
      <c r="L1180" s="9">
        <v>10000</v>
      </c>
      <c r="M1180" s="20">
        <v>2500</v>
      </c>
    </row>
    <row r="1181" spans="1:13" x14ac:dyDescent="0.35">
      <c r="A1181" t="s">
        <v>2851</v>
      </c>
      <c r="B1181" t="s">
        <v>2982</v>
      </c>
      <c r="C1181" s="2">
        <v>2</v>
      </c>
      <c r="D1181" t="s">
        <v>2863</v>
      </c>
      <c r="E1181" s="2" t="str">
        <f t="shared" si="134"/>
        <v>58</v>
      </c>
      <c r="F1181" s="2" t="str">
        <f t="shared" si="135"/>
        <v>72736</v>
      </c>
      <c r="G1181" s="2" t="str">
        <f t="shared" si="136"/>
        <v>0121632</v>
      </c>
      <c r="H1181" s="2" t="s">
        <v>2864</v>
      </c>
      <c r="I1181" s="2" t="str">
        <f t="shared" si="133"/>
        <v>S182</v>
      </c>
      <c r="J1181" s="2" t="str">
        <f>IF(Table1[[#This Row],[Direct
Funded
Charter School
Number]]="N/A",Table1[[#This Row],[District
Code]],"C"&amp;Table1[[#This Row],[Direct
Funded
Charter School
Number]])</f>
        <v>C1182</v>
      </c>
      <c r="K1181" t="s">
        <v>2865</v>
      </c>
      <c r="L1181" s="9">
        <v>10000</v>
      </c>
      <c r="M1181" s="20">
        <v>2500</v>
      </c>
    </row>
    <row r="1182" spans="1:13" x14ac:dyDescent="0.35">
      <c r="A1182" s="27" t="s">
        <v>2866</v>
      </c>
      <c r="B1182" s="27"/>
      <c r="C1182" s="27"/>
      <c r="D1182" s="27"/>
      <c r="E1182" s="28"/>
      <c r="F1182" s="28"/>
      <c r="G1182" s="28"/>
      <c r="H1182" s="28"/>
      <c r="I1182" s="28"/>
      <c r="J1182" s="28"/>
      <c r="K1182" s="29"/>
      <c r="L1182" s="30">
        <f>SUBTOTAL(109,Table1[
2018-19
Preliminary
Allocation
Amount])</f>
        <v>104233189</v>
      </c>
      <c r="M1182" s="31">
        <f>SUBTOTAL(109,Table1[2nd
Apportionment])</f>
        <v>26758892</v>
      </c>
    </row>
    <row r="1183" spans="1:13" x14ac:dyDescent="0.35">
      <c r="A1183" t="s">
        <v>2867</v>
      </c>
      <c r="B1183"/>
      <c r="C1183"/>
    </row>
    <row r="1184" spans="1:13" x14ac:dyDescent="0.35">
      <c r="A1184" t="s">
        <v>2868</v>
      </c>
      <c r="B1184"/>
      <c r="C1184"/>
    </row>
    <row r="1185" spans="1:3" x14ac:dyDescent="0.35">
      <c r="A1185" s="4" t="s">
        <v>3042</v>
      </c>
      <c r="B1185" s="4"/>
      <c r="C1185" s="4"/>
    </row>
  </sheetData>
  <pageMargins left="0.7" right="0.7" top="0.75" bottom="0.75" header="0.3" footer="0.3"/>
  <pageSetup scale="5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22"/>
  <sheetViews>
    <sheetView zoomScaleNormal="100" workbookViewId="0">
      <pane ySplit="6" topLeftCell="A7" activePane="bottomLeft" state="frozen"/>
      <selection pane="bottomLeft"/>
    </sheetView>
  </sheetViews>
  <sheetFormatPr defaultColWidth="8.84375" defaultRowHeight="15.5" x14ac:dyDescent="0.35"/>
  <cols>
    <col min="1" max="1" width="10.53515625" customWidth="1"/>
    <col min="2" max="2" width="45.07421875" customWidth="1"/>
    <col min="3" max="3" width="17.53515625" style="19" customWidth="1"/>
    <col min="4" max="4" width="11.765625" style="32" bestFit="1" customWidth="1"/>
    <col min="5" max="16384" width="8.84375" style="11"/>
  </cols>
  <sheetData>
    <row r="1" spans="1:4" ht="20" x14ac:dyDescent="0.4">
      <c r="A1" s="45" t="s">
        <v>3049</v>
      </c>
    </row>
    <row r="2" spans="1:4" ht="18" x14ac:dyDescent="0.4">
      <c r="A2" s="46" t="s">
        <v>3050</v>
      </c>
    </row>
    <row r="3" spans="1:4" x14ac:dyDescent="0.35">
      <c r="A3" s="47" t="s">
        <v>3047</v>
      </c>
    </row>
    <row r="4" spans="1:4" x14ac:dyDescent="0.35">
      <c r="A4" s="24" t="s">
        <v>3051</v>
      </c>
    </row>
    <row r="5" spans="1:4" ht="20.5" thickBot="1" x14ac:dyDescent="0.4">
      <c r="A5" s="25" t="s">
        <v>3052</v>
      </c>
      <c r="B5" s="10"/>
      <c r="C5" s="10"/>
    </row>
    <row r="6" spans="1:4" ht="35.25" customHeight="1" thickTop="1" thickBot="1" x14ac:dyDescent="0.4">
      <c r="A6" s="8" t="s">
        <v>2</v>
      </c>
      <c r="B6" s="8" t="s">
        <v>3043</v>
      </c>
      <c r="C6" s="8" t="s">
        <v>2869</v>
      </c>
      <c r="D6" s="33" t="s">
        <v>3044</v>
      </c>
    </row>
    <row r="7" spans="1:4" x14ac:dyDescent="0.35">
      <c r="A7" s="2" t="s">
        <v>2870</v>
      </c>
      <c r="B7" t="s">
        <v>7</v>
      </c>
      <c r="C7" s="12">
        <v>566937</v>
      </c>
      <c r="D7" s="34">
        <v>20170</v>
      </c>
    </row>
    <row r="8" spans="1:4" x14ac:dyDescent="0.35">
      <c r="A8" s="2" t="s">
        <v>2983</v>
      </c>
      <c r="B8" t="s">
        <v>156</v>
      </c>
      <c r="C8" s="15">
        <v>11898</v>
      </c>
      <c r="D8" s="34">
        <v>20171</v>
      </c>
    </row>
    <row r="9" spans="1:4" ht="14.25" customHeight="1" x14ac:dyDescent="0.35">
      <c r="A9" s="2" t="s">
        <v>2871</v>
      </c>
      <c r="B9" t="s">
        <v>159</v>
      </c>
      <c r="C9" s="12">
        <v>141881</v>
      </c>
      <c r="D9" s="34">
        <v>20172</v>
      </c>
    </row>
    <row r="10" spans="1:4" x14ac:dyDescent="0.35">
      <c r="A10" s="2" t="s">
        <v>2872</v>
      </c>
      <c r="B10" t="s">
        <v>186</v>
      </c>
      <c r="C10" s="12">
        <v>10383</v>
      </c>
      <c r="D10" s="34">
        <v>20173</v>
      </c>
    </row>
    <row r="11" spans="1:4" x14ac:dyDescent="0.35">
      <c r="A11" s="2" t="s">
        <v>2873</v>
      </c>
      <c r="B11" t="s">
        <v>193</v>
      </c>
      <c r="C11" s="12">
        <v>333956</v>
      </c>
      <c r="D11" s="34">
        <v>20174</v>
      </c>
    </row>
    <row r="12" spans="1:4" x14ac:dyDescent="0.35">
      <c r="A12" s="13" t="s">
        <v>2874</v>
      </c>
      <c r="B12" s="14" t="s">
        <v>247</v>
      </c>
      <c r="C12" s="15">
        <v>27638</v>
      </c>
      <c r="D12" s="34">
        <v>20175</v>
      </c>
    </row>
    <row r="13" spans="1:4" x14ac:dyDescent="0.35">
      <c r="A13" s="2" t="s">
        <v>2875</v>
      </c>
      <c r="B13" t="s">
        <v>252</v>
      </c>
      <c r="C13" s="12">
        <v>41784</v>
      </c>
      <c r="D13" s="34">
        <v>20176</v>
      </c>
    </row>
    <row r="14" spans="1:4" x14ac:dyDescent="0.35">
      <c r="A14" s="2" t="s">
        <v>2876</v>
      </c>
      <c r="B14" t="s">
        <v>272</v>
      </c>
      <c r="C14" s="12">
        <v>1488878</v>
      </c>
      <c r="D14" s="34">
        <v>20177</v>
      </c>
    </row>
    <row r="15" spans="1:4" x14ac:dyDescent="0.35">
      <c r="A15" s="2" t="s">
        <v>2877</v>
      </c>
      <c r="B15" t="s">
        <v>347</v>
      </c>
      <c r="C15" s="12">
        <v>26895</v>
      </c>
      <c r="D15" s="34">
        <v>20178</v>
      </c>
    </row>
    <row r="16" spans="1:4" x14ac:dyDescent="0.35">
      <c r="A16" s="2" t="s">
        <v>2878</v>
      </c>
      <c r="B16" t="s">
        <v>362</v>
      </c>
      <c r="C16" s="12">
        <v>125447</v>
      </c>
      <c r="D16" s="34">
        <v>20179</v>
      </c>
    </row>
    <row r="17" spans="1:4" x14ac:dyDescent="0.35">
      <c r="A17" s="2" t="s">
        <v>2879</v>
      </c>
      <c r="B17" t="s">
        <v>430</v>
      </c>
      <c r="C17" s="12">
        <v>190708</v>
      </c>
      <c r="D17" s="34">
        <v>20180</v>
      </c>
    </row>
    <row r="18" spans="1:4" x14ac:dyDescent="0.35">
      <c r="A18" s="2" t="s">
        <v>2880</v>
      </c>
      <c r="B18" t="s">
        <v>452</v>
      </c>
      <c r="C18" s="12">
        <v>12500</v>
      </c>
      <c r="D18" s="34">
        <v>20181</v>
      </c>
    </row>
    <row r="19" spans="1:4" x14ac:dyDescent="0.35">
      <c r="A19" s="2" t="s">
        <v>2881</v>
      </c>
      <c r="B19" t="s">
        <v>466</v>
      </c>
      <c r="C19" s="12">
        <v>718550</v>
      </c>
      <c r="D19" s="34">
        <v>20182</v>
      </c>
    </row>
    <row r="20" spans="1:4" x14ac:dyDescent="0.35">
      <c r="A20" s="2" t="s">
        <v>2882</v>
      </c>
      <c r="B20" t="s">
        <v>545</v>
      </c>
      <c r="C20" s="12">
        <v>156732</v>
      </c>
      <c r="D20" s="34">
        <v>20183</v>
      </c>
    </row>
    <row r="21" spans="1:4" x14ac:dyDescent="0.35">
      <c r="A21" s="2" t="s">
        <v>2883</v>
      </c>
      <c r="B21" t="s">
        <v>568</v>
      </c>
      <c r="C21" s="12">
        <v>52365</v>
      </c>
      <c r="D21" s="34">
        <v>20184</v>
      </c>
    </row>
    <row r="22" spans="1:4" x14ac:dyDescent="0.35">
      <c r="A22" s="2" t="s">
        <v>2884</v>
      </c>
      <c r="B22" t="s">
        <v>580</v>
      </c>
      <c r="C22" s="12">
        <v>13531</v>
      </c>
      <c r="D22" s="34">
        <v>20185</v>
      </c>
    </row>
    <row r="23" spans="1:4" x14ac:dyDescent="0.35">
      <c r="A23" s="2" t="s">
        <v>2885</v>
      </c>
      <c r="B23" t="s">
        <v>589</v>
      </c>
      <c r="C23" s="12">
        <v>9236428</v>
      </c>
      <c r="D23" s="34">
        <v>20186</v>
      </c>
    </row>
    <row r="24" spans="1:4" x14ac:dyDescent="0.35">
      <c r="A24" s="2" t="s">
        <v>2886</v>
      </c>
      <c r="B24" t="s">
        <v>1365</v>
      </c>
      <c r="C24" s="12">
        <v>45023</v>
      </c>
      <c r="D24" s="34">
        <v>20187</v>
      </c>
    </row>
    <row r="25" spans="1:4" x14ac:dyDescent="0.35">
      <c r="A25" s="2" t="s">
        <v>2887</v>
      </c>
      <c r="B25" t="s">
        <v>1380</v>
      </c>
      <c r="C25" s="12">
        <v>21756</v>
      </c>
      <c r="D25" s="34">
        <v>20188</v>
      </c>
    </row>
    <row r="26" spans="1:4" x14ac:dyDescent="0.35">
      <c r="A26" s="2" t="s">
        <v>2888</v>
      </c>
      <c r="B26" t="s">
        <v>1391</v>
      </c>
      <c r="C26" s="12">
        <v>15332</v>
      </c>
      <c r="D26" s="34">
        <v>20189</v>
      </c>
    </row>
    <row r="27" spans="1:4" x14ac:dyDescent="0.35">
      <c r="A27" s="13" t="s">
        <v>2984</v>
      </c>
      <c r="B27" s="14" t="s">
        <v>1399</v>
      </c>
      <c r="C27" s="15">
        <v>88202</v>
      </c>
      <c r="D27" s="34">
        <v>20190</v>
      </c>
    </row>
    <row r="28" spans="1:4" x14ac:dyDescent="0.35">
      <c r="A28" s="2" t="s">
        <v>2889</v>
      </c>
      <c r="B28" t="s">
        <v>1440</v>
      </c>
      <c r="C28" s="12">
        <v>287592</v>
      </c>
      <c r="D28" s="34">
        <v>20191</v>
      </c>
    </row>
    <row r="29" spans="1:4" x14ac:dyDescent="0.35">
      <c r="A29" s="2" t="s">
        <v>2890</v>
      </c>
      <c r="B29" t="s">
        <v>1471</v>
      </c>
      <c r="C29" s="12">
        <v>9760</v>
      </c>
      <c r="D29" s="34">
        <v>20192</v>
      </c>
    </row>
    <row r="30" spans="1:4" x14ac:dyDescent="0.35">
      <c r="A30" s="13" t="s">
        <v>2985</v>
      </c>
      <c r="B30" s="14" t="s">
        <v>1478</v>
      </c>
      <c r="C30" s="15">
        <v>237857</v>
      </c>
      <c r="D30" s="34">
        <v>20193</v>
      </c>
    </row>
    <row r="31" spans="1:4" x14ac:dyDescent="0.35">
      <c r="A31" s="2" t="s">
        <v>2891</v>
      </c>
      <c r="B31" t="s">
        <v>1506</v>
      </c>
      <c r="C31" s="12">
        <v>31537</v>
      </c>
      <c r="D31" s="34">
        <v>20194</v>
      </c>
    </row>
    <row r="32" spans="1:4" x14ac:dyDescent="0.35">
      <c r="A32" s="2" t="s">
        <v>2892</v>
      </c>
      <c r="B32" t="s">
        <v>1509</v>
      </c>
      <c r="C32" s="12">
        <v>20418</v>
      </c>
      <c r="D32" s="34">
        <v>20195</v>
      </c>
    </row>
    <row r="33" spans="1:4" x14ac:dyDescent="0.35">
      <c r="A33" s="2" t="s">
        <v>2893</v>
      </c>
      <c r="B33" t="s">
        <v>1517</v>
      </c>
      <c r="C33" s="12">
        <v>1619696</v>
      </c>
      <c r="D33" s="34">
        <v>20196</v>
      </c>
    </row>
    <row r="34" spans="1:4" x14ac:dyDescent="0.35">
      <c r="A34" s="2" t="s">
        <v>2894</v>
      </c>
      <c r="B34" t="s">
        <v>1606</v>
      </c>
      <c r="C34" s="12">
        <v>92089</v>
      </c>
      <c r="D34" s="34">
        <v>20197</v>
      </c>
    </row>
    <row r="35" spans="1:4" x14ac:dyDescent="0.35">
      <c r="A35" s="2" t="s">
        <v>2895</v>
      </c>
      <c r="B35" t="s">
        <v>1628</v>
      </c>
      <c r="C35" s="12">
        <v>10067</v>
      </c>
      <c r="D35" s="34">
        <v>20198</v>
      </c>
    </row>
    <row r="36" spans="1:4" x14ac:dyDescent="0.35">
      <c r="A36" s="2" t="s">
        <v>2896</v>
      </c>
      <c r="B36" t="s">
        <v>1634</v>
      </c>
      <c r="C36" s="12">
        <v>1783920</v>
      </c>
      <c r="D36" s="34">
        <v>20199</v>
      </c>
    </row>
    <row r="37" spans="1:4" x14ac:dyDescent="0.35">
      <c r="A37" s="2" t="s">
        <v>2897</v>
      </c>
      <c r="B37" t="s">
        <v>1692</v>
      </c>
      <c r="C37" s="12">
        <v>1148020</v>
      </c>
      <c r="D37" s="34">
        <v>20200</v>
      </c>
    </row>
    <row r="38" spans="1:4" x14ac:dyDescent="0.35">
      <c r="A38" s="2" t="s">
        <v>2898</v>
      </c>
      <c r="B38" t="s">
        <v>1747</v>
      </c>
      <c r="C38" s="12">
        <v>7500</v>
      </c>
      <c r="D38" s="34">
        <v>20201</v>
      </c>
    </row>
    <row r="39" spans="1:4" x14ac:dyDescent="0.35">
      <c r="A39" s="2" t="s">
        <v>2899</v>
      </c>
      <c r="B39" t="s">
        <v>1755</v>
      </c>
      <c r="C39" s="12">
        <v>2032289</v>
      </c>
      <c r="D39" s="34">
        <v>20202</v>
      </c>
    </row>
    <row r="40" spans="1:4" x14ac:dyDescent="0.35">
      <c r="A40" s="2" t="s">
        <v>2900</v>
      </c>
      <c r="B40" t="s">
        <v>1842</v>
      </c>
      <c r="C40" s="12">
        <v>1769832</v>
      </c>
      <c r="D40" s="34">
        <v>20203</v>
      </c>
    </row>
    <row r="41" spans="1:4" x14ac:dyDescent="0.35">
      <c r="A41" s="2" t="s">
        <v>2901</v>
      </c>
      <c r="B41" t="s">
        <v>2079</v>
      </c>
      <c r="C41" s="12">
        <v>256417</v>
      </c>
      <c r="D41" s="34">
        <v>20204</v>
      </c>
    </row>
    <row r="42" spans="1:4" x14ac:dyDescent="0.35">
      <c r="A42" s="13" t="s">
        <v>2986</v>
      </c>
      <c r="B42" s="14" t="s">
        <v>2111</v>
      </c>
      <c r="C42" s="15">
        <v>708645</v>
      </c>
      <c r="D42" s="34">
        <v>20205</v>
      </c>
    </row>
    <row r="43" spans="1:4" x14ac:dyDescent="0.35">
      <c r="A43" s="2" t="s">
        <v>2902</v>
      </c>
      <c r="B43" t="s">
        <v>2171</v>
      </c>
      <c r="C43" s="12">
        <v>85305</v>
      </c>
      <c r="D43" s="34">
        <v>20206</v>
      </c>
    </row>
    <row r="44" spans="1:4" x14ac:dyDescent="0.35">
      <c r="A44" s="2" t="s">
        <v>2903</v>
      </c>
      <c r="B44" t="s">
        <v>2186</v>
      </c>
      <c r="C44" s="12">
        <v>125635</v>
      </c>
      <c r="D44" s="34">
        <v>20207</v>
      </c>
    </row>
    <row r="45" spans="1:4" x14ac:dyDescent="0.35">
      <c r="A45" s="2" t="s">
        <v>2904</v>
      </c>
      <c r="B45" t="s">
        <v>2227</v>
      </c>
      <c r="C45" s="12">
        <v>243363</v>
      </c>
      <c r="D45" s="34">
        <v>20208</v>
      </c>
    </row>
    <row r="46" spans="1:4" x14ac:dyDescent="0.35">
      <c r="A46" s="13" t="s">
        <v>2987</v>
      </c>
      <c r="B46" s="14" t="s">
        <v>2268</v>
      </c>
      <c r="C46" s="15">
        <v>410810</v>
      </c>
      <c r="D46" s="34">
        <v>20209</v>
      </c>
    </row>
    <row r="47" spans="1:4" x14ac:dyDescent="0.35">
      <c r="A47" s="2" t="s">
        <v>2905</v>
      </c>
      <c r="B47" t="s">
        <v>2387</v>
      </c>
      <c r="C47" s="12">
        <v>132202</v>
      </c>
      <c r="D47" s="34">
        <v>20210</v>
      </c>
    </row>
    <row r="48" spans="1:4" x14ac:dyDescent="0.35">
      <c r="A48" s="2" t="s">
        <v>2906</v>
      </c>
      <c r="B48" t="s">
        <v>2405</v>
      </c>
      <c r="C48" s="12">
        <v>94684</v>
      </c>
      <c r="D48" s="34">
        <v>20211</v>
      </c>
    </row>
    <row r="49" spans="1:4" x14ac:dyDescent="0.35">
      <c r="A49" s="2" t="s">
        <v>2907</v>
      </c>
      <c r="B49" t="s">
        <v>2446</v>
      </c>
      <c r="C49" s="12">
        <v>2500</v>
      </c>
      <c r="D49" s="34">
        <v>20212</v>
      </c>
    </row>
    <row r="50" spans="1:4" x14ac:dyDescent="0.35">
      <c r="A50" s="13" t="s">
        <v>2988</v>
      </c>
      <c r="B50" s="14" t="s">
        <v>2449</v>
      </c>
      <c r="C50" s="15">
        <v>39126</v>
      </c>
      <c r="D50" s="34">
        <v>20213</v>
      </c>
    </row>
    <row r="51" spans="1:4" x14ac:dyDescent="0.35">
      <c r="A51" s="2" t="s">
        <v>2908</v>
      </c>
      <c r="B51" t="s">
        <v>2478</v>
      </c>
      <c r="C51" s="12">
        <v>185029</v>
      </c>
      <c r="D51" s="34">
        <v>20214</v>
      </c>
    </row>
    <row r="52" spans="1:4" x14ac:dyDescent="0.35">
      <c r="A52" s="2" t="s">
        <v>2909</v>
      </c>
      <c r="B52" t="s">
        <v>2498</v>
      </c>
      <c r="C52" s="12">
        <v>187508</v>
      </c>
      <c r="D52" s="34">
        <v>20215</v>
      </c>
    </row>
    <row r="53" spans="1:4" x14ac:dyDescent="0.35">
      <c r="A53" s="2" t="s">
        <v>2910</v>
      </c>
      <c r="B53" t="s">
        <v>2578</v>
      </c>
      <c r="C53" s="12">
        <v>608207</v>
      </c>
      <c r="D53" s="34">
        <v>20216</v>
      </c>
    </row>
    <row r="54" spans="1:4" ht="15.75" customHeight="1" x14ac:dyDescent="0.35">
      <c r="A54" s="2" t="s">
        <v>2911</v>
      </c>
      <c r="B54" t="s">
        <v>2637</v>
      </c>
      <c r="C54" s="12">
        <v>94777</v>
      </c>
      <c r="D54" s="34">
        <v>20217</v>
      </c>
    </row>
    <row r="55" spans="1:4" ht="15.75" customHeight="1" x14ac:dyDescent="0.35">
      <c r="A55" s="2" t="s">
        <v>2912</v>
      </c>
      <c r="B55" t="s">
        <v>2664</v>
      </c>
      <c r="C55" s="12">
        <v>72206</v>
      </c>
      <c r="D55" s="34">
        <v>20218</v>
      </c>
    </row>
    <row r="56" spans="1:4" ht="15.75" customHeight="1" x14ac:dyDescent="0.35">
      <c r="A56" s="2" t="s">
        <v>2913</v>
      </c>
      <c r="B56" t="s">
        <v>2691</v>
      </c>
      <c r="C56" s="12">
        <v>18897</v>
      </c>
      <c r="D56" s="34">
        <v>20219</v>
      </c>
    </row>
    <row r="57" spans="1:4" ht="15.75" customHeight="1" x14ac:dyDescent="0.35">
      <c r="A57" s="2" t="s">
        <v>2914</v>
      </c>
      <c r="B57" t="s">
        <v>2707</v>
      </c>
      <c r="C57" s="12">
        <v>696630</v>
      </c>
      <c r="D57" s="34">
        <v>20220</v>
      </c>
    </row>
    <row r="58" spans="1:4" x14ac:dyDescent="0.35">
      <c r="A58" s="2" t="s">
        <v>2915</v>
      </c>
      <c r="B58" t="s">
        <v>2786</v>
      </c>
      <c r="C58" s="12">
        <v>26301</v>
      </c>
      <c r="D58" s="34">
        <v>20221</v>
      </c>
    </row>
    <row r="59" spans="1:4" x14ac:dyDescent="0.35">
      <c r="A59" s="2" t="s">
        <v>2916</v>
      </c>
      <c r="B59" t="s">
        <v>2805</v>
      </c>
      <c r="C59" s="12">
        <v>214517</v>
      </c>
      <c r="D59" s="34">
        <v>20222</v>
      </c>
    </row>
    <row r="60" spans="1:4" x14ac:dyDescent="0.35">
      <c r="A60" s="2" t="s">
        <v>2917</v>
      </c>
      <c r="B60" t="s">
        <v>2835</v>
      </c>
      <c r="C60" s="12">
        <v>90690</v>
      </c>
      <c r="D60" s="34">
        <v>20223</v>
      </c>
    </row>
    <row r="61" spans="1:4" x14ac:dyDescent="0.35">
      <c r="A61" s="35" t="s">
        <v>2918</v>
      </c>
      <c r="B61" s="36" t="s">
        <v>2851</v>
      </c>
      <c r="C61" s="37">
        <v>88042</v>
      </c>
      <c r="D61" s="34">
        <v>20224</v>
      </c>
    </row>
    <row r="62" spans="1:4" x14ac:dyDescent="0.35">
      <c r="A62" s="38" t="s">
        <v>2866</v>
      </c>
      <c r="B62" s="39"/>
      <c r="C62" s="40">
        <f>SUBTOTAL(109,Table42[County 
Total])</f>
        <v>26758892</v>
      </c>
      <c r="D62" s="41"/>
    </row>
    <row r="63" spans="1:4" x14ac:dyDescent="0.35">
      <c r="A63" t="s">
        <v>2867</v>
      </c>
      <c r="B63" s="16"/>
      <c r="C63" s="15"/>
      <c r="D63" s="34"/>
    </row>
    <row r="64" spans="1:4" x14ac:dyDescent="0.35">
      <c r="A64" t="s">
        <v>2868</v>
      </c>
      <c r="B64" s="16"/>
      <c r="C64" s="15"/>
      <c r="D64" s="34"/>
    </row>
    <row r="65" spans="1:4" x14ac:dyDescent="0.35">
      <c r="A65" s="4" t="s">
        <v>3042</v>
      </c>
      <c r="B65" s="17"/>
      <c r="C65" s="18"/>
      <c r="D65" s="34"/>
    </row>
    <row r="66" spans="1:4" x14ac:dyDescent="0.35">
      <c r="A66" s="11"/>
    </row>
    <row r="67" spans="1:4" x14ac:dyDescent="0.35">
      <c r="A67" s="11"/>
    </row>
    <row r="68" spans="1:4" x14ac:dyDescent="0.35">
      <c r="A68" s="11"/>
    </row>
    <row r="69" spans="1:4" x14ac:dyDescent="0.35">
      <c r="A69" s="11"/>
    </row>
    <row r="70" spans="1:4" x14ac:dyDescent="0.35">
      <c r="A70" s="11"/>
    </row>
    <row r="71" spans="1:4" x14ac:dyDescent="0.35">
      <c r="A71" s="11"/>
    </row>
    <row r="72" spans="1:4" x14ac:dyDescent="0.35">
      <c r="A72" s="11"/>
    </row>
    <row r="73" spans="1:4" x14ac:dyDescent="0.35">
      <c r="A73" s="11"/>
    </row>
    <row r="74" spans="1:4" x14ac:dyDescent="0.35">
      <c r="A74" s="11"/>
    </row>
    <row r="75" spans="1:4" x14ac:dyDescent="0.35">
      <c r="A75" s="11"/>
    </row>
    <row r="76" spans="1:4" x14ac:dyDescent="0.35">
      <c r="A76" s="11"/>
    </row>
    <row r="77" spans="1:4" x14ac:dyDescent="0.35">
      <c r="A77" s="11"/>
    </row>
    <row r="78" spans="1:4" x14ac:dyDescent="0.35">
      <c r="A78" s="11"/>
    </row>
    <row r="79" spans="1:4" x14ac:dyDescent="0.35">
      <c r="A79" s="11"/>
    </row>
    <row r="80" spans="1:4" x14ac:dyDescent="0.35">
      <c r="A80" s="11"/>
    </row>
    <row r="81" spans="1:1" x14ac:dyDescent="0.35">
      <c r="A81" s="11"/>
    </row>
    <row r="82" spans="1:1" x14ac:dyDescent="0.35">
      <c r="A82" s="11"/>
    </row>
    <row r="83" spans="1:1" x14ac:dyDescent="0.35">
      <c r="A83" s="11"/>
    </row>
    <row r="84" spans="1:1" x14ac:dyDescent="0.35">
      <c r="A84" s="11"/>
    </row>
    <row r="85" spans="1:1" x14ac:dyDescent="0.35">
      <c r="A85" s="11"/>
    </row>
    <row r="86" spans="1:1" x14ac:dyDescent="0.35">
      <c r="A86" s="11"/>
    </row>
    <row r="87" spans="1:1" x14ac:dyDescent="0.35">
      <c r="A87" s="11"/>
    </row>
    <row r="88" spans="1:1" x14ac:dyDescent="0.35">
      <c r="A88" s="11"/>
    </row>
    <row r="89" spans="1:1" x14ac:dyDescent="0.35">
      <c r="A89" s="11"/>
    </row>
    <row r="90" spans="1:1" x14ac:dyDescent="0.35">
      <c r="A90" s="11"/>
    </row>
    <row r="91" spans="1:1" x14ac:dyDescent="0.35">
      <c r="A91" s="11"/>
    </row>
    <row r="92" spans="1:1" x14ac:dyDescent="0.35">
      <c r="A92" s="11"/>
    </row>
    <row r="93" spans="1:1" x14ac:dyDescent="0.35">
      <c r="A93" s="11"/>
    </row>
    <row r="94" spans="1:1" x14ac:dyDescent="0.35">
      <c r="A94" s="11"/>
    </row>
    <row r="95" spans="1:1" x14ac:dyDescent="0.35">
      <c r="A95" s="11"/>
    </row>
    <row r="96" spans="1:1" x14ac:dyDescent="0.35">
      <c r="A96" s="11"/>
    </row>
    <row r="97" spans="1:1" x14ac:dyDescent="0.35">
      <c r="A97" s="11"/>
    </row>
    <row r="98" spans="1:1" x14ac:dyDescent="0.35">
      <c r="A98" s="11"/>
    </row>
    <row r="99" spans="1:1" x14ac:dyDescent="0.35">
      <c r="A99" s="11"/>
    </row>
    <row r="100" spans="1:1" x14ac:dyDescent="0.35">
      <c r="A100" s="11"/>
    </row>
    <row r="101" spans="1:1" x14ac:dyDescent="0.35">
      <c r="A101" s="11"/>
    </row>
    <row r="102" spans="1:1" x14ac:dyDescent="0.35">
      <c r="A102" s="11"/>
    </row>
    <row r="103" spans="1:1" x14ac:dyDescent="0.35">
      <c r="A103" s="11"/>
    </row>
    <row r="104" spans="1:1" x14ac:dyDescent="0.35">
      <c r="A104" s="11"/>
    </row>
    <row r="105" spans="1:1" x14ac:dyDescent="0.35">
      <c r="A105" s="11"/>
    </row>
    <row r="106" spans="1:1" x14ac:dyDescent="0.35">
      <c r="A106" s="11"/>
    </row>
    <row r="107" spans="1:1" x14ac:dyDescent="0.35">
      <c r="A107" s="11"/>
    </row>
    <row r="108" spans="1:1" x14ac:dyDescent="0.35">
      <c r="A108" s="11"/>
    </row>
    <row r="109" spans="1:1" x14ac:dyDescent="0.35">
      <c r="A109" s="11"/>
    </row>
    <row r="110" spans="1:1" x14ac:dyDescent="0.35">
      <c r="A110" s="11"/>
    </row>
    <row r="111" spans="1:1" x14ac:dyDescent="0.35">
      <c r="A111" s="11"/>
    </row>
    <row r="112" spans="1:1" x14ac:dyDescent="0.35">
      <c r="A112" s="11"/>
    </row>
    <row r="113" spans="1:1" x14ac:dyDescent="0.35">
      <c r="A113" s="11"/>
    </row>
    <row r="114" spans="1:1" x14ac:dyDescent="0.35">
      <c r="A114" s="11"/>
    </row>
    <row r="115" spans="1:1" x14ac:dyDescent="0.35">
      <c r="A115" s="11"/>
    </row>
    <row r="116" spans="1:1" x14ac:dyDescent="0.35">
      <c r="A116" s="11"/>
    </row>
    <row r="117" spans="1:1" x14ac:dyDescent="0.35">
      <c r="A117" s="11"/>
    </row>
    <row r="118" spans="1:1" x14ac:dyDescent="0.35">
      <c r="A118" s="11"/>
    </row>
    <row r="119" spans="1:1" x14ac:dyDescent="0.35">
      <c r="A119" s="11"/>
    </row>
    <row r="120" spans="1:1" x14ac:dyDescent="0.35">
      <c r="A120" s="11"/>
    </row>
    <row r="121" spans="1:1" x14ac:dyDescent="0.35">
      <c r="A121" s="11"/>
    </row>
    <row r="122" spans="1:1" x14ac:dyDescent="0.35">
      <c r="A122" s="11"/>
    </row>
  </sheetData>
  <pageMargins left="0.7" right="0.7" top="0.75" bottom="0.75" header="0.3" footer="0.3"/>
  <pageSetup scale="89" fitToHeight="0" orientation="portrait" r:id="rId1"/>
  <headerFooter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2018-19 Title IV, 2nd - LEA</vt:lpstr>
      <vt:lpstr>18-19 Title IV, 2nd -Cty</vt:lpstr>
      <vt:lpstr>'18-19 Title IV, 2nd -Cty'!Print_Titles</vt:lpstr>
      <vt:lpstr>'2018-19 Title IV, 2nd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Recip2-18: Title IV, Part A (CA Dept of Education)</dc:title>
  <dc:subject>Title IV, Part A, Student Support and Academic Enrichment Program second apportionment schedule for fiscal year 2018-19.</dc:subject>
  <dc:creator>Windows User</dc:creator>
  <cp:lastModifiedBy>Taylor Uda</cp:lastModifiedBy>
  <cp:lastPrinted>2018-11-27T22:56:31Z</cp:lastPrinted>
  <dcterms:created xsi:type="dcterms:W3CDTF">2018-07-25T17:55:21Z</dcterms:created>
  <dcterms:modified xsi:type="dcterms:W3CDTF">2022-10-11T18:16:05Z</dcterms:modified>
</cp:coreProperties>
</file>