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luna\AppData\Local\Adobe\Contribute 6.5\en_US\Sites\Site1\fg\aa\pa\documents\"/>
    </mc:Choice>
  </mc:AlternateContent>
  <xr:revisionPtr revIDLastSave="0" documentId="13_ncr:1_{86A2521C-F8EA-4753-AE5B-228FDC142D5E}" xr6:coauthVersionLast="47" xr6:coauthVersionMax="47" xr10:uidLastSave="{00000000-0000-0000-0000-000000000000}"/>
  <bookViews>
    <workbookView xWindow="-2640" yWindow="-16320" windowWidth="29040" windowHeight="15840" xr2:uid="{00000000-000D-0000-FFFF-FFFF00000000}"/>
  </bookViews>
  <sheets>
    <sheet name="Summary 23-24 CS Adv" sheetId="2" r:id="rId1"/>
  </sheets>
  <definedNames>
    <definedName name="_xlnm._FilterDatabase" localSheetId="0" hidden="1">'Summary 23-24 CS Adv'!$A$6:$Q$66</definedName>
    <definedName name="_xlnm.Print_Titles" localSheetId="0">'Summary 23-24 CS Adv'!$1:$6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2" l="1"/>
  <c r="N66" i="2"/>
  <c r="M66" i="2"/>
  <c r="L66" i="2"/>
  <c r="K66" i="2"/>
</calcChain>
</file>

<file path=xl/sharedStrings.xml><?xml version="1.0" encoding="utf-8"?>
<sst xmlns="http://schemas.openxmlformats.org/spreadsheetml/2006/main" count="556" uniqueCount="275">
  <si>
    <t>California Department of Education</t>
  </si>
  <si>
    <t xml:space="preserve">County Code </t>
  </si>
  <si>
    <t>District Code</t>
  </si>
  <si>
    <t>School Code</t>
  </si>
  <si>
    <t>County Name</t>
  </si>
  <si>
    <t>Charter Name</t>
  </si>
  <si>
    <t>Charter Number</t>
  </si>
  <si>
    <t>Fund Type</t>
  </si>
  <si>
    <t>Prepared by:</t>
  </si>
  <si>
    <t>School Fiscal Services Division</t>
  </si>
  <si>
    <t>Charter School Special Advance Apportionment Summary</t>
  </si>
  <si>
    <t>(B)
Estimated
Charter School LCFF State Aid
= (A) x .37</t>
  </si>
  <si>
    <t>(E)
Estimated
Total
= (B) + (D)</t>
  </si>
  <si>
    <t>Charter School Apportionment Category</t>
  </si>
  <si>
    <t>(D)
Estimated
In-lieu of 
Property Taxes
= (C) x .28</t>
  </si>
  <si>
    <t>10</t>
  </si>
  <si>
    <t>0140186</t>
  </si>
  <si>
    <t>Fresno</t>
  </si>
  <si>
    <t>Fresno Co. Office of Education</t>
  </si>
  <si>
    <t>Clovis Global Academy</t>
  </si>
  <si>
    <t>2101</t>
  </si>
  <si>
    <t>D</t>
  </si>
  <si>
    <t>Clovis Unified</t>
  </si>
  <si>
    <t>Newly Operational</t>
  </si>
  <si>
    <t>19</t>
  </si>
  <si>
    <t>0139345</t>
  </si>
  <si>
    <t>Los Angeles</t>
  </si>
  <si>
    <t>Los Angeles Co. Office of Education</t>
  </si>
  <si>
    <t>We the People High</t>
  </si>
  <si>
    <t>2045</t>
  </si>
  <si>
    <t>Long Beach Unified</t>
  </si>
  <si>
    <t>Los Angeles Unified</t>
  </si>
  <si>
    <t>0139832</t>
  </si>
  <si>
    <t>2082</t>
  </si>
  <si>
    <t>0140004</t>
  </si>
  <si>
    <t>El Rio Community</t>
  </si>
  <si>
    <t>2080</t>
  </si>
  <si>
    <t>0140129</t>
  </si>
  <si>
    <t>2087</t>
  </si>
  <si>
    <t>30</t>
  </si>
  <si>
    <t>0140061</t>
  </si>
  <si>
    <t>Orange</t>
  </si>
  <si>
    <t>Capistrano Unified</t>
  </si>
  <si>
    <t>OCASA College Prep</t>
  </si>
  <si>
    <t>2084</t>
  </si>
  <si>
    <t>34</t>
  </si>
  <si>
    <t>Sacramento</t>
  </si>
  <si>
    <t>39</t>
  </si>
  <si>
    <t>0139865</t>
  </si>
  <si>
    <t>San Joaquin</t>
  </si>
  <si>
    <t>Stockton Unified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</si>
  <si>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</si>
  <si>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</si>
  <si>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</si>
  <si>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</si>
  <si>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</si>
  <si>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</si>
  <si>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2063</t>
  </si>
  <si>
    <t>L</t>
  </si>
  <si>
    <t>41</t>
  </si>
  <si>
    <t>0139915</t>
  </si>
  <si>
    <t>San Mateo</t>
  </si>
  <si>
    <t>Sequoia Union High</t>
  </si>
  <si>
    <t>KIPP Esperanza High</t>
  </si>
  <si>
    <t>2085</t>
  </si>
  <si>
    <t>48</t>
  </si>
  <si>
    <t>Solano</t>
  </si>
  <si>
    <t>Vallejo City Unified</t>
  </si>
  <si>
    <t>*</t>
  </si>
  <si>
    <t>01</t>
  </si>
  <si>
    <t>Alameda</t>
  </si>
  <si>
    <t>Grade Level Expansion</t>
  </si>
  <si>
    <t>0134015</t>
  </si>
  <si>
    <t>Oakland Unified</t>
  </si>
  <si>
    <t>Lodestar: A Lighthouse Community Charter Public</t>
  </si>
  <si>
    <t>1783</t>
  </si>
  <si>
    <t>07</t>
  </si>
  <si>
    <t>0137026</t>
  </si>
  <si>
    <t>Contra Costa</t>
  </si>
  <si>
    <t>Contra Costa Co. Office of Education</t>
  </si>
  <si>
    <t>Invictus Academy of Richmond</t>
  </si>
  <si>
    <t>1933</t>
  </si>
  <si>
    <t>West Contra Costa Unified</t>
  </si>
  <si>
    <t>0136903</t>
  </si>
  <si>
    <t>Voices College -Bound Language Academy at West Contra Costa County</t>
  </si>
  <si>
    <t>1906</t>
  </si>
  <si>
    <t>0140764</t>
  </si>
  <si>
    <t>Fresno Unified</t>
  </si>
  <si>
    <t>Golden Charter Academy</t>
  </si>
  <si>
    <t>2113</t>
  </si>
  <si>
    <t>0140806</t>
  </si>
  <si>
    <t>Aspen Ridge Public</t>
  </si>
  <si>
    <t>2115</t>
  </si>
  <si>
    <t>0135368</t>
  </si>
  <si>
    <t>Alma Fuerte Public School</t>
  </si>
  <si>
    <t>1859</t>
  </si>
  <si>
    <t>Pasadena Unified</t>
  </si>
  <si>
    <t>0140681</t>
  </si>
  <si>
    <t>Environmental Charter High - Gardena</t>
  </si>
  <si>
    <t>2098</t>
  </si>
  <si>
    <t>0140772</t>
  </si>
  <si>
    <t>KIPP Poder Public</t>
  </si>
  <si>
    <t>2112</t>
  </si>
  <si>
    <t>Montebello Unified</t>
  </si>
  <si>
    <t>Compton Unified</t>
  </si>
  <si>
    <t>0135509</t>
  </si>
  <si>
    <t>Gabriella Charter 2</t>
  </si>
  <si>
    <t>1853</t>
  </si>
  <si>
    <t>0136994</t>
  </si>
  <si>
    <t>Rise Kohyang Elementary School</t>
  </si>
  <si>
    <t>1927</t>
  </si>
  <si>
    <t>0139071</t>
  </si>
  <si>
    <t>KIPP Pueblo Unido</t>
  </si>
  <si>
    <t>2041</t>
  </si>
  <si>
    <t>Ednovate - South LA College Prep</t>
  </si>
  <si>
    <t>0140749</t>
  </si>
  <si>
    <t>2081</t>
  </si>
  <si>
    <t>1933746</t>
  </si>
  <si>
    <t>Granada Hills Charter</t>
  </si>
  <si>
    <t>0572</t>
  </si>
  <si>
    <t>0140889</t>
  </si>
  <si>
    <t>Palmdale Elementary</t>
  </si>
  <si>
    <t>Palmdale Academy Charter</t>
  </si>
  <si>
    <t>2119</t>
  </si>
  <si>
    <t>0136945</t>
  </si>
  <si>
    <t>OCS - South</t>
  </si>
  <si>
    <t>1921</t>
  </si>
  <si>
    <t>0137893</t>
  </si>
  <si>
    <t>KIPP Compton Community School</t>
  </si>
  <si>
    <t>1996</t>
  </si>
  <si>
    <t>0137984</t>
  </si>
  <si>
    <t>Ánimo Compton Charter</t>
  </si>
  <si>
    <t>1990</t>
  </si>
  <si>
    <t>0138297</t>
  </si>
  <si>
    <t>Acton-Agua Dulce Unified</t>
  </si>
  <si>
    <t>iLead Agua Dulce</t>
  </si>
  <si>
    <t>2003</t>
  </si>
  <si>
    <t>Orange Co. Office of Education</t>
  </si>
  <si>
    <t>0140822</t>
  </si>
  <si>
    <t>Irvine International Academy</t>
  </si>
  <si>
    <t>2116</t>
  </si>
  <si>
    <t>Irvine Unified</t>
  </si>
  <si>
    <t>0102343</t>
  </si>
  <si>
    <t>Sacramento City Unified</t>
  </si>
  <si>
    <t>Aspire Capitol Heights Academy</t>
  </si>
  <si>
    <t>0598</t>
  </si>
  <si>
    <t>0135343</t>
  </si>
  <si>
    <t>Growth Public</t>
  </si>
  <si>
    <t>1848</t>
  </si>
  <si>
    <t>36</t>
  </si>
  <si>
    <t>San Bernardino</t>
  </si>
  <si>
    <t>San Bernardino Co. Office of Education</t>
  </si>
  <si>
    <t>0140012</t>
  </si>
  <si>
    <t>Entrepreneur High Fontana</t>
  </si>
  <si>
    <t>2095</t>
  </si>
  <si>
    <t>Fontana Unified</t>
  </si>
  <si>
    <t>0138107</t>
  </si>
  <si>
    <t>Lucerne Valley Unified</t>
  </si>
  <si>
    <t>1975</t>
  </si>
  <si>
    <t>37</t>
  </si>
  <si>
    <t>San Diego</t>
  </si>
  <si>
    <t>Cajon Valley Union</t>
  </si>
  <si>
    <t>0140558</t>
  </si>
  <si>
    <t>Bostonia Global</t>
  </si>
  <si>
    <t>2105</t>
  </si>
  <si>
    <t>0140616</t>
  </si>
  <si>
    <t>2109</t>
  </si>
  <si>
    <t>45</t>
  </si>
  <si>
    <t>Shasta</t>
  </si>
  <si>
    <t>54</t>
  </si>
  <si>
    <t>0135459</t>
  </si>
  <si>
    <t>Tulare</t>
  </si>
  <si>
    <t>Tulare Co. Office of Education</t>
  </si>
  <si>
    <t>Blue Oak Academy</t>
  </si>
  <si>
    <t>1860</t>
  </si>
  <si>
    <t>Visalia Unified</t>
  </si>
  <si>
    <t>Chartering Authority</t>
  </si>
  <si>
    <t>31</t>
  </si>
  <si>
    <t>0140962</t>
  </si>
  <si>
    <t>0139121</t>
  </si>
  <si>
    <t>0141481</t>
  </si>
  <si>
    <t>0141622</t>
  </si>
  <si>
    <t>Placer</t>
  </si>
  <si>
    <t>Roseville Joint Union High</t>
  </si>
  <si>
    <t>0141358</t>
  </si>
  <si>
    <t>0141234</t>
  </si>
  <si>
    <t>Banta Unified</t>
  </si>
  <si>
    <t>0141242</t>
  </si>
  <si>
    <t>0134122</t>
  </si>
  <si>
    <t>Columbia Elementary</t>
  </si>
  <si>
    <t>0139816</t>
  </si>
  <si>
    <t>The SEED School of Los Angeles County</t>
  </si>
  <si>
    <t>2108</t>
  </si>
  <si>
    <t>Equitas Academy 5</t>
  </si>
  <si>
    <t>2040</t>
  </si>
  <si>
    <t>Citizens of the World Charter School West Valley</t>
  </si>
  <si>
    <t>Citizens of the World Charter School East Valley</t>
  </si>
  <si>
    <t>KIPP Generations Academy</t>
  </si>
  <si>
    <t>2079</t>
  </si>
  <si>
    <t>New Pacific School - Roseville</t>
  </si>
  <si>
    <t>2128</t>
  </si>
  <si>
    <t>Virtual Preparatory Academy at Lucerne</t>
  </si>
  <si>
    <t>2124</t>
  </si>
  <si>
    <t>EPIC Academy</t>
  </si>
  <si>
    <t>2121</t>
  </si>
  <si>
    <t>River Islands High</t>
  </si>
  <si>
    <t>2122</t>
  </si>
  <si>
    <t>Redding School of the Arts</t>
  </si>
  <si>
    <t>1793</t>
  </si>
  <si>
    <t>Griffin Academy High</t>
  </si>
  <si>
    <t>2083</t>
  </si>
  <si>
    <t>TOTAL</t>
  </si>
  <si>
    <r>
      <t xml:space="preserve">LEGEND: LCFF = Local Control Funding Formula; PENSEC = calculation of LCFF funding based on the estimated average daily attendance pursuant to </t>
    </r>
    <r>
      <rPr>
        <i/>
        <sz val="12"/>
        <color rgb="FF000000"/>
        <rFont val="Arial"/>
        <family val="2"/>
      </rPr>
      <t>Education Code</t>
    </r>
    <r>
      <rPr>
        <sz val="12"/>
        <color indexed="8"/>
        <rFont val="Arial"/>
        <family val="2"/>
      </rPr>
      <t xml:space="preserve"> (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) 47652; In-lieu of Property Taxes = funds due from sponsoring school district(s) to charter schools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47632 and 47635.</t>
    </r>
  </si>
  <si>
    <t>(C)
Estimated
Total 2022–23
In-lieu of Property Taxes</t>
  </si>
  <si>
    <r>
      <t xml:space="preserve">"Newly Operational"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47652(a); "Grade Level Expansion"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47652(b); D = Direct Funded; L = Local Funded</t>
    </r>
  </si>
  <si>
    <t xml:space="preserve">* = See In-lieu of Taxes for Countywide, County Program, and State Board of Education Approved Charter Schools Excel file for information about In-lieu of Property Taxes by district of residence. </t>
  </si>
  <si>
    <t>September 2023</t>
  </si>
  <si>
    <t>2023–24 First Special Advance Apportionment for Charter Schools</t>
  </si>
  <si>
    <t>17</t>
  </si>
  <si>
    <t>0141382</t>
  </si>
  <si>
    <t>Lake</t>
  </si>
  <si>
    <t>Kelseyville Unified</t>
  </si>
  <si>
    <t>Shade Canyon</t>
  </si>
  <si>
    <t>2125</t>
  </si>
  <si>
    <t>0142240</t>
  </si>
  <si>
    <t>Antelope Valley Union High</t>
  </si>
  <si>
    <t>Synergy School of the Arts and Technology, Antelope Valley</t>
  </si>
  <si>
    <t>2139</t>
  </si>
  <si>
    <t>0138883</t>
  </si>
  <si>
    <t>Equitas Academy 6</t>
  </si>
  <si>
    <t>2030</t>
  </si>
  <si>
    <t>0140111</t>
  </si>
  <si>
    <t>Invictus Leadership Academy</t>
  </si>
  <si>
    <t>2088</t>
  </si>
  <si>
    <t>28</t>
  </si>
  <si>
    <t>0142034</t>
  </si>
  <si>
    <t>Napa</t>
  </si>
  <si>
    <t>Napa Co. Office of Education</t>
  </si>
  <si>
    <t>Mayacamas Charter Middle School</t>
  </si>
  <si>
    <t>2134</t>
  </si>
  <si>
    <t>0141978</t>
  </si>
  <si>
    <t>Vista Meridian Global Academy</t>
  </si>
  <si>
    <t>2132</t>
  </si>
  <si>
    <t>0142000</t>
  </si>
  <si>
    <t>Explore Academy</t>
  </si>
  <si>
    <t>2129</t>
  </si>
  <si>
    <t>0142026</t>
  </si>
  <si>
    <t>Oxford Preparatory Academy - Middle School</t>
  </si>
  <si>
    <t>2135</t>
  </si>
  <si>
    <t>Saddleback Valley Unified</t>
  </si>
  <si>
    <t>0142224</t>
  </si>
  <si>
    <t>California Republic Leadership Academy Capistrano</t>
  </si>
  <si>
    <t>2138</t>
  </si>
  <si>
    <t>0142232</t>
  </si>
  <si>
    <t>Irvine Chinese Immersion Academy</t>
  </si>
  <si>
    <t>2140</t>
  </si>
  <si>
    <t>0142091</t>
  </si>
  <si>
    <t>Sacramento Co. Office of Education</t>
  </si>
  <si>
    <t>Capital College and Career Academy</t>
  </si>
  <si>
    <t>2133</t>
  </si>
  <si>
    <t>0142208</t>
  </si>
  <si>
    <t>Folsom-Cordova Unified</t>
  </si>
  <si>
    <t>New Pacific School - Rancho Cordova</t>
  </si>
  <si>
    <t>2137</t>
  </si>
  <si>
    <t>0141952</t>
  </si>
  <si>
    <t>Allegiance STEAM Academy - Thrive, Fontana</t>
  </si>
  <si>
    <t>2130</t>
  </si>
  <si>
    <t>0139394</t>
  </si>
  <si>
    <t>Kidinnu Academy</t>
  </si>
  <si>
    <t>2054</t>
  </si>
  <si>
    <t>Aspire Arts &amp; Sciences Academy</t>
  </si>
  <si>
    <t>KIPP Stockton</t>
  </si>
  <si>
    <t>KIPP University Park</t>
  </si>
  <si>
    <t>(A)
Estimated
Total 2023–24
Charter School LCFF State Aid</t>
  </si>
  <si>
    <t>Sponsoring School District
[EC 47632(i)]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</si>
</sst>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rgb="FF00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 applyNumberFormat="0" applyFon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42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6" fillId="0" borderId="0" xfId="0" applyNumberFormat="1" applyFont="1" applyBorder="1" applyAlignment="1">
      <alignment horizontal="right" wrapText="1"/>
    </xf>
    <xf numFmtId="0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9" fillId="0" borderId="0" xfId="1" applyFont="1" applyFill="1" applyAlignment="1"/>
    <xf numFmtId="0" fontId="6" fillId="0" borderId="0" xfId="0" applyNumberFormat="1" applyFont="1" applyFill="1" applyBorder="1" applyAlignment="1">
      <alignment horizontal="right" wrapText="1"/>
    </xf>
    <xf numFmtId="0" fontId="7" fillId="2" borderId="1" xfId="8">
      <alignment horizontal="center" wrapText="1"/>
    </xf>
    <xf numFmtId="0" fontId="7" fillId="2" borderId="1" xfId="8" applyNumberFormat="1">
      <alignment horizontal="center" wrapText="1"/>
    </xf>
    <xf numFmtId="3" fontId="7" fillId="2" borderId="1" xfId="8" applyNumberFormat="1">
      <alignment horizontal="center" wrapText="1"/>
    </xf>
  </cellXfs>
  <cellStyles count="11">
    <cellStyle name="Comma 2" xfId="3" xr:uid="{FF41A29C-55BF-4586-8282-03DDD7201396}"/>
    <cellStyle name="Currency 2" xfId="4" xr:uid="{CE6DB0A1-E8CB-462B-B595-AE2FF14271BD}"/>
    <cellStyle name="Heading 1" xfId="1" builtinId="16" customBuiltin="1"/>
    <cellStyle name="Heading 2" xfId="2" builtinId="17" customBuiltin="1"/>
    <cellStyle name="Normal" xfId="0" builtinId="0" customBuiltin="1"/>
    <cellStyle name="Normal 2" xfId="5" xr:uid="{7F50B4CB-BBA6-464B-B7A0-E84B3D8AA63C}"/>
    <cellStyle name="Normal 3" xfId="6" xr:uid="{6689F2B0-FDE2-4C53-B946-EDE4353A8EEF}"/>
    <cellStyle name="Normal 4" xfId="7" xr:uid="{CE906007-4770-4C69-9F8F-97042B542930}"/>
    <cellStyle name="PAS Table Header" xfId="8" xr:uid="{68C658B9-7CF3-4284-A29D-81B195ECD743}"/>
    <cellStyle name="PAS Totals" xfId="9" xr:uid="{E5F7F632-3C63-486D-94FE-8D5CE99D7147}"/>
    <cellStyle name="Percent 2" xfId="10" xr:uid="{75CB9A23-89F1-40A0-8611-16E0701EAF2C}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" formatCode="#,##0"/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" formatCode="#,##0"/>
      <alignment textRotation="0" wrapText="0" indent="0" justifyLastLine="0" shrinkToFit="0" readingOrder="0"/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5"/>
      <tableStyleElement type="headerRow" dxfId="34"/>
      <tableStyleElement type="totalRow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6:O66" totalsRowCount="1" headerRowDxfId="32" dataDxfId="31" totalsRowDxfId="30" headerRowCellStyle="PAS Table Header" dataCellStyle="Normal" totalsRowCellStyle="Normal">
  <autoFilter ref="A6:O65" xr:uid="{C4B5BCEA-7AAE-415C-A3D8-E62D3C57DD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000-000001000000}" name="County Code " totalsRowLabel="TOTAL" dataDxfId="29" totalsRowDxfId="28" dataCellStyle="Normal"/>
    <tableColumn id="2" xr3:uid="{00000000-0010-0000-0000-000002000000}" name="District Code" dataDxfId="27" totalsRowDxfId="26" dataCellStyle="Normal"/>
    <tableColumn id="3" xr3:uid="{00000000-0010-0000-0000-000003000000}" name="School Code" dataDxfId="25" totalsRowDxfId="24" dataCellStyle="Normal"/>
    <tableColumn id="4" xr3:uid="{00000000-0010-0000-0000-000004000000}" name="County Name" dataDxfId="23" totalsRowDxfId="22" dataCellStyle="Normal"/>
    <tableColumn id="5" xr3:uid="{00000000-0010-0000-0000-000005000000}" name="Chartering Authority" dataDxfId="21" totalsRowDxfId="20" dataCellStyle="Normal"/>
    <tableColumn id="6" xr3:uid="{00000000-0010-0000-0000-000006000000}" name="Charter Name" dataDxfId="19" totalsRowDxfId="18" dataCellStyle="Normal"/>
    <tableColumn id="7" xr3:uid="{00000000-0010-0000-0000-000007000000}" name="Charter Number" dataDxfId="17" totalsRowDxfId="16" dataCellStyle="Normal"/>
    <tableColumn id="8" xr3:uid="{00000000-0010-0000-0000-000008000000}" name="Fund Type" dataDxfId="15" totalsRowDxfId="14" dataCellStyle="Normal"/>
    <tableColumn id="22" xr3:uid="{00000000-0010-0000-0000-000016000000}" name="Sponsoring School District_x000a_[EC 47632(i)]" dataDxfId="13" totalsRowDxfId="12" dataCellStyle="Normal"/>
    <tableColumn id="9" xr3:uid="{00000000-0010-0000-0000-000009000000}" name="Charter School Apportionment Category" dataDxfId="11" totalsRowDxfId="10" dataCellStyle="Normal"/>
    <tableColumn id="11" xr3:uid="{00000000-0010-0000-0000-00000B000000}" name="(A)_x000a_Estimated_x000a_Total 2023–24_x000a_Charter School LCFF State Aid" totalsRowFunction="sum" dataDxfId="9" totalsRowDxfId="8" dataCellStyle="Normal"/>
    <tableColumn id="12" xr3:uid="{00000000-0010-0000-0000-00000C000000}" name="(B)_x000a_Estimated_x000a_Charter School LCFF State Aid_x000a_= (A) x .37" totalsRowFunction="sum" dataDxfId="7" totalsRowDxfId="6" dataCellStyle="Normal"/>
    <tableColumn id="13" xr3:uid="{00000000-0010-0000-0000-00000D000000}" name="(C)_x000a_Estimated_x000a_Total 2022–23_x000a_In-lieu of Property Taxes" totalsRowFunction="sum" dataDxfId="5" totalsRowDxfId="4" dataCellStyle="Normal"/>
    <tableColumn id="14" xr3:uid="{00000000-0010-0000-0000-00000E000000}" name="(D)_x000a_Estimated_x000a_In-lieu of _x000a_Property Taxes_x000a_= (C) x .28" totalsRowFunction="sum" dataDxfId="3" totalsRowDxfId="2" dataCellStyle="Normal"/>
    <tableColumn id="15" xr3:uid="{00000000-0010-0000-0000-00000F000000}" name="(E)_x000a_Estimated_x000a_Total_x000a_= (B) + (D)" totalsRowFunction="sum" dataDxfId="1" totalsRowDxfId="0" dataCellStyle="Norm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Charter Special Advance Apportionment Summary, 2023–24 First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abSelected="1" zoomScaleNormal="100" zoomScaleSheetLayoutView="100" workbookViewId="0"/>
  </sheetViews>
  <sheetFormatPr defaultColWidth="9.1796875" defaultRowHeight="15.5" x14ac:dyDescent="0.35"/>
  <cols>
    <col min="1" max="1" width="10.54296875" style="6" customWidth="1"/>
    <col min="2" max="3" width="10.54296875" style="16" customWidth="1"/>
    <col min="4" max="4" width="17" style="6" bestFit="1" customWidth="1"/>
    <col min="5" max="5" width="38" style="4" customWidth="1"/>
    <col min="6" max="6" width="41.54296875" style="5" customWidth="1"/>
    <col min="7" max="7" width="10.54296875" style="16" customWidth="1"/>
    <col min="8" max="8" width="7.7265625" style="16" customWidth="1"/>
    <col min="9" max="9" width="39.26953125" style="23" customWidth="1"/>
    <col min="10" max="10" width="24.81640625" style="16" bestFit="1" customWidth="1"/>
    <col min="11" max="14" width="18.54296875" style="16" customWidth="1"/>
    <col min="15" max="15" width="18.54296875" style="6" customWidth="1"/>
    <col min="16" max="16384" width="9.1796875" style="2"/>
  </cols>
  <sheetData>
    <row r="1" spans="1:17" ht="18" x14ac:dyDescent="0.4">
      <c r="A1" s="37" t="s">
        <v>10</v>
      </c>
      <c r="B1" s="1"/>
      <c r="C1" s="1"/>
      <c r="D1" s="1"/>
      <c r="E1" s="21"/>
      <c r="F1" s="21"/>
      <c r="G1" s="1"/>
      <c r="H1" s="1"/>
      <c r="I1" s="21"/>
      <c r="J1" s="1"/>
      <c r="K1" s="1"/>
      <c r="L1" s="1"/>
      <c r="M1" s="1"/>
      <c r="N1" s="1"/>
      <c r="O1" s="1"/>
    </row>
    <row r="2" spans="1:17" x14ac:dyDescent="0.35">
      <c r="A2" s="3" t="s">
        <v>217</v>
      </c>
      <c r="B2" s="3"/>
      <c r="C2" s="3"/>
      <c r="D2" s="3"/>
      <c r="E2" s="22"/>
      <c r="F2"/>
      <c r="G2" s="3"/>
      <c r="H2" s="3"/>
      <c r="I2" s="22"/>
      <c r="J2" s="3"/>
      <c r="K2" s="3"/>
      <c r="L2" s="3"/>
      <c r="M2" s="3"/>
      <c r="N2" s="3"/>
      <c r="O2" s="3"/>
    </row>
    <row r="3" spans="1:17" s="15" customFormat="1" ht="22" customHeight="1" x14ac:dyDescent="0.35">
      <c r="A3" s="36" t="s">
        <v>212</v>
      </c>
      <c r="B3" s="7"/>
      <c r="C3" s="7"/>
      <c r="D3" s="7"/>
      <c r="E3" s="8"/>
      <c r="F3" s="9"/>
      <c r="G3" s="10"/>
      <c r="H3" s="11"/>
      <c r="I3" s="9"/>
      <c r="J3" s="11"/>
      <c r="K3" s="12"/>
      <c r="L3" s="12"/>
      <c r="M3" s="12"/>
      <c r="N3" s="13"/>
      <c r="O3" s="13"/>
      <c r="P3" s="14"/>
      <c r="Q3" s="14"/>
    </row>
    <row r="4" spans="1:17" s="15" customFormat="1" x14ac:dyDescent="0.35">
      <c r="A4" s="36" t="s">
        <v>214</v>
      </c>
      <c r="B4" s="7"/>
      <c r="C4" s="7"/>
      <c r="D4" s="7"/>
      <c r="E4" s="8"/>
      <c r="F4" s="9"/>
      <c r="G4" s="10"/>
      <c r="H4" s="11"/>
      <c r="I4" s="9"/>
      <c r="J4" s="11"/>
      <c r="K4" s="12"/>
      <c r="L4" s="12"/>
      <c r="M4" s="12"/>
      <c r="N4" s="13"/>
      <c r="O4" s="13"/>
      <c r="P4" s="14"/>
      <c r="Q4" s="14"/>
    </row>
    <row r="5" spans="1:17" s="15" customFormat="1" x14ac:dyDescent="0.35">
      <c r="A5" s="36" t="s">
        <v>215</v>
      </c>
      <c r="B5" s="7"/>
      <c r="C5" s="7"/>
      <c r="D5" s="7"/>
      <c r="E5" s="8"/>
      <c r="F5" s="9"/>
      <c r="G5" s="10"/>
      <c r="H5" s="11"/>
      <c r="I5" s="9"/>
      <c r="J5" s="11"/>
      <c r="K5" s="12"/>
      <c r="L5" s="34"/>
      <c r="M5" s="12"/>
      <c r="N5" s="35"/>
      <c r="O5" s="35"/>
      <c r="P5" s="14"/>
      <c r="Q5" s="14"/>
    </row>
    <row r="6" spans="1:17" s="20" customFormat="1" ht="77.5" x14ac:dyDescent="0.35">
      <c r="A6" s="39" t="s">
        <v>1</v>
      </c>
      <c r="B6" s="39" t="s">
        <v>2</v>
      </c>
      <c r="C6" s="39" t="s">
        <v>3</v>
      </c>
      <c r="D6" s="39" t="s">
        <v>4</v>
      </c>
      <c r="E6" s="40" t="s">
        <v>176</v>
      </c>
      <c r="F6" s="39" t="s">
        <v>5</v>
      </c>
      <c r="G6" s="39" t="s">
        <v>6</v>
      </c>
      <c r="H6" s="39" t="s">
        <v>7</v>
      </c>
      <c r="I6" s="39" t="s">
        <v>274</v>
      </c>
      <c r="J6" s="39" t="s">
        <v>13</v>
      </c>
      <c r="K6" s="39" t="s">
        <v>273</v>
      </c>
      <c r="L6" s="39" t="s">
        <v>11</v>
      </c>
      <c r="M6" s="39" t="s">
        <v>213</v>
      </c>
      <c r="N6" s="39" t="s">
        <v>14</v>
      </c>
      <c r="O6" s="41" t="s">
        <v>12</v>
      </c>
    </row>
    <row r="7" spans="1:17" ht="31" x14ac:dyDescent="0.35">
      <c r="A7" s="26" t="s">
        <v>69</v>
      </c>
      <c r="B7" s="26">
        <v>61259</v>
      </c>
      <c r="C7" s="26" t="s">
        <v>72</v>
      </c>
      <c r="D7" s="26" t="s">
        <v>70</v>
      </c>
      <c r="E7" s="27" t="s">
        <v>73</v>
      </c>
      <c r="F7" s="27" t="s">
        <v>74</v>
      </c>
      <c r="G7" s="26" t="s">
        <v>75</v>
      </c>
      <c r="H7" s="26" t="s">
        <v>21</v>
      </c>
      <c r="I7" s="27" t="s">
        <v>73</v>
      </c>
      <c r="J7" s="26" t="s">
        <v>71</v>
      </c>
      <c r="K7" s="24">
        <v>595610</v>
      </c>
      <c r="L7" s="24">
        <v>220376</v>
      </c>
      <c r="M7" s="24">
        <v>153851</v>
      </c>
      <c r="N7" s="24">
        <v>43078</v>
      </c>
      <c r="O7" s="24">
        <v>263454</v>
      </c>
    </row>
    <row r="8" spans="1:17" x14ac:dyDescent="0.35">
      <c r="A8" s="26" t="s">
        <v>76</v>
      </c>
      <c r="B8" s="26">
        <v>10074</v>
      </c>
      <c r="C8" s="26" t="s">
        <v>77</v>
      </c>
      <c r="D8" s="26" t="s">
        <v>78</v>
      </c>
      <c r="E8" s="27" t="s">
        <v>79</v>
      </c>
      <c r="F8" s="27" t="s">
        <v>80</v>
      </c>
      <c r="G8" s="26" t="s">
        <v>81</v>
      </c>
      <c r="H8" s="26" t="s">
        <v>21</v>
      </c>
      <c r="I8" s="27" t="s">
        <v>82</v>
      </c>
      <c r="J8" s="26" t="s">
        <v>71</v>
      </c>
      <c r="K8" s="25">
        <v>620108</v>
      </c>
      <c r="L8" s="25">
        <v>229440</v>
      </c>
      <c r="M8" s="25">
        <v>178883</v>
      </c>
      <c r="N8" s="25">
        <v>50087</v>
      </c>
      <c r="O8" s="25">
        <v>279527</v>
      </c>
    </row>
    <row r="9" spans="1:17" ht="31" x14ac:dyDescent="0.35">
      <c r="A9" s="26" t="s">
        <v>76</v>
      </c>
      <c r="B9" s="26">
        <v>61796</v>
      </c>
      <c r="C9" s="26" t="s">
        <v>83</v>
      </c>
      <c r="D9" s="26" t="s">
        <v>78</v>
      </c>
      <c r="E9" s="27" t="s">
        <v>82</v>
      </c>
      <c r="F9" s="27" t="s">
        <v>84</v>
      </c>
      <c r="G9" s="26" t="s">
        <v>85</v>
      </c>
      <c r="H9" s="26" t="s">
        <v>21</v>
      </c>
      <c r="I9" s="27" t="s">
        <v>82</v>
      </c>
      <c r="J9" s="26" t="s">
        <v>71</v>
      </c>
      <c r="K9" s="25">
        <v>104550</v>
      </c>
      <c r="L9" s="25">
        <v>38684</v>
      </c>
      <c r="M9" s="25">
        <v>37140</v>
      </c>
      <c r="N9" s="25">
        <v>10399</v>
      </c>
      <c r="O9" s="25">
        <v>49083</v>
      </c>
    </row>
    <row r="10" spans="1:17" x14ac:dyDescent="0.35">
      <c r="A10" s="26" t="s">
        <v>15</v>
      </c>
      <c r="B10" s="26">
        <v>10108</v>
      </c>
      <c r="C10" s="26" t="s">
        <v>16</v>
      </c>
      <c r="D10" s="26" t="s">
        <v>17</v>
      </c>
      <c r="E10" s="27" t="s">
        <v>18</v>
      </c>
      <c r="F10" s="27" t="s">
        <v>19</v>
      </c>
      <c r="G10" s="26" t="s">
        <v>20</v>
      </c>
      <c r="H10" s="26" t="s">
        <v>21</v>
      </c>
      <c r="I10" s="27" t="s">
        <v>22</v>
      </c>
      <c r="J10" s="26" t="s">
        <v>71</v>
      </c>
      <c r="K10" s="25">
        <v>188725</v>
      </c>
      <c r="L10" s="25">
        <v>69828</v>
      </c>
      <c r="M10" s="25">
        <v>50135</v>
      </c>
      <c r="N10" s="25">
        <v>14038</v>
      </c>
      <c r="O10" s="25">
        <v>83866</v>
      </c>
    </row>
    <row r="11" spans="1:17" x14ac:dyDescent="0.35">
      <c r="A11" s="26" t="s">
        <v>15</v>
      </c>
      <c r="B11" s="26">
        <v>62166</v>
      </c>
      <c r="C11" s="26" t="s">
        <v>86</v>
      </c>
      <c r="D11" s="26" t="s">
        <v>17</v>
      </c>
      <c r="E11" s="27" t="s">
        <v>87</v>
      </c>
      <c r="F11" s="27" t="s">
        <v>88</v>
      </c>
      <c r="G11" s="26" t="s">
        <v>89</v>
      </c>
      <c r="H11" s="26" t="s">
        <v>21</v>
      </c>
      <c r="I11" s="27" t="s">
        <v>87</v>
      </c>
      <c r="J11" s="26" t="s">
        <v>71</v>
      </c>
      <c r="K11" s="25">
        <v>560586</v>
      </c>
      <c r="L11" s="25">
        <v>207417</v>
      </c>
      <c r="M11" s="25">
        <v>45228</v>
      </c>
      <c r="N11" s="25">
        <v>12664</v>
      </c>
      <c r="O11" s="25">
        <v>220081</v>
      </c>
    </row>
    <row r="12" spans="1:17" x14ac:dyDescent="0.35">
      <c r="A12" s="26" t="s">
        <v>15</v>
      </c>
      <c r="B12" s="26">
        <v>62166</v>
      </c>
      <c r="C12" s="26" t="s">
        <v>90</v>
      </c>
      <c r="D12" s="26" t="s">
        <v>17</v>
      </c>
      <c r="E12" s="27" t="s">
        <v>87</v>
      </c>
      <c r="F12" s="27" t="s">
        <v>91</v>
      </c>
      <c r="G12" s="26" t="s">
        <v>92</v>
      </c>
      <c r="H12" s="26" t="s">
        <v>21</v>
      </c>
      <c r="I12" s="27" t="s">
        <v>87</v>
      </c>
      <c r="J12" s="26" t="s">
        <v>71</v>
      </c>
      <c r="K12" s="25">
        <v>275868</v>
      </c>
      <c r="L12" s="25">
        <v>102071</v>
      </c>
      <c r="M12" s="25">
        <v>18915</v>
      </c>
      <c r="N12" s="25">
        <v>5296</v>
      </c>
      <c r="O12" s="25">
        <v>107367</v>
      </c>
    </row>
    <row r="13" spans="1:17" x14ac:dyDescent="0.35">
      <c r="A13" s="26" t="s">
        <v>218</v>
      </c>
      <c r="B13" s="26">
        <v>64014</v>
      </c>
      <c r="C13" s="26" t="s">
        <v>219</v>
      </c>
      <c r="D13" s="26" t="s">
        <v>220</v>
      </c>
      <c r="E13" s="27" t="s">
        <v>221</v>
      </c>
      <c r="F13" s="27" t="s">
        <v>222</v>
      </c>
      <c r="G13" s="26" t="s">
        <v>223</v>
      </c>
      <c r="H13" s="26" t="s">
        <v>21</v>
      </c>
      <c r="I13" s="27" t="s">
        <v>221</v>
      </c>
      <c r="J13" s="26" t="s">
        <v>23</v>
      </c>
      <c r="K13" s="25">
        <v>518407</v>
      </c>
      <c r="L13" s="25">
        <v>191811</v>
      </c>
      <c r="M13" s="25">
        <v>203720</v>
      </c>
      <c r="N13" s="25">
        <v>57042</v>
      </c>
      <c r="O13" s="25">
        <v>248853</v>
      </c>
    </row>
    <row r="14" spans="1:17" x14ac:dyDescent="0.35">
      <c r="A14" s="26" t="s">
        <v>24</v>
      </c>
      <c r="B14" s="26">
        <v>10199</v>
      </c>
      <c r="C14" s="26" t="s">
        <v>93</v>
      </c>
      <c r="D14" s="26" t="s">
        <v>26</v>
      </c>
      <c r="E14" s="27" t="s">
        <v>27</v>
      </c>
      <c r="F14" s="27" t="s">
        <v>94</v>
      </c>
      <c r="G14" s="26" t="s">
        <v>95</v>
      </c>
      <c r="H14" s="26" t="s">
        <v>21</v>
      </c>
      <c r="I14" s="27" t="s">
        <v>96</v>
      </c>
      <c r="J14" s="26" t="s">
        <v>71</v>
      </c>
      <c r="K14" s="25">
        <v>60090</v>
      </c>
      <c r="L14" s="25">
        <v>22233</v>
      </c>
      <c r="M14" s="25">
        <v>57404</v>
      </c>
      <c r="N14" s="25">
        <v>16073</v>
      </c>
      <c r="O14" s="25">
        <v>38306</v>
      </c>
    </row>
    <row r="15" spans="1:17" x14ac:dyDescent="0.35">
      <c r="A15" s="26" t="s">
        <v>24</v>
      </c>
      <c r="B15" s="26">
        <v>10199</v>
      </c>
      <c r="C15" s="26" t="s">
        <v>25</v>
      </c>
      <c r="D15" s="26" t="s">
        <v>26</v>
      </c>
      <c r="E15" s="27" t="s">
        <v>27</v>
      </c>
      <c r="F15" s="27" t="s">
        <v>28</v>
      </c>
      <c r="G15" s="26" t="s">
        <v>29</v>
      </c>
      <c r="H15" s="26" t="s">
        <v>21</v>
      </c>
      <c r="I15" s="27" t="s">
        <v>30</v>
      </c>
      <c r="J15" s="26" t="s">
        <v>71</v>
      </c>
      <c r="K15" s="25">
        <v>87054</v>
      </c>
      <c r="L15" s="25">
        <v>32210</v>
      </c>
      <c r="M15" s="25">
        <v>16436</v>
      </c>
      <c r="N15" s="25">
        <v>4602</v>
      </c>
      <c r="O15" s="25">
        <v>36812</v>
      </c>
    </row>
    <row r="16" spans="1:17" x14ac:dyDescent="0.35">
      <c r="A16" s="26" t="s">
        <v>24</v>
      </c>
      <c r="B16" s="26">
        <v>10199</v>
      </c>
      <c r="C16" s="26" t="s">
        <v>97</v>
      </c>
      <c r="D16" s="26" t="s">
        <v>26</v>
      </c>
      <c r="E16" s="27" t="s">
        <v>27</v>
      </c>
      <c r="F16" s="27" t="s">
        <v>98</v>
      </c>
      <c r="G16" s="26" t="s">
        <v>99</v>
      </c>
      <c r="H16" s="26" t="s">
        <v>21</v>
      </c>
      <c r="I16" s="27" t="s">
        <v>31</v>
      </c>
      <c r="J16" s="26" t="s">
        <v>71</v>
      </c>
      <c r="K16" s="25">
        <v>1435853</v>
      </c>
      <c r="L16" s="25">
        <v>531266</v>
      </c>
      <c r="M16" s="25">
        <v>374054</v>
      </c>
      <c r="N16" s="25">
        <v>104735</v>
      </c>
      <c r="O16" s="25">
        <v>636001</v>
      </c>
    </row>
    <row r="17" spans="1:15" x14ac:dyDescent="0.35">
      <c r="A17" s="26" t="s">
        <v>24</v>
      </c>
      <c r="B17" s="26">
        <v>10199</v>
      </c>
      <c r="C17" s="26" t="s">
        <v>100</v>
      </c>
      <c r="D17" s="26" t="s">
        <v>26</v>
      </c>
      <c r="E17" s="27" t="s">
        <v>27</v>
      </c>
      <c r="F17" s="27" t="s">
        <v>101</v>
      </c>
      <c r="G17" s="26" t="s">
        <v>102</v>
      </c>
      <c r="H17" s="26" t="s">
        <v>21</v>
      </c>
      <c r="I17" s="27" t="s">
        <v>103</v>
      </c>
      <c r="J17" s="26" t="s">
        <v>71</v>
      </c>
      <c r="K17" s="25">
        <v>811005</v>
      </c>
      <c r="L17" s="25">
        <v>300072</v>
      </c>
      <c r="M17" s="25">
        <v>145849</v>
      </c>
      <c r="N17" s="25">
        <v>40838</v>
      </c>
      <c r="O17" s="25">
        <v>340910</v>
      </c>
    </row>
    <row r="18" spans="1:15" ht="31" x14ac:dyDescent="0.35">
      <c r="A18" s="26" t="s">
        <v>24</v>
      </c>
      <c r="B18" s="26">
        <v>10199</v>
      </c>
      <c r="C18" s="26" t="s">
        <v>178</v>
      </c>
      <c r="D18" s="26" t="s">
        <v>26</v>
      </c>
      <c r="E18" s="27" t="s">
        <v>27</v>
      </c>
      <c r="F18" s="27" t="s">
        <v>191</v>
      </c>
      <c r="G18" s="26" t="s">
        <v>192</v>
      </c>
      <c r="H18" s="26" t="s">
        <v>21</v>
      </c>
      <c r="I18" s="27" t="s">
        <v>68</v>
      </c>
      <c r="J18" s="26" t="s">
        <v>71</v>
      </c>
      <c r="K18" s="25">
        <v>1133536</v>
      </c>
      <c r="L18" s="25">
        <v>419408</v>
      </c>
      <c r="M18" s="25">
        <v>842</v>
      </c>
      <c r="N18" s="25">
        <v>236</v>
      </c>
      <c r="O18" s="25">
        <v>419644</v>
      </c>
    </row>
    <row r="19" spans="1:15" ht="31" x14ac:dyDescent="0.35">
      <c r="A19" s="26" t="s">
        <v>24</v>
      </c>
      <c r="B19" s="26">
        <v>64246</v>
      </c>
      <c r="C19" s="26" t="s">
        <v>224</v>
      </c>
      <c r="D19" s="26" t="s">
        <v>26</v>
      </c>
      <c r="E19" s="27" t="s">
        <v>225</v>
      </c>
      <c r="F19" s="27" t="s">
        <v>226</v>
      </c>
      <c r="G19" s="26" t="s">
        <v>227</v>
      </c>
      <c r="H19" s="26" t="s">
        <v>21</v>
      </c>
      <c r="I19" s="27" t="s">
        <v>225</v>
      </c>
      <c r="J19" s="26" t="s">
        <v>23</v>
      </c>
      <c r="K19" s="25">
        <v>2922374</v>
      </c>
      <c r="L19" s="25">
        <v>1081278</v>
      </c>
      <c r="M19" s="25">
        <v>531501</v>
      </c>
      <c r="N19" s="25">
        <v>148820</v>
      </c>
      <c r="O19" s="25">
        <v>1230098</v>
      </c>
    </row>
    <row r="20" spans="1:15" x14ac:dyDescent="0.35">
      <c r="A20" s="26" t="s">
        <v>24</v>
      </c>
      <c r="B20" s="26">
        <v>64733</v>
      </c>
      <c r="C20" s="26" t="s">
        <v>105</v>
      </c>
      <c r="D20" s="26" t="s">
        <v>26</v>
      </c>
      <c r="E20" s="27" t="s">
        <v>31</v>
      </c>
      <c r="F20" s="27" t="s">
        <v>106</v>
      </c>
      <c r="G20" s="26" t="s">
        <v>107</v>
      </c>
      <c r="H20" s="26" t="s">
        <v>21</v>
      </c>
      <c r="I20" s="27" t="s">
        <v>31</v>
      </c>
      <c r="J20" s="26" t="s">
        <v>71</v>
      </c>
      <c r="K20" s="25">
        <v>400522</v>
      </c>
      <c r="L20" s="25">
        <v>148193</v>
      </c>
      <c r="M20" s="25">
        <v>128660</v>
      </c>
      <c r="N20" s="25">
        <v>36025</v>
      </c>
      <c r="O20" s="25">
        <v>184218</v>
      </c>
    </row>
    <row r="21" spans="1:15" x14ac:dyDescent="0.35">
      <c r="A21" s="26" t="s">
        <v>24</v>
      </c>
      <c r="B21" s="26">
        <v>64733</v>
      </c>
      <c r="C21" s="26" t="s">
        <v>108</v>
      </c>
      <c r="D21" s="26" t="s">
        <v>26</v>
      </c>
      <c r="E21" s="27" t="s">
        <v>31</v>
      </c>
      <c r="F21" s="27" t="s">
        <v>109</v>
      </c>
      <c r="G21" s="26" t="s">
        <v>110</v>
      </c>
      <c r="H21" s="26" t="s">
        <v>21</v>
      </c>
      <c r="I21" s="27" t="s">
        <v>31</v>
      </c>
      <c r="J21" s="26" t="s">
        <v>71</v>
      </c>
      <c r="K21" s="25">
        <v>380434</v>
      </c>
      <c r="L21" s="25">
        <v>140761</v>
      </c>
      <c r="M21" s="25">
        <v>126731</v>
      </c>
      <c r="N21" s="25">
        <v>35485</v>
      </c>
      <c r="O21" s="25">
        <v>176246</v>
      </c>
    </row>
    <row r="22" spans="1:15" x14ac:dyDescent="0.35">
      <c r="A22" s="26" t="s">
        <v>24</v>
      </c>
      <c r="B22" s="26">
        <v>64733</v>
      </c>
      <c r="C22" s="26" t="s">
        <v>228</v>
      </c>
      <c r="D22" s="26" t="s">
        <v>26</v>
      </c>
      <c r="E22" s="27" t="s">
        <v>31</v>
      </c>
      <c r="F22" s="27" t="s">
        <v>229</v>
      </c>
      <c r="G22" s="26" t="s">
        <v>230</v>
      </c>
      <c r="H22" s="26" t="s">
        <v>21</v>
      </c>
      <c r="I22" s="27" t="s">
        <v>31</v>
      </c>
      <c r="J22" s="26" t="s">
        <v>71</v>
      </c>
      <c r="K22" s="25">
        <v>273002</v>
      </c>
      <c r="L22" s="25">
        <v>101011</v>
      </c>
      <c r="M22" s="25">
        <v>82079</v>
      </c>
      <c r="N22" s="25">
        <v>22982</v>
      </c>
      <c r="O22" s="25">
        <v>123993</v>
      </c>
    </row>
    <row r="23" spans="1:15" x14ac:dyDescent="0.35">
      <c r="A23" s="26" t="s">
        <v>24</v>
      </c>
      <c r="B23" s="26">
        <v>64733</v>
      </c>
      <c r="C23" s="26" t="s">
        <v>111</v>
      </c>
      <c r="D23" s="26" t="s">
        <v>26</v>
      </c>
      <c r="E23" s="27" t="s">
        <v>31</v>
      </c>
      <c r="F23" s="27" t="s">
        <v>112</v>
      </c>
      <c r="G23" s="26" t="s">
        <v>113</v>
      </c>
      <c r="H23" s="26" t="s">
        <v>21</v>
      </c>
      <c r="I23" s="27" t="s">
        <v>31</v>
      </c>
      <c r="J23" s="26" t="s">
        <v>71</v>
      </c>
      <c r="K23" s="25">
        <v>287365</v>
      </c>
      <c r="L23" s="25">
        <v>106325</v>
      </c>
      <c r="M23" s="25">
        <v>96705</v>
      </c>
      <c r="N23" s="25">
        <v>27077</v>
      </c>
      <c r="O23" s="25">
        <v>133402</v>
      </c>
    </row>
    <row r="24" spans="1:15" x14ac:dyDescent="0.35">
      <c r="A24" s="26" t="s">
        <v>24</v>
      </c>
      <c r="B24" s="26">
        <v>64733</v>
      </c>
      <c r="C24" s="26" t="s">
        <v>179</v>
      </c>
      <c r="D24" s="26" t="s">
        <v>26</v>
      </c>
      <c r="E24" s="27" t="s">
        <v>31</v>
      </c>
      <c r="F24" s="27" t="s">
        <v>193</v>
      </c>
      <c r="G24" s="26" t="s">
        <v>194</v>
      </c>
      <c r="H24" s="26" t="s">
        <v>21</v>
      </c>
      <c r="I24" s="27" t="s">
        <v>31</v>
      </c>
      <c r="J24" s="26" t="s">
        <v>71</v>
      </c>
      <c r="K24" s="25">
        <v>504803</v>
      </c>
      <c r="L24" s="25">
        <v>186777</v>
      </c>
      <c r="M24" s="25">
        <v>168366</v>
      </c>
      <c r="N24" s="25">
        <v>47142</v>
      </c>
      <c r="O24" s="25">
        <v>233919</v>
      </c>
    </row>
    <row r="25" spans="1:15" ht="31" x14ac:dyDescent="0.35">
      <c r="A25" s="26" t="s">
        <v>24</v>
      </c>
      <c r="B25" s="26">
        <v>64733</v>
      </c>
      <c r="C25" s="26" t="s">
        <v>32</v>
      </c>
      <c r="D25" s="26" t="s">
        <v>26</v>
      </c>
      <c r="E25" s="27" t="s">
        <v>31</v>
      </c>
      <c r="F25" s="27" t="s">
        <v>195</v>
      </c>
      <c r="G25" s="26" t="s">
        <v>33</v>
      </c>
      <c r="H25" s="26" t="s">
        <v>21</v>
      </c>
      <c r="I25" s="27" t="s">
        <v>31</v>
      </c>
      <c r="J25" s="26" t="s">
        <v>71</v>
      </c>
      <c r="K25" s="25">
        <v>294533</v>
      </c>
      <c r="L25" s="25">
        <v>108977</v>
      </c>
      <c r="M25" s="25">
        <v>145076</v>
      </c>
      <c r="N25" s="25">
        <v>40621</v>
      </c>
      <c r="O25" s="25">
        <v>149598</v>
      </c>
    </row>
    <row r="26" spans="1:15" x14ac:dyDescent="0.35">
      <c r="A26" s="26" t="s">
        <v>24</v>
      </c>
      <c r="B26" s="26">
        <v>64733</v>
      </c>
      <c r="C26" s="26" t="s">
        <v>34</v>
      </c>
      <c r="D26" s="26" t="s">
        <v>26</v>
      </c>
      <c r="E26" s="27" t="s">
        <v>31</v>
      </c>
      <c r="F26" s="27" t="s">
        <v>35</v>
      </c>
      <c r="G26" s="26" t="s">
        <v>36</v>
      </c>
      <c r="H26" s="26" t="s">
        <v>21</v>
      </c>
      <c r="I26" s="27" t="s">
        <v>31</v>
      </c>
      <c r="J26" s="26" t="s">
        <v>71</v>
      </c>
      <c r="K26" s="25">
        <v>87369</v>
      </c>
      <c r="L26" s="25">
        <v>32327</v>
      </c>
      <c r="M26" s="25">
        <v>44021</v>
      </c>
      <c r="N26" s="25">
        <v>12326</v>
      </c>
      <c r="O26" s="25">
        <v>44653</v>
      </c>
    </row>
    <row r="27" spans="1:15" x14ac:dyDescent="0.35">
      <c r="A27" s="26" t="s">
        <v>24</v>
      </c>
      <c r="B27" s="26">
        <v>64733</v>
      </c>
      <c r="C27" s="26" t="s">
        <v>231</v>
      </c>
      <c r="D27" s="26" t="s">
        <v>26</v>
      </c>
      <c r="E27" s="27" t="s">
        <v>31</v>
      </c>
      <c r="F27" s="27" t="s">
        <v>232</v>
      </c>
      <c r="G27" s="26" t="s">
        <v>233</v>
      </c>
      <c r="H27" s="26" t="s">
        <v>21</v>
      </c>
      <c r="I27" s="27" t="s">
        <v>31</v>
      </c>
      <c r="J27" s="26" t="s">
        <v>71</v>
      </c>
      <c r="K27" s="25">
        <v>81940</v>
      </c>
      <c r="L27" s="25">
        <v>30318</v>
      </c>
      <c r="M27" s="25">
        <v>26237</v>
      </c>
      <c r="N27" s="25">
        <v>7346</v>
      </c>
      <c r="O27" s="25">
        <v>37664</v>
      </c>
    </row>
    <row r="28" spans="1:15" x14ac:dyDescent="0.35">
      <c r="A28" s="26" t="s">
        <v>24</v>
      </c>
      <c r="B28" s="26">
        <v>64733</v>
      </c>
      <c r="C28" s="26" t="s">
        <v>37</v>
      </c>
      <c r="D28" s="26" t="s">
        <v>26</v>
      </c>
      <c r="E28" s="27" t="s">
        <v>31</v>
      </c>
      <c r="F28" s="27" t="s">
        <v>114</v>
      </c>
      <c r="G28" s="26" t="s">
        <v>38</v>
      </c>
      <c r="H28" s="26" t="s">
        <v>21</v>
      </c>
      <c r="I28" s="27" t="s">
        <v>31</v>
      </c>
      <c r="J28" s="26" t="s">
        <v>71</v>
      </c>
      <c r="K28" s="25">
        <v>1562071</v>
      </c>
      <c r="L28" s="25">
        <v>577966</v>
      </c>
      <c r="M28" s="25">
        <v>413339</v>
      </c>
      <c r="N28" s="25">
        <v>115735</v>
      </c>
      <c r="O28" s="25">
        <v>693701</v>
      </c>
    </row>
    <row r="29" spans="1:15" ht="31" x14ac:dyDescent="0.35">
      <c r="A29" s="26" t="s">
        <v>24</v>
      </c>
      <c r="B29" s="26">
        <v>64733</v>
      </c>
      <c r="C29" s="26" t="s">
        <v>115</v>
      </c>
      <c r="D29" s="26" t="s">
        <v>26</v>
      </c>
      <c r="E29" s="27" t="s">
        <v>31</v>
      </c>
      <c r="F29" s="27" t="s">
        <v>196</v>
      </c>
      <c r="G29" s="26" t="s">
        <v>116</v>
      </c>
      <c r="H29" s="26" t="s">
        <v>21</v>
      </c>
      <c r="I29" s="27" t="s">
        <v>31</v>
      </c>
      <c r="J29" s="26" t="s">
        <v>71</v>
      </c>
      <c r="K29" s="25">
        <v>392738</v>
      </c>
      <c r="L29" s="25">
        <v>145313</v>
      </c>
      <c r="M29" s="25">
        <v>174434</v>
      </c>
      <c r="N29" s="25">
        <v>48842</v>
      </c>
      <c r="O29" s="25">
        <v>194155</v>
      </c>
    </row>
    <row r="30" spans="1:15" x14ac:dyDescent="0.35">
      <c r="A30" s="26" t="s">
        <v>24</v>
      </c>
      <c r="B30" s="26">
        <v>64733</v>
      </c>
      <c r="C30" s="26" t="s">
        <v>180</v>
      </c>
      <c r="D30" s="26" t="s">
        <v>26</v>
      </c>
      <c r="E30" s="27" t="s">
        <v>31</v>
      </c>
      <c r="F30" s="27" t="s">
        <v>197</v>
      </c>
      <c r="G30" s="26" t="s">
        <v>198</v>
      </c>
      <c r="H30" s="26" t="s">
        <v>21</v>
      </c>
      <c r="I30" s="27" t="s">
        <v>31</v>
      </c>
      <c r="J30" s="26" t="s">
        <v>71</v>
      </c>
      <c r="K30" s="25">
        <v>490248</v>
      </c>
      <c r="L30" s="25">
        <v>181392</v>
      </c>
      <c r="M30" s="25">
        <v>171839</v>
      </c>
      <c r="N30" s="25">
        <v>48115</v>
      </c>
      <c r="O30" s="25">
        <v>229507</v>
      </c>
    </row>
    <row r="31" spans="1:15" x14ac:dyDescent="0.35">
      <c r="A31" s="26" t="s">
        <v>24</v>
      </c>
      <c r="B31" s="26">
        <v>64733</v>
      </c>
      <c r="C31" s="26" t="s">
        <v>117</v>
      </c>
      <c r="D31" s="26" t="s">
        <v>26</v>
      </c>
      <c r="E31" s="27" t="s">
        <v>31</v>
      </c>
      <c r="F31" s="27" t="s">
        <v>118</v>
      </c>
      <c r="G31" s="26" t="s">
        <v>119</v>
      </c>
      <c r="H31" s="26" t="s">
        <v>21</v>
      </c>
      <c r="I31" s="27" t="s">
        <v>31</v>
      </c>
      <c r="J31" s="26" t="s">
        <v>71</v>
      </c>
      <c r="K31" s="25">
        <v>1079484</v>
      </c>
      <c r="L31" s="25">
        <v>399409</v>
      </c>
      <c r="M31" s="25">
        <v>499837</v>
      </c>
      <c r="N31" s="25">
        <v>139954</v>
      </c>
      <c r="O31" s="25">
        <v>539363</v>
      </c>
    </row>
    <row r="32" spans="1:15" x14ac:dyDescent="0.35">
      <c r="A32" s="26" t="s">
        <v>24</v>
      </c>
      <c r="B32" s="26">
        <v>64857</v>
      </c>
      <c r="C32" s="26" t="s">
        <v>120</v>
      </c>
      <c r="D32" s="26" t="s">
        <v>26</v>
      </c>
      <c r="E32" s="27" t="s">
        <v>121</v>
      </c>
      <c r="F32" s="27" t="s">
        <v>122</v>
      </c>
      <c r="G32" s="26" t="s">
        <v>123</v>
      </c>
      <c r="H32" s="26" t="s">
        <v>58</v>
      </c>
      <c r="I32" s="27" t="s">
        <v>121</v>
      </c>
      <c r="J32" s="26" t="s">
        <v>71</v>
      </c>
      <c r="K32" s="25">
        <v>3763112</v>
      </c>
      <c r="L32" s="25">
        <v>1392351</v>
      </c>
      <c r="M32" s="25">
        <v>272573</v>
      </c>
      <c r="N32" s="25">
        <v>76320</v>
      </c>
      <c r="O32" s="25">
        <v>1468671</v>
      </c>
    </row>
    <row r="33" spans="1:15" x14ac:dyDescent="0.35">
      <c r="A33" s="26" t="s">
        <v>24</v>
      </c>
      <c r="B33" s="26">
        <v>64881</v>
      </c>
      <c r="C33" s="26" t="s">
        <v>124</v>
      </c>
      <c r="D33" s="26" t="s">
        <v>26</v>
      </c>
      <c r="E33" s="27" t="s">
        <v>96</v>
      </c>
      <c r="F33" s="27" t="s">
        <v>125</v>
      </c>
      <c r="G33" s="26" t="s">
        <v>126</v>
      </c>
      <c r="H33" s="26" t="s">
        <v>21</v>
      </c>
      <c r="I33" s="27" t="s">
        <v>96</v>
      </c>
      <c r="J33" s="26" t="s">
        <v>71</v>
      </c>
      <c r="K33" s="25">
        <v>54557</v>
      </c>
      <c r="L33" s="25">
        <v>20186</v>
      </c>
      <c r="M33" s="25">
        <v>75837</v>
      </c>
      <c r="N33" s="25">
        <v>21234</v>
      </c>
      <c r="O33" s="25">
        <v>41420</v>
      </c>
    </row>
    <row r="34" spans="1:15" x14ac:dyDescent="0.35">
      <c r="A34" s="26" t="s">
        <v>24</v>
      </c>
      <c r="B34" s="26">
        <v>73437</v>
      </c>
      <c r="C34" s="26" t="s">
        <v>127</v>
      </c>
      <c r="D34" s="26" t="s">
        <v>26</v>
      </c>
      <c r="E34" s="27" t="s">
        <v>104</v>
      </c>
      <c r="F34" s="27" t="s">
        <v>128</v>
      </c>
      <c r="G34" s="26" t="s">
        <v>129</v>
      </c>
      <c r="H34" s="26" t="s">
        <v>21</v>
      </c>
      <c r="I34" s="27" t="s">
        <v>104</v>
      </c>
      <c r="J34" s="26" t="s">
        <v>71</v>
      </c>
      <c r="K34" s="25">
        <v>1030353</v>
      </c>
      <c r="L34" s="25">
        <v>381231</v>
      </c>
      <c r="M34" s="25">
        <v>168437</v>
      </c>
      <c r="N34" s="25">
        <v>47162</v>
      </c>
      <c r="O34" s="25">
        <v>428393</v>
      </c>
    </row>
    <row r="35" spans="1:15" x14ac:dyDescent="0.35">
      <c r="A35" s="26" t="s">
        <v>24</v>
      </c>
      <c r="B35" s="26">
        <v>73437</v>
      </c>
      <c r="C35" s="26" t="s">
        <v>130</v>
      </c>
      <c r="D35" s="26" t="s">
        <v>26</v>
      </c>
      <c r="E35" s="27" t="s">
        <v>104</v>
      </c>
      <c r="F35" s="27" t="s">
        <v>131</v>
      </c>
      <c r="G35" s="26" t="s">
        <v>132</v>
      </c>
      <c r="H35" s="26" t="s">
        <v>21</v>
      </c>
      <c r="I35" s="27" t="s">
        <v>104</v>
      </c>
      <c r="J35" s="26" t="s">
        <v>71</v>
      </c>
      <c r="K35" s="25">
        <v>644493</v>
      </c>
      <c r="L35" s="25">
        <v>238462</v>
      </c>
      <c r="M35" s="25">
        <v>79497</v>
      </c>
      <c r="N35" s="25">
        <v>22259</v>
      </c>
      <c r="O35" s="25">
        <v>260721</v>
      </c>
    </row>
    <row r="36" spans="1:15" x14ac:dyDescent="0.35">
      <c r="A36" s="26" t="s">
        <v>24</v>
      </c>
      <c r="B36" s="26">
        <v>75309</v>
      </c>
      <c r="C36" s="26" t="s">
        <v>133</v>
      </c>
      <c r="D36" s="26" t="s">
        <v>26</v>
      </c>
      <c r="E36" s="27" t="s">
        <v>134</v>
      </c>
      <c r="F36" s="27" t="s">
        <v>135</v>
      </c>
      <c r="G36" s="26" t="s">
        <v>136</v>
      </c>
      <c r="H36" s="26" t="s">
        <v>21</v>
      </c>
      <c r="I36" s="27" t="s">
        <v>134</v>
      </c>
      <c r="J36" s="26" t="s">
        <v>71</v>
      </c>
      <c r="K36" s="25">
        <v>51031</v>
      </c>
      <c r="L36" s="25">
        <v>18881</v>
      </c>
      <c r="M36" s="25">
        <v>2196</v>
      </c>
      <c r="N36" s="25">
        <v>615</v>
      </c>
      <c r="O36" s="25">
        <v>19496</v>
      </c>
    </row>
    <row r="37" spans="1:15" x14ac:dyDescent="0.35">
      <c r="A37" s="26" t="s">
        <v>234</v>
      </c>
      <c r="B37" s="26">
        <v>10280</v>
      </c>
      <c r="C37" s="26" t="s">
        <v>235</v>
      </c>
      <c r="D37" s="26" t="s">
        <v>236</v>
      </c>
      <c r="E37" s="27" t="s">
        <v>237</v>
      </c>
      <c r="F37" s="27" t="s">
        <v>238</v>
      </c>
      <c r="G37" s="26" t="s">
        <v>239</v>
      </c>
      <c r="H37" s="26" t="s">
        <v>21</v>
      </c>
      <c r="I37" s="27" t="s">
        <v>68</v>
      </c>
      <c r="J37" s="26" t="s">
        <v>23</v>
      </c>
      <c r="K37" s="25">
        <v>1179538</v>
      </c>
      <c r="L37" s="25">
        <v>436429</v>
      </c>
      <c r="M37" s="25">
        <v>29211</v>
      </c>
      <c r="N37" s="25">
        <v>8179</v>
      </c>
      <c r="O37" s="25">
        <v>444608</v>
      </c>
    </row>
    <row r="38" spans="1:15" x14ac:dyDescent="0.35">
      <c r="A38" s="26" t="s">
        <v>39</v>
      </c>
      <c r="B38" s="26">
        <v>10306</v>
      </c>
      <c r="C38" s="26" t="s">
        <v>138</v>
      </c>
      <c r="D38" s="26" t="s">
        <v>41</v>
      </c>
      <c r="E38" s="27" t="s">
        <v>137</v>
      </c>
      <c r="F38" s="27" t="s">
        <v>139</v>
      </c>
      <c r="G38" s="26" t="s">
        <v>140</v>
      </c>
      <c r="H38" s="26" t="s">
        <v>21</v>
      </c>
      <c r="I38" s="27" t="s">
        <v>141</v>
      </c>
      <c r="J38" s="26" t="s">
        <v>71</v>
      </c>
      <c r="K38" s="25">
        <v>19075</v>
      </c>
      <c r="L38" s="25">
        <v>7058</v>
      </c>
      <c r="M38" s="25">
        <v>85914</v>
      </c>
      <c r="N38" s="25">
        <v>24056</v>
      </c>
      <c r="O38" s="25">
        <v>31114</v>
      </c>
    </row>
    <row r="39" spans="1:15" x14ac:dyDescent="0.35">
      <c r="A39" s="26" t="s">
        <v>39</v>
      </c>
      <c r="B39" s="26">
        <v>10306</v>
      </c>
      <c r="C39" s="26" t="s">
        <v>240</v>
      </c>
      <c r="D39" s="26" t="s">
        <v>41</v>
      </c>
      <c r="E39" s="27" t="s">
        <v>137</v>
      </c>
      <c r="F39" s="27" t="s">
        <v>241</v>
      </c>
      <c r="G39" s="26" t="s">
        <v>242</v>
      </c>
      <c r="H39" s="26" t="s">
        <v>21</v>
      </c>
      <c r="I39" s="27" t="s">
        <v>68</v>
      </c>
      <c r="J39" s="26" t="s">
        <v>23</v>
      </c>
      <c r="K39" s="25">
        <v>3337255</v>
      </c>
      <c r="L39" s="25">
        <v>1234784</v>
      </c>
      <c r="M39" s="25">
        <v>0</v>
      </c>
      <c r="N39" s="25">
        <v>0</v>
      </c>
      <c r="O39" s="25">
        <v>1234784</v>
      </c>
    </row>
    <row r="40" spans="1:15" x14ac:dyDescent="0.35">
      <c r="A40" s="26" t="s">
        <v>39</v>
      </c>
      <c r="B40" s="26">
        <v>10306</v>
      </c>
      <c r="C40" s="26" t="s">
        <v>243</v>
      </c>
      <c r="D40" s="26" t="s">
        <v>41</v>
      </c>
      <c r="E40" s="27" t="s">
        <v>137</v>
      </c>
      <c r="F40" s="27" t="s">
        <v>244</v>
      </c>
      <c r="G40" s="26" t="s">
        <v>245</v>
      </c>
      <c r="H40" s="26" t="s">
        <v>21</v>
      </c>
      <c r="I40" s="27" t="s">
        <v>68</v>
      </c>
      <c r="J40" s="26" t="s">
        <v>23</v>
      </c>
      <c r="K40" s="25">
        <v>1676688</v>
      </c>
      <c r="L40" s="25">
        <v>620375</v>
      </c>
      <c r="M40" s="25">
        <v>0</v>
      </c>
      <c r="N40" s="25">
        <v>0</v>
      </c>
      <c r="O40" s="25">
        <v>620375</v>
      </c>
    </row>
    <row r="41" spans="1:15" ht="31" x14ac:dyDescent="0.35">
      <c r="A41" s="26" t="s">
        <v>39</v>
      </c>
      <c r="B41" s="26">
        <v>10306</v>
      </c>
      <c r="C41" s="26" t="s">
        <v>246</v>
      </c>
      <c r="D41" s="26" t="s">
        <v>41</v>
      </c>
      <c r="E41" s="27" t="s">
        <v>137</v>
      </c>
      <c r="F41" s="27" t="s">
        <v>247</v>
      </c>
      <c r="G41" s="26" t="s">
        <v>248</v>
      </c>
      <c r="H41" s="26" t="s">
        <v>21</v>
      </c>
      <c r="I41" s="27" t="s">
        <v>249</v>
      </c>
      <c r="J41" s="26" t="s">
        <v>23</v>
      </c>
      <c r="K41" s="25">
        <v>868102</v>
      </c>
      <c r="L41" s="25">
        <v>321198</v>
      </c>
      <c r="M41" s="25">
        <v>4796831</v>
      </c>
      <c r="N41" s="25">
        <v>1343113</v>
      </c>
      <c r="O41" s="25">
        <v>1664311</v>
      </c>
    </row>
    <row r="42" spans="1:15" ht="31" x14ac:dyDescent="0.35">
      <c r="A42" s="26" t="s">
        <v>39</v>
      </c>
      <c r="B42" s="26">
        <v>10306</v>
      </c>
      <c r="C42" s="26" t="s">
        <v>250</v>
      </c>
      <c r="D42" s="26" t="s">
        <v>41</v>
      </c>
      <c r="E42" s="27" t="s">
        <v>137</v>
      </c>
      <c r="F42" s="27" t="s">
        <v>251</v>
      </c>
      <c r="G42" s="26" t="s">
        <v>252</v>
      </c>
      <c r="H42" s="26" t="s">
        <v>21</v>
      </c>
      <c r="I42" s="27" t="s">
        <v>42</v>
      </c>
      <c r="J42" s="26" t="s">
        <v>23</v>
      </c>
      <c r="K42" s="25">
        <v>685212</v>
      </c>
      <c r="L42" s="25">
        <v>253528</v>
      </c>
      <c r="M42" s="25">
        <v>1746031</v>
      </c>
      <c r="N42" s="25">
        <v>488889</v>
      </c>
      <c r="O42" s="25">
        <v>742417</v>
      </c>
    </row>
    <row r="43" spans="1:15" x14ac:dyDescent="0.35">
      <c r="A43" s="26" t="s">
        <v>39</v>
      </c>
      <c r="B43" s="26">
        <v>66464</v>
      </c>
      <c r="C43" s="26" t="s">
        <v>40</v>
      </c>
      <c r="D43" s="26" t="s">
        <v>41</v>
      </c>
      <c r="E43" s="27" t="s">
        <v>42</v>
      </c>
      <c r="F43" s="27" t="s">
        <v>43</v>
      </c>
      <c r="G43" s="26" t="s">
        <v>44</v>
      </c>
      <c r="H43" s="26" t="s">
        <v>21</v>
      </c>
      <c r="I43" s="27" t="s">
        <v>42</v>
      </c>
      <c r="J43" s="26" t="s">
        <v>71</v>
      </c>
      <c r="K43" s="25">
        <v>22419</v>
      </c>
      <c r="L43" s="25">
        <v>8295</v>
      </c>
      <c r="M43" s="25">
        <v>39325</v>
      </c>
      <c r="N43" s="25">
        <v>11011</v>
      </c>
      <c r="O43" s="25">
        <v>19306</v>
      </c>
    </row>
    <row r="44" spans="1:15" x14ac:dyDescent="0.35">
      <c r="A44" s="26" t="s">
        <v>39</v>
      </c>
      <c r="B44" s="26">
        <v>73650</v>
      </c>
      <c r="C44" s="26" t="s">
        <v>253</v>
      </c>
      <c r="D44" s="26" t="s">
        <v>41</v>
      </c>
      <c r="E44" s="27" t="s">
        <v>141</v>
      </c>
      <c r="F44" s="27" t="s">
        <v>254</v>
      </c>
      <c r="G44" s="26" t="s">
        <v>255</v>
      </c>
      <c r="H44" s="26" t="s">
        <v>21</v>
      </c>
      <c r="I44" s="27" t="s">
        <v>141</v>
      </c>
      <c r="J44" s="26" t="s">
        <v>23</v>
      </c>
      <c r="K44" s="25">
        <v>823121</v>
      </c>
      <c r="L44" s="25">
        <v>304555</v>
      </c>
      <c r="M44" s="25">
        <v>2448556</v>
      </c>
      <c r="N44" s="25">
        <v>685596</v>
      </c>
      <c r="O44" s="25">
        <v>990151</v>
      </c>
    </row>
    <row r="45" spans="1:15" x14ac:dyDescent="0.35">
      <c r="A45" s="26" t="s">
        <v>177</v>
      </c>
      <c r="B45" s="26">
        <v>66928</v>
      </c>
      <c r="C45" s="26" t="s">
        <v>181</v>
      </c>
      <c r="D45" s="26" t="s">
        <v>182</v>
      </c>
      <c r="E45" s="27" t="s">
        <v>183</v>
      </c>
      <c r="F45" s="27" t="s">
        <v>199</v>
      </c>
      <c r="G45" s="26" t="s">
        <v>200</v>
      </c>
      <c r="H45" s="26" t="s">
        <v>21</v>
      </c>
      <c r="I45" s="27" t="s">
        <v>183</v>
      </c>
      <c r="J45" s="26" t="s">
        <v>71</v>
      </c>
      <c r="K45" s="25">
        <v>83661</v>
      </c>
      <c r="L45" s="25">
        <v>30955</v>
      </c>
      <c r="M45" s="25">
        <v>134900</v>
      </c>
      <c r="N45" s="25">
        <v>37772</v>
      </c>
      <c r="O45" s="25">
        <v>68727</v>
      </c>
    </row>
    <row r="46" spans="1:15" x14ac:dyDescent="0.35">
      <c r="A46" s="26" t="s">
        <v>45</v>
      </c>
      <c r="B46" s="26">
        <v>10348</v>
      </c>
      <c r="C46" s="26" t="s">
        <v>256</v>
      </c>
      <c r="D46" s="26" t="s">
        <v>46</v>
      </c>
      <c r="E46" s="27" t="s">
        <v>257</v>
      </c>
      <c r="F46" s="27" t="s">
        <v>258</v>
      </c>
      <c r="G46" s="26" t="s">
        <v>259</v>
      </c>
      <c r="H46" s="26" t="s">
        <v>21</v>
      </c>
      <c r="I46" s="27" t="s">
        <v>68</v>
      </c>
      <c r="J46" s="26" t="s">
        <v>23</v>
      </c>
      <c r="K46" s="25">
        <v>1069464</v>
      </c>
      <c r="L46" s="25">
        <v>395702</v>
      </c>
      <c r="M46" s="25">
        <v>0</v>
      </c>
      <c r="N46" s="25">
        <v>0</v>
      </c>
      <c r="O46" s="25">
        <v>395702</v>
      </c>
    </row>
    <row r="47" spans="1:15" x14ac:dyDescent="0.35">
      <c r="A47" s="26" t="s">
        <v>45</v>
      </c>
      <c r="B47" s="26">
        <v>67330</v>
      </c>
      <c r="C47" s="26" t="s">
        <v>260</v>
      </c>
      <c r="D47" s="26" t="s">
        <v>46</v>
      </c>
      <c r="E47" s="27" t="s">
        <v>261</v>
      </c>
      <c r="F47" s="27" t="s">
        <v>262</v>
      </c>
      <c r="G47" s="26" t="s">
        <v>263</v>
      </c>
      <c r="H47" s="26" t="s">
        <v>21</v>
      </c>
      <c r="I47" s="27" t="s">
        <v>261</v>
      </c>
      <c r="J47" s="26" t="s">
        <v>23</v>
      </c>
      <c r="K47" s="25">
        <v>727893</v>
      </c>
      <c r="L47" s="25">
        <v>269320</v>
      </c>
      <c r="M47" s="25">
        <v>370644</v>
      </c>
      <c r="N47" s="25">
        <v>103780</v>
      </c>
      <c r="O47" s="25">
        <v>373100</v>
      </c>
    </row>
    <row r="48" spans="1:15" x14ac:dyDescent="0.35">
      <c r="A48" s="26" t="s">
        <v>45</v>
      </c>
      <c r="B48" s="26">
        <v>67439</v>
      </c>
      <c r="C48" s="26" t="s">
        <v>142</v>
      </c>
      <c r="D48" s="26" t="s">
        <v>46</v>
      </c>
      <c r="E48" s="27" t="s">
        <v>143</v>
      </c>
      <c r="F48" s="27" t="s">
        <v>144</v>
      </c>
      <c r="G48" s="26" t="s">
        <v>145</v>
      </c>
      <c r="H48" s="26" t="s">
        <v>21</v>
      </c>
      <c r="I48" s="27" t="s">
        <v>143</v>
      </c>
      <c r="J48" s="26" t="s">
        <v>71</v>
      </c>
      <c r="K48" s="25">
        <v>206402</v>
      </c>
      <c r="L48" s="25">
        <v>76369</v>
      </c>
      <c r="M48" s="25">
        <v>54131</v>
      </c>
      <c r="N48" s="25">
        <v>15157</v>
      </c>
      <c r="O48" s="25">
        <v>91526</v>
      </c>
    </row>
    <row r="49" spans="1:15" x14ac:dyDescent="0.35">
      <c r="A49" s="26" t="s">
        <v>45</v>
      </c>
      <c r="B49" s="26">
        <v>67439</v>
      </c>
      <c r="C49" s="26" t="s">
        <v>146</v>
      </c>
      <c r="D49" s="26" t="s">
        <v>46</v>
      </c>
      <c r="E49" s="27" t="s">
        <v>143</v>
      </c>
      <c r="F49" s="27" t="s">
        <v>147</v>
      </c>
      <c r="G49" s="26" t="s">
        <v>148</v>
      </c>
      <c r="H49" s="26" t="s">
        <v>21</v>
      </c>
      <c r="I49" s="27" t="s">
        <v>143</v>
      </c>
      <c r="J49" s="26" t="s">
        <v>71</v>
      </c>
      <c r="K49" s="25">
        <v>198025</v>
      </c>
      <c r="L49" s="25">
        <v>73269</v>
      </c>
      <c r="M49" s="25">
        <v>58126</v>
      </c>
      <c r="N49" s="25">
        <v>16275</v>
      </c>
      <c r="O49" s="25">
        <v>89544</v>
      </c>
    </row>
    <row r="50" spans="1:15" ht="31" x14ac:dyDescent="0.35">
      <c r="A50" s="26" t="s">
        <v>149</v>
      </c>
      <c r="B50" s="26">
        <v>10363</v>
      </c>
      <c r="C50" s="26" t="s">
        <v>152</v>
      </c>
      <c r="D50" s="26" t="s">
        <v>150</v>
      </c>
      <c r="E50" s="27" t="s">
        <v>151</v>
      </c>
      <c r="F50" s="27" t="s">
        <v>153</v>
      </c>
      <c r="G50" s="26" t="s">
        <v>154</v>
      </c>
      <c r="H50" s="26" t="s">
        <v>21</v>
      </c>
      <c r="I50" s="27" t="s">
        <v>155</v>
      </c>
      <c r="J50" s="26" t="s">
        <v>71</v>
      </c>
      <c r="K50" s="25">
        <v>1217520</v>
      </c>
      <c r="L50" s="25">
        <v>450482</v>
      </c>
      <c r="M50" s="25">
        <v>42826</v>
      </c>
      <c r="N50" s="25">
        <v>11991</v>
      </c>
      <c r="O50" s="25">
        <v>462473</v>
      </c>
    </row>
    <row r="51" spans="1:15" ht="31" x14ac:dyDescent="0.35">
      <c r="A51" s="26" t="s">
        <v>149</v>
      </c>
      <c r="B51" s="26">
        <v>67710</v>
      </c>
      <c r="C51" s="26" t="s">
        <v>264</v>
      </c>
      <c r="D51" s="26" t="s">
        <v>150</v>
      </c>
      <c r="E51" s="27" t="s">
        <v>155</v>
      </c>
      <c r="F51" s="27" t="s">
        <v>265</v>
      </c>
      <c r="G51" s="26" t="s">
        <v>266</v>
      </c>
      <c r="H51" s="26" t="s">
        <v>21</v>
      </c>
      <c r="I51" s="27" t="s">
        <v>155</v>
      </c>
      <c r="J51" s="26" t="s">
        <v>23</v>
      </c>
      <c r="K51" s="25">
        <v>3454684</v>
      </c>
      <c r="L51" s="25">
        <v>1278233</v>
      </c>
      <c r="M51" s="25">
        <v>137583</v>
      </c>
      <c r="N51" s="25">
        <v>38523</v>
      </c>
      <c r="O51" s="25">
        <v>1316756</v>
      </c>
    </row>
    <row r="52" spans="1:15" x14ac:dyDescent="0.35">
      <c r="A52" s="26" t="s">
        <v>149</v>
      </c>
      <c r="B52" s="26">
        <v>75051</v>
      </c>
      <c r="C52" s="26" t="s">
        <v>156</v>
      </c>
      <c r="D52" s="26" t="s">
        <v>150</v>
      </c>
      <c r="E52" s="27" t="s">
        <v>157</v>
      </c>
      <c r="F52" s="27" t="s">
        <v>201</v>
      </c>
      <c r="G52" s="26" t="s">
        <v>158</v>
      </c>
      <c r="H52" s="26" t="s">
        <v>21</v>
      </c>
      <c r="I52" s="27" t="s">
        <v>157</v>
      </c>
      <c r="J52" s="26" t="s">
        <v>71</v>
      </c>
      <c r="K52" s="25">
        <v>487601</v>
      </c>
      <c r="L52" s="25">
        <v>180412</v>
      </c>
      <c r="M52" s="25">
        <v>9639</v>
      </c>
      <c r="N52" s="25">
        <v>2699</v>
      </c>
      <c r="O52" s="25">
        <v>183111</v>
      </c>
    </row>
    <row r="53" spans="1:15" x14ac:dyDescent="0.35">
      <c r="A53" s="26" t="s">
        <v>159</v>
      </c>
      <c r="B53" s="26">
        <v>67991</v>
      </c>
      <c r="C53" s="26" t="s">
        <v>267</v>
      </c>
      <c r="D53" s="26" t="s">
        <v>160</v>
      </c>
      <c r="E53" s="27" t="s">
        <v>161</v>
      </c>
      <c r="F53" s="27" t="s">
        <v>268</v>
      </c>
      <c r="G53" s="26" t="s">
        <v>269</v>
      </c>
      <c r="H53" s="26" t="s">
        <v>21</v>
      </c>
      <c r="I53" s="27" t="s">
        <v>161</v>
      </c>
      <c r="J53" s="26" t="s">
        <v>71</v>
      </c>
      <c r="K53" s="25">
        <v>88436</v>
      </c>
      <c r="L53" s="25">
        <v>32721</v>
      </c>
      <c r="M53" s="25">
        <v>19693</v>
      </c>
      <c r="N53" s="25">
        <v>5514</v>
      </c>
      <c r="O53" s="25">
        <v>38235</v>
      </c>
    </row>
    <row r="54" spans="1:15" x14ac:dyDescent="0.35">
      <c r="A54" s="26" t="s">
        <v>159</v>
      </c>
      <c r="B54" s="26">
        <v>67991</v>
      </c>
      <c r="C54" s="26" t="s">
        <v>162</v>
      </c>
      <c r="D54" s="26" t="s">
        <v>160</v>
      </c>
      <c r="E54" s="27" t="s">
        <v>161</v>
      </c>
      <c r="F54" s="27" t="s">
        <v>163</v>
      </c>
      <c r="G54" s="26" t="s">
        <v>164</v>
      </c>
      <c r="H54" s="26" t="s">
        <v>21</v>
      </c>
      <c r="I54" s="27" t="s">
        <v>161</v>
      </c>
      <c r="J54" s="26" t="s">
        <v>71</v>
      </c>
      <c r="K54" s="25">
        <v>316620</v>
      </c>
      <c r="L54" s="25">
        <v>117149</v>
      </c>
      <c r="M54" s="25">
        <v>58432</v>
      </c>
      <c r="N54" s="25">
        <v>16361</v>
      </c>
      <c r="O54" s="25">
        <v>133510</v>
      </c>
    </row>
    <row r="55" spans="1:15" ht="31" x14ac:dyDescent="0.35">
      <c r="A55" s="26" t="s">
        <v>47</v>
      </c>
      <c r="B55" s="26">
        <v>68676</v>
      </c>
      <c r="C55" s="26" t="s">
        <v>48</v>
      </c>
      <c r="D55" s="26" t="s">
        <v>49</v>
      </c>
      <c r="E55" s="27" t="s">
        <v>50</v>
      </c>
      <c r="F55" s="27" t="s">
        <v>51</v>
      </c>
      <c r="G55" s="26" t="s">
        <v>52</v>
      </c>
      <c r="H55" s="26" t="s">
        <v>21</v>
      </c>
      <c r="I55" s="27" t="s">
        <v>50</v>
      </c>
      <c r="J55" s="26" t="s">
        <v>71</v>
      </c>
      <c r="K55" s="25">
        <v>728466</v>
      </c>
      <c r="L55" s="25">
        <v>269532</v>
      </c>
      <c r="M55" s="25">
        <v>80449</v>
      </c>
      <c r="N55" s="25">
        <v>22526</v>
      </c>
      <c r="O55" s="25">
        <v>292058</v>
      </c>
    </row>
    <row r="56" spans="1:15" ht="31" x14ac:dyDescent="0.35">
      <c r="A56" s="26" t="s">
        <v>47</v>
      </c>
      <c r="B56" s="26">
        <v>68676</v>
      </c>
      <c r="C56" s="26" t="s">
        <v>53</v>
      </c>
      <c r="D56" s="26" t="s">
        <v>49</v>
      </c>
      <c r="E56" s="27" t="s">
        <v>50</v>
      </c>
      <c r="F56" s="27" t="s">
        <v>54</v>
      </c>
      <c r="G56" s="26" t="s">
        <v>55</v>
      </c>
      <c r="H56" s="26" t="s">
        <v>21</v>
      </c>
      <c r="I56" s="27" t="s">
        <v>50</v>
      </c>
      <c r="J56" s="26" t="s">
        <v>71</v>
      </c>
      <c r="K56" s="25">
        <v>145413</v>
      </c>
      <c r="L56" s="25">
        <v>53803</v>
      </c>
      <c r="M56" s="25">
        <v>20845</v>
      </c>
      <c r="N56" s="25">
        <v>5837</v>
      </c>
      <c r="O56" s="25">
        <v>59640</v>
      </c>
    </row>
    <row r="57" spans="1:15" x14ac:dyDescent="0.35">
      <c r="A57" s="26" t="s">
        <v>47</v>
      </c>
      <c r="B57" s="26">
        <v>68676</v>
      </c>
      <c r="C57" s="26" t="s">
        <v>56</v>
      </c>
      <c r="D57" s="26" t="s">
        <v>49</v>
      </c>
      <c r="E57" s="27" t="s">
        <v>50</v>
      </c>
      <c r="F57" s="27" t="s">
        <v>270</v>
      </c>
      <c r="G57" s="26" t="s">
        <v>57</v>
      </c>
      <c r="H57" s="26" t="s">
        <v>21</v>
      </c>
      <c r="I57" s="27" t="s">
        <v>50</v>
      </c>
      <c r="J57" s="26" t="s">
        <v>71</v>
      </c>
      <c r="K57" s="25">
        <v>715327</v>
      </c>
      <c r="L57" s="25">
        <v>264671</v>
      </c>
      <c r="M57" s="25">
        <v>96224</v>
      </c>
      <c r="N57" s="25">
        <v>26943</v>
      </c>
      <c r="O57" s="25">
        <v>291614</v>
      </c>
    </row>
    <row r="58" spans="1:15" x14ac:dyDescent="0.35">
      <c r="A58" s="26" t="s">
        <v>47</v>
      </c>
      <c r="B58" s="26">
        <v>68676</v>
      </c>
      <c r="C58" s="26" t="s">
        <v>165</v>
      </c>
      <c r="D58" s="26" t="s">
        <v>49</v>
      </c>
      <c r="E58" s="27" t="s">
        <v>50</v>
      </c>
      <c r="F58" s="27" t="s">
        <v>271</v>
      </c>
      <c r="G58" s="26" t="s">
        <v>166</v>
      </c>
      <c r="H58" s="26" t="s">
        <v>21</v>
      </c>
      <c r="I58" s="27" t="s">
        <v>50</v>
      </c>
      <c r="J58" s="26" t="s">
        <v>71</v>
      </c>
      <c r="K58" s="25">
        <v>700318</v>
      </c>
      <c r="L58" s="25">
        <v>259118</v>
      </c>
      <c r="M58" s="25">
        <v>91236</v>
      </c>
      <c r="N58" s="25">
        <v>25546</v>
      </c>
      <c r="O58" s="25">
        <v>284664</v>
      </c>
    </row>
    <row r="59" spans="1:15" x14ac:dyDescent="0.35">
      <c r="A59" s="26" t="s">
        <v>47</v>
      </c>
      <c r="B59" s="26">
        <v>68676</v>
      </c>
      <c r="C59" s="26" t="s">
        <v>184</v>
      </c>
      <c r="D59" s="26" t="s">
        <v>49</v>
      </c>
      <c r="E59" s="27" t="s">
        <v>50</v>
      </c>
      <c r="F59" s="27" t="s">
        <v>272</v>
      </c>
      <c r="G59" s="26" t="s">
        <v>202</v>
      </c>
      <c r="H59" s="26" t="s">
        <v>21</v>
      </c>
      <c r="I59" s="27" t="s">
        <v>50</v>
      </c>
      <c r="J59" s="26" t="s">
        <v>71</v>
      </c>
      <c r="K59" s="25">
        <v>2314670</v>
      </c>
      <c r="L59" s="25">
        <v>856428</v>
      </c>
      <c r="M59" s="25">
        <v>279640</v>
      </c>
      <c r="N59" s="25">
        <v>78299</v>
      </c>
      <c r="O59" s="25">
        <v>934727</v>
      </c>
    </row>
    <row r="60" spans="1:15" x14ac:dyDescent="0.35">
      <c r="A60" s="26" t="s">
        <v>47</v>
      </c>
      <c r="B60" s="26">
        <v>77388</v>
      </c>
      <c r="C60" s="26" t="s">
        <v>185</v>
      </c>
      <c r="D60" s="26" t="s">
        <v>49</v>
      </c>
      <c r="E60" s="27" t="s">
        <v>186</v>
      </c>
      <c r="F60" s="27" t="s">
        <v>203</v>
      </c>
      <c r="G60" s="26" t="s">
        <v>204</v>
      </c>
      <c r="H60" s="26" t="s">
        <v>21</v>
      </c>
      <c r="I60" s="27" t="s">
        <v>186</v>
      </c>
      <c r="J60" s="26" t="s">
        <v>71</v>
      </c>
      <c r="K60" s="25">
        <v>379169</v>
      </c>
      <c r="L60" s="25">
        <v>140293</v>
      </c>
      <c r="M60" s="25">
        <v>99021</v>
      </c>
      <c r="N60" s="25">
        <v>27726</v>
      </c>
      <c r="O60" s="25">
        <v>168019</v>
      </c>
    </row>
    <row r="61" spans="1:15" x14ac:dyDescent="0.35">
      <c r="A61" s="26" t="s">
        <v>47</v>
      </c>
      <c r="B61" s="26">
        <v>77388</v>
      </c>
      <c r="C61" s="26" t="s">
        <v>187</v>
      </c>
      <c r="D61" s="26" t="s">
        <v>49</v>
      </c>
      <c r="E61" s="27" t="s">
        <v>186</v>
      </c>
      <c r="F61" s="27" t="s">
        <v>205</v>
      </c>
      <c r="G61" s="26" t="s">
        <v>206</v>
      </c>
      <c r="H61" s="26" t="s">
        <v>21</v>
      </c>
      <c r="I61" s="27" t="s">
        <v>186</v>
      </c>
      <c r="J61" s="26" t="s">
        <v>71</v>
      </c>
      <c r="K61" s="25">
        <v>1171232</v>
      </c>
      <c r="L61" s="25">
        <v>433356</v>
      </c>
      <c r="M61" s="25">
        <v>246429</v>
      </c>
      <c r="N61" s="25">
        <v>69000</v>
      </c>
      <c r="O61" s="25">
        <v>502356</v>
      </c>
    </row>
    <row r="62" spans="1:15" x14ac:dyDescent="0.35">
      <c r="A62" s="26" t="s">
        <v>59</v>
      </c>
      <c r="B62" s="26">
        <v>69062</v>
      </c>
      <c r="C62" s="26" t="s">
        <v>60</v>
      </c>
      <c r="D62" s="26" t="s">
        <v>61</v>
      </c>
      <c r="E62" s="27" t="s">
        <v>62</v>
      </c>
      <c r="F62" s="27" t="s">
        <v>63</v>
      </c>
      <c r="G62" s="26" t="s">
        <v>64</v>
      </c>
      <c r="H62" s="26" t="s">
        <v>21</v>
      </c>
      <c r="I62" s="27" t="s">
        <v>62</v>
      </c>
      <c r="J62" s="26" t="s">
        <v>71</v>
      </c>
      <c r="K62" s="25">
        <v>348041</v>
      </c>
      <c r="L62" s="25">
        <v>128775</v>
      </c>
      <c r="M62" s="25">
        <v>828374</v>
      </c>
      <c r="N62" s="25">
        <v>231945</v>
      </c>
      <c r="O62" s="25">
        <v>360720</v>
      </c>
    </row>
    <row r="63" spans="1:15" x14ac:dyDescent="0.35">
      <c r="A63" s="26" t="s">
        <v>167</v>
      </c>
      <c r="B63" s="26">
        <v>69948</v>
      </c>
      <c r="C63" s="26" t="s">
        <v>188</v>
      </c>
      <c r="D63" s="26" t="s">
        <v>168</v>
      </c>
      <c r="E63" s="27" t="s">
        <v>189</v>
      </c>
      <c r="F63" s="27" t="s">
        <v>207</v>
      </c>
      <c r="G63" s="26" t="s">
        <v>208</v>
      </c>
      <c r="H63" s="26" t="s">
        <v>21</v>
      </c>
      <c r="I63" s="27" t="s">
        <v>189</v>
      </c>
      <c r="J63" s="26" t="s">
        <v>71</v>
      </c>
      <c r="K63" s="25">
        <v>89879</v>
      </c>
      <c r="L63" s="25">
        <v>33255</v>
      </c>
      <c r="M63" s="25">
        <v>12649</v>
      </c>
      <c r="N63" s="25">
        <v>3542</v>
      </c>
      <c r="O63" s="25">
        <v>36797</v>
      </c>
    </row>
    <row r="64" spans="1:15" x14ac:dyDescent="0.35">
      <c r="A64" s="26" t="s">
        <v>65</v>
      </c>
      <c r="B64" s="26">
        <v>70581</v>
      </c>
      <c r="C64" s="26" t="s">
        <v>190</v>
      </c>
      <c r="D64" s="26" t="s">
        <v>66</v>
      </c>
      <c r="E64" s="27" t="s">
        <v>67</v>
      </c>
      <c r="F64" s="27" t="s">
        <v>209</v>
      </c>
      <c r="G64" s="26" t="s">
        <v>210</v>
      </c>
      <c r="H64" s="26" t="s">
        <v>21</v>
      </c>
      <c r="I64" s="27" t="s">
        <v>67</v>
      </c>
      <c r="J64" s="26" t="s">
        <v>71</v>
      </c>
      <c r="K64" s="25">
        <v>390222</v>
      </c>
      <c r="L64" s="25">
        <v>144382</v>
      </c>
      <c r="M64" s="25">
        <v>94367</v>
      </c>
      <c r="N64" s="25">
        <v>26423</v>
      </c>
      <c r="O64" s="25">
        <v>170805</v>
      </c>
    </row>
    <row r="65" spans="1:15" x14ac:dyDescent="0.35">
      <c r="A65" s="26" t="s">
        <v>169</v>
      </c>
      <c r="B65" s="26">
        <v>10546</v>
      </c>
      <c r="C65" s="26" t="s">
        <v>170</v>
      </c>
      <c r="D65" s="26" t="s">
        <v>171</v>
      </c>
      <c r="E65" s="27" t="s">
        <v>172</v>
      </c>
      <c r="F65" s="27" t="s">
        <v>173</v>
      </c>
      <c r="G65" s="26" t="s">
        <v>174</v>
      </c>
      <c r="H65" s="26" t="s">
        <v>21</v>
      </c>
      <c r="I65" s="27" t="s">
        <v>175</v>
      </c>
      <c r="J65" s="26" t="s">
        <v>71</v>
      </c>
      <c r="K65" s="25">
        <v>268001</v>
      </c>
      <c r="L65" s="25">
        <v>99160</v>
      </c>
      <c r="M65" s="25">
        <v>50832</v>
      </c>
      <c r="N65" s="25">
        <v>14233</v>
      </c>
      <c r="O65" s="25">
        <v>113393</v>
      </c>
    </row>
    <row r="66" spans="1:15" x14ac:dyDescent="0.35">
      <c r="A66" s="38" t="s">
        <v>211</v>
      </c>
      <c r="B66" s="28"/>
      <c r="C66" s="28"/>
      <c r="D66" s="29"/>
      <c r="E66" s="27"/>
      <c r="G66" s="28"/>
      <c r="H66" s="28"/>
      <c r="I66" s="30"/>
      <c r="J66" s="31"/>
      <c r="K66" s="32">
        <f>SUBTOTAL(109,Table1[(A)
Estimated
Total 2023–24
Charter School LCFF State Aid])</f>
        <v>44404275</v>
      </c>
      <c r="L66" s="32">
        <f>SUBTOTAL(109,Table1[(B)
Estimated
Charter School LCFF State Aid
= (A) x .37])</f>
        <v>16429581</v>
      </c>
      <c r="M66" s="32">
        <f>SUBTOTAL(109,Table1[(C)
Estimated
Total 2022–23
In-lieu of Property Taxes])</f>
        <v>16421730</v>
      </c>
      <c r="N66" s="32">
        <f>SUBTOTAL(109,Table1[(D)
Estimated
In-lieu of 
Property Taxes
= (C) x .28])</f>
        <v>4598084</v>
      </c>
      <c r="O66" s="33">
        <f>SUBTOTAL(109,Table1[(E)
Estimated
Total
= (B) + (D)])</f>
        <v>21027665</v>
      </c>
    </row>
    <row r="67" spans="1:15" ht="21" customHeight="1" x14ac:dyDescent="0.35">
      <c r="A67" s="17" t="s">
        <v>8</v>
      </c>
    </row>
    <row r="68" spans="1:15" x14ac:dyDescent="0.35">
      <c r="A68" s="18" t="s">
        <v>0</v>
      </c>
    </row>
    <row r="69" spans="1:15" x14ac:dyDescent="0.35">
      <c r="A69" s="18" t="s">
        <v>9</v>
      </c>
    </row>
    <row r="70" spans="1:15" x14ac:dyDescent="0.35">
      <c r="A70" s="19" t="s">
        <v>216</v>
      </c>
    </row>
  </sheetData>
  <printOptions horizontalCentered="1"/>
  <pageMargins left="0.25" right="0.25" top="0.75" bottom="0.75" header="0.3" footer="0.3"/>
  <pageSetup paperSize="5" scale="56" fitToHeight="0" orientation="landscape" r:id="rId1"/>
  <headerFooter>
    <oddFooter>&amp;C&amp;"Arial,Regular"&amp;12Page &amp;P of &amp;N</oddFooter>
  </headerFooter>
  <ignoredErrors>
    <ignoredError sqref="G6 A7:A65 C7:C65 G7:G6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23-24 CS Adv</vt:lpstr>
      <vt:lpstr>'Summary 23-24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School Special Advance Summary - Principal Apportionment (CA Dept of Education)</dc:title>
  <dc:subject>Summary of the 2023–24 First Special Advance Apportionment for Charter Schools.</dc:subject>
  <dc:creator/>
  <cp:lastModifiedBy>Sughra Luna</cp:lastModifiedBy>
  <cp:lastPrinted>2021-08-24T18:25:52Z</cp:lastPrinted>
  <dcterms:created xsi:type="dcterms:W3CDTF">2018-08-21T19:57:16Z</dcterms:created>
  <dcterms:modified xsi:type="dcterms:W3CDTF">2023-09-12T21:44:26Z</dcterms:modified>
</cp:coreProperties>
</file>