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billeci\AppData\Local\Adobe\Contribute 6.5\en_US\Sites\Site1\fg\aa\pa\documents\"/>
    </mc:Choice>
  </mc:AlternateContent>
  <xr:revisionPtr revIDLastSave="0" documentId="13_ncr:1_{E6E0DA9C-B7AE-47E2-B15C-02EAA591BA86}" xr6:coauthVersionLast="47" xr6:coauthVersionMax="47" xr10:uidLastSave="{00000000-0000-0000-0000-000000000000}"/>
  <bookViews>
    <workbookView xWindow="28680" yWindow="-3360" windowWidth="29040" windowHeight="15840" xr2:uid="{00000000-000D-0000-FFFF-FFFF00000000}"/>
  </bookViews>
  <sheets>
    <sheet name="2018-19 P-2" sheetId="8" r:id="rId1"/>
    <sheet name="2017-18 AN R-1" sheetId="6" r:id="rId2"/>
    <sheet name="2016-17 AN R-3" sheetId="5" r:id="rId3"/>
  </sheets>
  <definedNames>
    <definedName name="_xlnm._FilterDatabase" localSheetId="2" hidden="1">'2016-17 AN R-3'!$A$5:$N$5</definedName>
    <definedName name="Z_399D2AEE_63C3_4E2E_8B97_E45281082497_.wvu.FilterData" localSheetId="1" hidden="1">'2017-18 AN R-1'!$A$5:$N$5</definedName>
    <definedName name="Z_399D2AEE_63C3_4E2E_8B97_E45281082497_.wvu.FilterData" localSheetId="0" hidden="1">'2018-19 P-2'!$A$5:$N$5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8" l="1"/>
  <c r="J27" i="8"/>
  <c r="K27" i="8"/>
  <c r="L27" i="8"/>
  <c r="M27" i="8"/>
  <c r="N27" i="8"/>
  <c r="N27" i="6" l="1"/>
  <c r="M27" i="6"/>
  <c r="L27" i="6"/>
  <c r="K27" i="6"/>
  <c r="J27" i="6"/>
  <c r="I27" i="6"/>
  <c r="N24" i="5" l="1"/>
  <c r="M24" i="5"/>
  <c r="L24" i="5"/>
  <c r="K24" i="5"/>
  <c r="J24" i="5"/>
  <c r="I24" i="5"/>
</calcChain>
</file>

<file path=xl/sharedStrings.xml><?xml version="1.0" encoding="utf-8"?>
<sst xmlns="http://schemas.openxmlformats.org/spreadsheetml/2006/main" count="547" uniqueCount="158">
  <si>
    <t>Prepared by:</t>
  </si>
  <si>
    <t>California Department of Education</t>
  </si>
  <si>
    <t>School Fiscal Services Division</t>
  </si>
  <si>
    <t>05</t>
  </si>
  <si>
    <t>10058</t>
  </si>
  <si>
    <t>09</t>
  </si>
  <si>
    <t>10090</t>
  </si>
  <si>
    <t>19</t>
  </si>
  <si>
    <t>10199</t>
  </si>
  <si>
    <t>20</t>
  </si>
  <si>
    <t>10207</t>
  </si>
  <si>
    <t>21</t>
  </si>
  <si>
    <t>10215</t>
  </si>
  <si>
    <t>27</t>
  </si>
  <si>
    <t>10272</t>
  </si>
  <si>
    <t>31</t>
  </si>
  <si>
    <t>10314</t>
  </si>
  <si>
    <t>33</t>
  </si>
  <si>
    <t>10330</t>
  </si>
  <si>
    <t>39</t>
  </si>
  <si>
    <t>10397</t>
  </si>
  <si>
    <t>43</t>
  </si>
  <si>
    <t>10439</t>
  </si>
  <si>
    <t>45</t>
  </si>
  <si>
    <t>10454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</si>
  <si>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</si>
  <si>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</si>
  <si>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</si>
  <si>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</si>
  <si>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</si>
  <si>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</si>
  <si>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</si>
  <si>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</si>
  <si>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</si>
  <si>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</si>
  <si>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</si>
  <si>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</si>
  <si>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</si>
  <si>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</si>
  <si>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</si>
  <si>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</si>
  <si>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</si>
  <si>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</si>
  <si>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</si>
  <si>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</si>
  <si>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</si>
  <si>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</si>
  <si>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</si>
  <si>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</si>
  <si>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</si>
  <si>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Los Angeles County Office of Education</t>
  </si>
  <si>
    <t>1996008</t>
  </si>
  <si>
    <t>Soledad Enrichment Action Charter High</t>
  </si>
  <si>
    <t>0124</t>
  </si>
  <si>
    <t>Madera County Office of Education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</si>
  <si>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</si>
  <si>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</si>
  <si>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</si>
  <si>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</si>
  <si>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</si>
  <si>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</si>
  <si>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</si>
  <si>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</si>
  <si>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</si>
  <si>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</si>
  <si>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</si>
  <si>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</si>
  <si>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</si>
  <si>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</si>
  <si>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</si>
  <si>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</si>
  <si>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</si>
  <si>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</si>
  <si>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</si>
  <si>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Riverside County Education Academy</t>
  </si>
  <si>
    <t>1366</t>
  </si>
  <si>
    <t>San Joaquin County Office of Education</t>
  </si>
  <si>
    <t>0120717</t>
  </si>
  <si>
    <t>one.Charter</t>
  </si>
  <si>
    <t>1146</t>
  </si>
  <si>
    <t>0121723</t>
  </si>
  <si>
    <t>San Joaquin Building Futures Academy</t>
  </si>
  <si>
    <t>1198</t>
  </si>
  <si>
    <t>Shasta County Office of Education</t>
  </si>
  <si>
    <t>0132647</t>
  </si>
  <si>
    <t>Shasta County Independent Study Charter</t>
  </si>
  <si>
    <t>1757</t>
  </si>
  <si>
    <t>Stanislaus County Office of Education</t>
  </si>
  <si>
    <t>0129023</t>
  </si>
  <si>
    <t>Stanislaus Alternative Charter</t>
  </si>
  <si>
    <t>1607</t>
  </si>
  <si>
    <t>Enrollment and Unduplicated Pupil Count data reflects data submitted by charter schools as part of the 2016–17 Fall 1 CALPADS submission through the amendment window (January 27, 2017). The enrollment and Unduplicated Pupil Counts are transferred to the COE and included in the COE’s Unduplicated Pupil Percentage.</t>
  </si>
  <si>
    <t>Monterey County Office of Education</t>
  </si>
  <si>
    <t>2730232</t>
  </si>
  <si>
    <t>Monterey County Home Charter</t>
  </si>
  <si>
    <t>0327</t>
  </si>
  <si>
    <t>0134320</t>
  </si>
  <si>
    <t>Riverside County Education Academy - Indio</t>
  </si>
  <si>
    <t>1825</t>
  </si>
  <si>
    <t>Santa Clara County Office of Education</t>
  </si>
  <si>
    <t>0135087</t>
  </si>
  <si>
    <t>Opportunity Youth Academy</t>
  </si>
  <si>
    <t>1840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</si>
  <si>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</si>
  <si>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t>COE-Funded Charter School Non-Juvenile Court Enrollment</t>
  </si>
  <si>
    <t>COE-Funded Charter School Non-Juvenile Court Unduplicated FRPM/EL/Foster Count</t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</si>
  <si>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</si>
  <si>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</si>
  <si>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</si>
  <si>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</si>
  <si>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</si>
  <si>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</si>
  <si>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</si>
  <si>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Opportunity Charter</t>
  </si>
  <si>
    <t>1888</t>
  </si>
  <si>
    <t>07</t>
  </si>
  <si>
    <t>10074</t>
  </si>
  <si>
    <t>Contra Costa County Office of Education</t>
  </si>
  <si>
    <t>0730614</t>
  </si>
  <si>
    <t>Golden Gate Community Charter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</si>
  <si>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</si>
  <si>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</si>
  <si>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</si>
  <si>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</si>
  <si>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</si>
  <si>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</si>
  <si>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</si>
  <si>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</si>
  <si>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Enrollment and Unduplicated Pupil Count data reflects data submitted by charter schools as part of the 2017–18 Fall 1 CALPADS submission through the amendment window (January 26, 2018). The enrollment and Unduplicated Pupil Counts are transferred to the COE and included in the COE’s Unduplicated Pupil Percentage.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</si>
  <si>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</si>
  <si>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</si>
  <si>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</si>
  <si>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</si>
  <si>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</si>
  <si>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</si>
  <si>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</si>
  <si>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</si>
  <si>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</si>
  <si>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</si>
  <si>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</si>
  <si>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</si>
  <si>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</si>
  <si>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57</t>
  </si>
  <si>
    <t>10579</t>
  </si>
  <si>
    <t>Yolo County Office of Education</t>
  </si>
  <si>
    <t>0137422</t>
  </si>
  <si>
    <t>Yolo County Career Academy</t>
  </si>
  <si>
    <t>1951</t>
  </si>
  <si>
    <t>2018–19 Second Principal (P-2) Apportionment</t>
  </si>
  <si>
    <t>June 2019</t>
  </si>
  <si>
    <t>2016–17 Third Annual Recertification (AN R-3)</t>
  </si>
  <si>
    <t>2017–18 First Annual Recertification (AN R-1)</t>
  </si>
  <si>
    <t>Trinity County Office of Education</t>
  </si>
  <si>
    <t>Enrollment and Unduplicated Pupil Count data reflects data submitted by charter schools as part of the 2018–19 Fall 1 CALPADS submission through the amendment window (January 28, 2019). The enrollment and Unduplicated Pupil Counts are transferred to the COE and included in the COE’s Unduplicated Pupil Percentage.</t>
  </si>
  <si>
    <t>TOTAL</t>
  </si>
  <si>
    <t>Probation Referred, On Probation or Parole, Expelled pursuant to EC 48915(a) or (c) [EC 2574(c)(4)(A)] ADA</t>
  </si>
  <si>
    <t>Juvenile Halls, Homes and Camps [EC 14057(b) and 14058] ADA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</si>
  <si>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>; FRPM = Free or Reduced Priced Meal; EL = English Learner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</si>
</sst>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6">
    <xf numFmtId="0" fontId="0" fillId="0" borderId="0" applyNumberFormat="0" applyFont="0" applyFill="0" applyBorder="0" applyAlignment="0" applyProtection="0"/>
    <xf numFmtId="0" fontId="3" fillId="0" borderId="0" applyNumberFormat="0" applyFill="0" applyAlignment="0" applyProtection="0"/>
    <xf numFmtId="0" fontId="14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  <xf numFmtId="0" fontId="3" fillId="0" borderId="0" applyNumberFormat="0" applyFill="0" applyAlignment="0" applyProtection="0"/>
    <xf numFmtId="0" fontId="7" fillId="0" borderId="0"/>
    <xf numFmtId="0" fontId="4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/>
    <xf numFmtId="0" fontId="1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Border="0" applyAlignment="0" applyProtection="0">
      <alignment horizontal="left"/>
    </xf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8" applyFont="1"/>
    <xf numFmtId="0" fontId="6" fillId="0" borderId="0" xfId="10"/>
    <xf numFmtId="0" fontId="4" fillId="0" borderId="0" xfId="8" applyFont="1" applyAlignment="1">
      <alignment horizontal="center" vertical="center"/>
    </xf>
    <xf numFmtId="0" fontId="9" fillId="0" borderId="0" xfId="8" applyFont="1"/>
    <xf numFmtId="49" fontId="6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49" fontId="8" fillId="0" borderId="0" xfId="11" applyNumberFormat="1" applyFont="1" applyAlignment="1">
      <alignment horizontal="left" wrapText="1"/>
    </xf>
    <xf numFmtId="49" fontId="10" fillId="0" borderId="0" xfId="8" applyNumberFormat="1" applyFont="1" applyAlignment="1">
      <alignment horizontal="centerContinuous"/>
    </xf>
    <xf numFmtId="0" fontId="10" fillId="0" borderId="0" xfId="8" applyFont="1" applyAlignment="1">
      <alignment horizontal="centerContinuous"/>
    </xf>
    <xf numFmtId="0" fontId="10" fillId="0" borderId="0" xfId="8" applyFont="1"/>
    <xf numFmtId="49" fontId="10" fillId="0" borderId="0" xfId="8" applyNumberFormat="1" applyFont="1" applyAlignment="1">
      <alignment horizontal="left"/>
    </xf>
    <xf numFmtId="49" fontId="11" fillId="0" borderId="0" xfId="12" applyNumberFormat="1" applyAlignment="1">
      <alignment horizontal="left"/>
    </xf>
    <xf numFmtId="0" fontId="10" fillId="0" borderId="0" xfId="8" applyFont="1" applyAlignment="1">
      <alignment horizontal="left"/>
    </xf>
    <xf numFmtId="0" fontId="2" fillId="0" borderId="0" xfId="13"/>
    <xf numFmtId="49" fontId="10" fillId="0" borderId="0" xfId="8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/>
    <xf numFmtId="0" fontId="2" fillId="0" borderId="0" xfId="0" applyFont="1"/>
    <xf numFmtId="49" fontId="10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Fill="1"/>
    <xf numFmtId="0" fontId="6" fillId="0" borderId="0" xfId="0" applyNumberFormat="1" applyFont="1" applyFill="1"/>
    <xf numFmtId="49" fontId="6" fillId="0" borderId="0" xfId="0" applyNumberFormat="1" applyFont="1"/>
    <xf numFmtId="0" fontId="9" fillId="0" borderId="0" xfId="0" applyFont="1"/>
    <xf numFmtId="4" fontId="9" fillId="0" borderId="0" xfId="0" applyNumberFormat="1" applyFont="1"/>
    <xf numFmtId="49" fontId="2" fillId="0" borderId="0" xfId="0" applyNumberFormat="1" applyFont="1" applyAlignment="1">
      <alignment horizontal="right"/>
    </xf>
    <xf numFmtId="4" fontId="2" fillId="0" borderId="0" xfId="0" applyNumberFormat="1" applyFont="1" applyFill="1"/>
    <xf numFmtId="3" fontId="2" fillId="0" borderId="0" xfId="0" applyNumberFormat="1" applyFont="1" applyFill="1"/>
    <xf numFmtId="0" fontId="0" fillId="0" borderId="0" xfId="0" applyFont="1" applyAlignment="1">
      <alignment horizontal="left"/>
    </xf>
    <xf numFmtId="49" fontId="1" fillId="2" borderId="2" xfId="0" applyNumberFormat="1" applyFont="1" applyFill="1" applyBorder="1" applyAlignment="1" applyProtection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43" fontId="6" fillId="0" borderId="0" xfId="15" applyFont="1"/>
    <xf numFmtId="164" fontId="6" fillId="0" borderId="0" xfId="15" applyNumberFormat="1" applyFont="1"/>
    <xf numFmtId="43" fontId="6" fillId="0" borderId="0" xfId="15" applyFont="1" applyFill="1"/>
    <xf numFmtId="164" fontId="6" fillId="0" borderId="0" xfId="15" applyNumberFormat="1" applyFont="1" applyFill="1"/>
    <xf numFmtId="0" fontId="2" fillId="0" borderId="0" xfId="5" applyNumberFormat="1" applyFill="1" applyAlignment="1" applyProtection="1">
      <alignment horizontal="left"/>
    </xf>
    <xf numFmtId="0" fontId="2" fillId="0" borderId="0" xfId="5" applyNumberFormat="1" applyFill="1" applyAlignment="1" applyProtection="1"/>
    <xf numFmtId="49" fontId="2" fillId="0" borderId="0" xfId="5" applyNumberFormat="1" applyFill="1" applyAlignment="1" applyProtection="1"/>
    <xf numFmtId="43" fontId="2" fillId="0" borderId="0" xfId="5" applyNumberFormat="1" applyFill="1" applyAlignment="1" applyProtection="1"/>
    <xf numFmtId="164" fontId="2" fillId="0" borderId="0" xfId="5" applyNumberFormat="1" applyFill="1" applyAlignment="1" applyProtection="1"/>
    <xf numFmtId="0" fontId="13" fillId="0" borderId="0" xfId="1" applyFont="1" applyAlignment="1">
      <alignment horizontal="left"/>
    </xf>
    <xf numFmtId="0" fontId="13" fillId="0" borderId="0" xfId="2" applyFont="1" applyAlignment="1">
      <alignment horizontal="left"/>
    </xf>
    <xf numFmtId="49" fontId="1" fillId="2" borderId="2" xfId="6" applyNumberFormat="1" applyBorder="1" applyProtection="1">
      <alignment horizontal="center" wrapText="1"/>
    </xf>
    <xf numFmtId="49" fontId="1" fillId="2" borderId="2" xfId="6" applyNumberFormat="1" applyBorder="1">
      <alignment horizontal="center" wrapText="1"/>
    </xf>
    <xf numFmtId="3" fontId="1" fillId="2" borderId="2" xfId="6" applyNumberFormat="1" applyBorder="1">
      <alignment horizontal="center" wrapText="1"/>
    </xf>
    <xf numFmtId="49" fontId="4" fillId="0" borderId="0" xfId="3" applyNumberFormat="1" applyAlignment="1">
      <alignment horizontal="left" vertical="center"/>
    </xf>
  </cellXfs>
  <cellStyles count="16">
    <cellStyle name="Comma" xfId="15" builtinId="3"/>
    <cellStyle name="Heading 1" xfId="1" builtinId="16" customBuiltin="1"/>
    <cellStyle name="Heading 1 2" xfId="7" xr:uid="{00000000-0005-0000-0000-000002000000}"/>
    <cellStyle name="Heading 1 2 2" xfId="12" xr:uid="{00000000-0005-0000-0000-000003000000}"/>
    <cellStyle name="Heading 2" xfId="2" builtinId="17" customBuiltin="1"/>
    <cellStyle name="Heading 2 2" xfId="9" xr:uid="{00000000-0005-0000-0000-000005000000}"/>
    <cellStyle name="Heading 3" xfId="3" builtinId="18" customBuiltin="1"/>
    <cellStyle name="Heading 4" xfId="4" builtinId="19" customBuiltin="1"/>
    <cellStyle name="Normal" xfId="0" builtinId="0" customBuiltin="1"/>
    <cellStyle name="Normal 2" xfId="8" xr:uid="{00000000-0005-0000-0000-000009000000}"/>
    <cellStyle name="Normal 3" xfId="11" xr:uid="{00000000-0005-0000-0000-00000A000000}"/>
    <cellStyle name="Normal 4" xfId="10" xr:uid="{00000000-0005-0000-0000-00000B000000}"/>
    <cellStyle name="PAS Table Header" xfId="6" xr:uid="{00000000-0005-0000-0000-00000C000000}"/>
    <cellStyle name="PAS Totals" xfId="14" xr:uid="{00000000-0005-0000-0000-00000D000000}"/>
    <cellStyle name="Total" xfId="5" builtinId="25" customBuiltin="1"/>
    <cellStyle name="Total 2" xfId="13" xr:uid="{00000000-0005-0000-0000-00000F000000}"/>
  </cellStyles>
  <dxfs count="67"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" formatCode="#,##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66"/>
      <tableStyleElement type="headerRow" dxfId="65"/>
      <tableStyleElement type="totalRow" dxfId="64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2" displayName="Table12" ref="A5:N27" totalsRowCount="1" headerRowDxfId="63" headerRowCellStyle="PAS Table Header" dataCellStyle="Normal" totalsRowCellStyle="Total">
  <tableColumns count="14">
    <tableColumn id="1" xr3:uid="{00000000-0010-0000-0000-000001000000}" name="Receiving COE County Code" totalsRowLabel="TOTAL" dataDxfId="62" totalsRowDxfId="41" dataCellStyle="PAS Totals" totalsRowCellStyle="Total"/>
    <tableColumn id="2" xr3:uid="{00000000-0010-0000-0000-000002000000}" name="Receiving COE District Code" totalsRowDxfId="40" dataCellStyle="PAS Totals" totalsRowCellStyle="Total"/>
    <tableColumn id="3" xr3:uid="{00000000-0010-0000-0000-000003000000}" name="Receiving COE Name" totalsRowDxfId="39" dataCellStyle="PAS Totals" totalsRowCellStyle="Total"/>
    <tableColumn id="4" xr3:uid="{00000000-0010-0000-0000-000004000000}" name="Transferring Charter County Code" totalsRowDxfId="38" dataCellStyle="PAS Totals" totalsRowCellStyle="Total"/>
    <tableColumn id="5" xr3:uid="{00000000-0010-0000-0000-000005000000}" name="Transferring Charter District Code" totalsRowDxfId="37" dataCellStyle="PAS Totals" totalsRowCellStyle="Total"/>
    <tableColumn id="6" xr3:uid="{00000000-0010-0000-0000-000006000000}" name="Transferring Charter School Code" totalsRowDxfId="36" dataCellStyle="PAS Totals" totalsRowCellStyle="Total"/>
    <tableColumn id="7" xr3:uid="{00000000-0010-0000-0000-000007000000}" name="Transferring Charter School Name" dataDxfId="61" totalsRowDxfId="35" dataCellStyle="PAS Totals" totalsRowCellStyle="Total"/>
    <tableColumn id="8" xr3:uid="{00000000-0010-0000-0000-000008000000}" name="Transferring Charter Number" totalsRowDxfId="34" dataCellStyle="PAS Totals" totalsRowCellStyle="Total"/>
    <tableColumn id="13" xr3:uid="{00000000-0010-0000-0000-00000D000000}" name="Probation Referred, On Probation or Parole, Expelled pursuant to EC 48915(a) or (c) [EC 2574(c)(4)(A)] ADA" totalsRowFunction="sum" totalsRowDxfId="33" dataCellStyle="Comma" totalsRowCellStyle="Total"/>
    <tableColumn id="9" xr3:uid="{00000000-0010-0000-0000-000009000000}" name="COE-Funded Charter School Non-Juvenile Court Enrollment" totalsRowFunction="sum" dataDxfId="60" totalsRowDxfId="32" dataCellStyle="Comma" totalsRowCellStyle="Total"/>
    <tableColumn id="10" xr3:uid="{00000000-0010-0000-0000-00000A000000}" name="COE-Funded Charter School Non-Juvenile Court Unduplicated FRPM/EL/Foster Count" totalsRowFunction="sum" dataDxfId="59" totalsRowDxfId="31" dataCellStyle="Comma" totalsRowCellStyle="Total"/>
    <tableColumn id="14" xr3:uid="{00000000-0010-0000-0000-00000E000000}" name="Juvenile Halls, Homes and Camps [EC 14057(b) and 14058] ADA" totalsRowFunction="sum" totalsRowDxfId="30" dataCellStyle="Comma" totalsRowCellStyle="Total"/>
    <tableColumn id="11" xr3:uid="{00000000-0010-0000-0000-00000B000000}" name="COE-Funded Charter School Juvenile Court Enrollment" totalsRowFunction="sum" dataDxfId="58" totalsRowDxfId="29" dataCellStyle="Comma" totalsRowCellStyle="Total"/>
    <tableColumn id="12" xr3:uid="{00000000-0010-0000-0000-00000C000000}" name="COE-Funded Charter School Juvenile Court Unduplicated FRPM/EL/Foster Count" totalsRowFunction="sum" dataDxfId="57" totalsRowDxfId="28" dataCellStyle="Comma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2018–19 P-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" displayName="Table1" ref="A5:N27" totalsRowCount="1" headerRowDxfId="56" dataCellStyle="Normal" totalsRowCellStyle="Total">
  <tableColumns count="14">
    <tableColumn id="1" xr3:uid="{00000000-0010-0000-0100-000001000000}" name="Receiving COE County Code" totalsRowLabel="TOTAL" dataDxfId="55" totalsRowDxfId="27" dataCellStyle="PAS Totals" totalsRowCellStyle="Total"/>
    <tableColumn id="2" xr3:uid="{00000000-0010-0000-0100-000002000000}" name="Receiving COE District Code" totalsRowDxfId="26" dataCellStyle="PAS Totals" totalsRowCellStyle="Total"/>
    <tableColumn id="3" xr3:uid="{00000000-0010-0000-0100-000003000000}" name="Receiving COE Name" totalsRowDxfId="25" dataCellStyle="PAS Totals" totalsRowCellStyle="Total"/>
    <tableColumn id="4" xr3:uid="{00000000-0010-0000-0100-000004000000}" name="Transferring Charter County Code" totalsRowDxfId="24" dataCellStyle="PAS Totals" totalsRowCellStyle="Total"/>
    <tableColumn id="5" xr3:uid="{00000000-0010-0000-0100-000005000000}" name="Transferring Charter District Code" totalsRowDxfId="23" dataCellStyle="PAS Totals" totalsRowCellStyle="Total"/>
    <tableColumn id="6" xr3:uid="{00000000-0010-0000-0100-000006000000}" name="Transferring Charter School Code" totalsRowDxfId="22" dataCellStyle="PAS Totals" totalsRowCellStyle="Total"/>
    <tableColumn id="7" xr3:uid="{00000000-0010-0000-0100-000007000000}" name="Transferring Charter School Name" dataDxfId="54" totalsRowDxfId="21" dataCellStyle="PAS Totals" totalsRowCellStyle="Total"/>
    <tableColumn id="8" xr3:uid="{00000000-0010-0000-0100-000008000000}" name="Transferring Charter Number" totalsRowDxfId="20" dataCellStyle="PAS Totals" totalsRowCellStyle="Total"/>
    <tableColumn id="13" xr3:uid="{00000000-0010-0000-0100-00000D000000}" name="Probation Referred, On Probation or Parole, Expelled pursuant to EC 48915(a) or (c) [EC 2574(c)(4)(A)] ADA" totalsRowFunction="sum" totalsRowDxfId="19" dataCellStyle="Comma" totalsRowCellStyle="Total"/>
    <tableColumn id="9" xr3:uid="{00000000-0010-0000-0100-000009000000}" name="COE-Funded Charter School Non-Juvenile Court Enrollment" totalsRowFunction="sum" dataDxfId="53" totalsRowDxfId="18" dataCellStyle="Comma" totalsRowCellStyle="Total"/>
    <tableColumn id="10" xr3:uid="{00000000-0010-0000-0100-00000A000000}" name="COE-Funded Charter School Non-Juvenile Court Unduplicated FRPM/EL/Foster Count" totalsRowFunction="sum" dataDxfId="52" totalsRowDxfId="17" dataCellStyle="Comma" totalsRowCellStyle="Total"/>
    <tableColumn id="14" xr3:uid="{00000000-0010-0000-0100-00000E000000}" name="Juvenile Halls, Homes and Camps [EC 14057(b) and 14058] ADA" totalsRowFunction="sum" totalsRowDxfId="16" dataCellStyle="Comma" totalsRowCellStyle="Total"/>
    <tableColumn id="11" xr3:uid="{00000000-0010-0000-0100-00000B000000}" name="COE-Funded Charter School Juvenile Court Enrollment" totalsRowFunction="sum" dataDxfId="51" totalsRowDxfId="15" dataCellStyle="Comma" totalsRowCellStyle="Total"/>
    <tableColumn id="12" xr3:uid="{00000000-0010-0000-0100-00000C000000}" name="COE-Funded Charter School Juvenile Court Unduplicated FRPM/EL/Foster Count" totalsRowFunction="sum" dataDxfId="50" totalsRowDxfId="14" dataCellStyle="Comma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s, 2017–18 First Annual Recertification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3" displayName="Table3" ref="A5:N24" totalsRowCount="1" headerRowDxfId="49" dataDxfId="48" headerRowCellStyle="PAS Table Header" dataCellStyle="Normal" totalsRowCellStyle="Total">
  <autoFilter ref="A5:N2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200-000001000000}" name="Receiving COE County Code" totalsRowLabel="TOTAL" dataDxfId="47" totalsRowDxfId="13" dataCellStyle="PAS Totals" totalsRowCellStyle="Total"/>
    <tableColumn id="2" xr3:uid="{00000000-0010-0000-0200-000002000000}" name="Receiving COE District Code" totalsRowDxfId="12" dataCellStyle="PAS Totals" totalsRowCellStyle="Total"/>
    <tableColumn id="3" xr3:uid="{00000000-0010-0000-0200-000003000000}" name="Receiving COE Name" totalsRowDxfId="11" dataCellStyle="PAS Totals" totalsRowCellStyle="Total"/>
    <tableColumn id="4" xr3:uid="{00000000-0010-0000-0200-000004000000}" name="Transferring Charter County Code" totalsRowDxfId="10" dataCellStyle="PAS Totals" totalsRowCellStyle="Total"/>
    <tableColumn id="5" xr3:uid="{00000000-0010-0000-0200-000005000000}" name="Transferring Charter District Code" totalsRowDxfId="9" dataCellStyle="PAS Totals" totalsRowCellStyle="Total"/>
    <tableColumn id="6" xr3:uid="{00000000-0010-0000-0200-000006000000}" name="Transferring Charter School Code" totalsRowDxfId="8" dataCellStyle="PAS Totals" totalsRowCellStyle="Total"/>
    <tableColumn id="7" xr3:uid="{00000000-0010-0000-0200-000007000000}" name="Transferring Charter School Name" dataDxfId="46" totalsRowDxfId="7" dataCellStyle="Normal 2" totalsRowCellStyle="Total"/>
    <tableColumn id="8" xr3:uid="{00000000-0010-0000-0200-000008000000}" name="Transferring Charter Number" totalsRowDxfId="6" dataCellStyle="PAS Totals" totalsRowCellStyle="Total"/>
    <tableColumn id="9" xr3:uid="{00000000-0010-0000-0200-000009000000}" name="Probation Referred, On Probation or Parole, Expelled pursuant to EC 48915(a) or (c) [EC 2574(c)(4)(A)] ADA" totalsRowFunction="sum" totalsRowDxfId="5" dataCellStyle="Comma" totalsRowCellStyle="Total"/>
    <tableColumn id="10" xr3:uid="{00000000-0010-0000-0200-00000A000000}" name="COE-Funded Charter School Non-Juvenile Court Enrollment" totalsRowFunction="sum" dataDxfId="45" totalsRowDxfId="4" dataCellStyle="Comma" totalsRowCellStyle="Total"/>
    <tableColumn id="11" xr3:uid="{00000000-0010-0000-0200-00000B000000}" name="COE-Funded Charter School Non-Juvenile Court Unduplicated FRPM/EL/Foster Count" totalsRowFunction="sum" dataDxfId="44" totalsRowDxfId="3" dataCellStyle="Comma" totalsRowCellStyle="Total"/>
    <tableColumn id="12" xr3:uid="{00000000-0010-0000-0200-00000C000000}" name="Juvenile Halls, Homes and Camps [EC 14057(b) and 14058] ADA" totalsRowFunction="sum" totalsRowDxfId="2" dataCellStyle="Comma" totalsRowCellStyle="Total"/>
    <tableColumn id="13" xr3:uid="{00000000-0010-0000-0200-00000D000000}" name="COE-Funded Charter School Juvenile Court Enrollment" totalsRowFunction="sum" dataDxfId="43" totalsRowDxfId="1" dataCellStyle="Comma" totalsRowCellStyle="Total"/>
    <tableColumn id="14" xr3:uid="{00000000-0010-0000-0200-00000E000000}" name="COE-Funded Charter School Juvenile Court Unduplicated FRPM/EL/Foster Count" totalsRowFunction="sum" dataDxfId="42" totalsRowDxfId="0" dataCellStyle="Comma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s, 2016–17 Third Annual Recertifica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23046875" defaultRowHeight="15.5" x14ac:dyDescent="0.35"/>
  <cols>
    <col min="1" max="1" width="11.3046875" style="15" customWidth="1"/>
    <col min="2" max="2" width="12" style="15" customWidth="1"/>
    <col min="3" max="3" width="34.53515625" style="15" customWidth="1"/>
    <col min="4" max="4" width="14.4609375" style="15" customWidth="1"/>
    <col min="5" max="6" width="12" style="15" customWidth="1"/>
    <col min="7" max="7" width="41.07421875" style="15" customWidth="1"/>
    <col min="8" max="8" width="12.23046875" style="15" customWidth="1"/>
    <col min="9" max="9" width="20.765625" style="15" customWidth="1"/>
    <col min="10" max="10" width="14" style="10" customWidth="1"/>
    <col min="11" max="11" width="18.84375" style="10" customWidth="1"/>
    <col min="12" max="12" width="18.23046875" style="10" customWidth="1"/>
    <col min="13" max="13" width="14.53515625" style="10" customWidth="1"/>
    <col min="14" max="14" width="18.53515625" style="10" customWidth="1"/>
    <col min="15" max="16384" width="12.23046875" style="10"/>
  </cols>
  <sheetData>
    <row r="1" spans="1:16" ht="18" x14ac:dyDescent="0.4">
      <c r="A1" s="46" t="s">
        <v>27</v>
      </c>
      <c r="B1" s="11"/>
      <c r="C1" s="13"/>
      <c r="D1" s="11"/>
      <c r="E1" s="11"/>
      <c r="F1" s="11"/>
      <c r="G1" s="11"/>
      <c r="H1" s="8"/>
      <c r="I1" s="8"/>
      <c r="J1" s="9"/>
      <c r="K1" s="9"/>
      <c r="L1" s="9"/>
      <c r="M1" s="9"/>
      <c r="N1" s="9"/>
    </row>
    <row r="2" spans="1:16" ht="15" customHeight="1" x14ac:dyDescent="0.4">
      <c r="A2" s="51" t="s">
        <v>148</v>
      </c>
      <c r="B2" s="11"/>
      <c r="C2" s="12"/>
      <c r="D2" s="11"/>
      <c r="E2" s="11"/>
      <c r="F2" s="11"/>
      <c r="G2" s="11"/>
      <c r="H2" s="8"/>
      <c r="I2" s="8"/>
      <c r="J2" s="9"/>
      <c r="K2" s="9"/>
      <c r="L2" s="9"/>
      <c r="M2" s="9"/>
      <c r="N2" s="9"/>
    </row>
    <row r="3" spans="1:16" ht="15" customHeight="1" x14ac:dyDescent="0.4">
      <c r="A3" s="17" t="s">
        <v>157</v>
      </c>
      <c r="B3" s="11"/>
      <c r="C3" s="12"/>
      <c r="D3" s="11"/>
      <c r="E3" s="11"/>
      <c r="F3" s="11"/>
      <c r="G3" s="11"/>
      <c r="H3" s="8"/>
      <c r="I3" s="8"/>
      <c r="J3" s="9"/>
      <c r="K3" s="9"/>
      <c r="L3" s="9"/>
      <c r="M3" s="9"/>
      <c r="N3" s="9"/>
    </row>
    <row r="4" spans="1:16" ht="23.5" customHeight="1" x14ac:dyDescent="0.4">
      <c r="A4" s="16" t="s">
        <v>153</v>
      </c>
      <c r="B4" s="11"/>
      <c r="C4" s="12"/>
      <c r="D4" s="11"/>
      <c r="E4" s="11"/>
      <c r="F4" s="11"/>
      <c r="G4" s="11"/>
      <c r="H4" s="11"/>
      <c r="I4" s="11"/>
      <c r="J4" s="13"/>
      <c r="K4" s="13"/>
      <c r="L4" s="13"/>
      <c r="M4" s="13"/>
      <c r="N4" s="13"/>
    </row>
    <row r="5" spans="1:16" s="3" customFormat="1" ht="78.75" customHeight="1" x14ac:dyDescent="0.35">
      <c r="A5" s="48" t="s">
        <v>28</v>
      </c>
      <c r="B5" s="48" t="s">
        <v>29</v>
      </c>
      <c r="C5" s="48" t="s">
        <v>30</v>
      </c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49" t="s">
        <v>155</v>
      </c>
      <c r="J5" s="50" t="s">
        <v>104</v>
      </c>
      <c r="K5" s="50" t="s">
        <v>105</v>
      </c>
      <c r="L5" s="50" t="s">
        <v>156</v>
      </c>
      <c r="M5" s="50" t="s">
        <v>107</v>
      </c>
      <c r="N5" s="50" t="s">
        <v>108</v>
      </c>
      <c r="O5" s="2"/>
      <c r="P5" s="2"/>
    </row>
    <row r="6" spans="1:16" s="1" customFormat="1" x14ac:dyDescent="0.35">
      <c r="A6" s="18" t="s">
        <v>109</v>
      </c>
      <c r="B6" s="18" t="s">
        <v>110</v>
      </c>
      <c r="C6" s="18" t="s">
        <v>111</v>
      </c>
      <c r="D6" s="18" t="s">
        <v>109</v>
      </c>
      <c r="E6" s="18" t="s">
        <v>110</v>
      </c>
      <c r="F6" s="18" t="s">
        <v>112</v>
      </c>
      <c r="G6" s="18" t="s">
        <v>130</v>
      </c>
      <c r="H6" s="18" t="s">
        <v>114</v>
      </c>
      <c r="I6" s="37">
        <v>18.55</v>
      </c>
      <c r="J6" s="38">
        <v>0</v>
      </c>
      <c r="K6" s="38">
        <v>0</v>
      </c>
      <c r="L6" s="37">
        <v>0</v>
      </c>
      <c r="M6" s="38">
        <v>0</v>
      </c>
      <c r="N6" s="38">
        <v>0</v>
      </c>
    </row>
    <row r="7" spans="1:16" s="1" customFormat="1" x14ac:dyDescent="0.35">
      <c r="A7" s="18" t="s">
        <v>3</v>
      </c>
      <c r="B7" s="18" t="s">
        <v>4</v>
      </c>
      <c r="C7" s="18" t="s">
        <v>36</v>
      </c>
      <c r="D7" s="18" t="s">
        <v>3</v>
      </c>
      <c r="E7" s="18" t="s">
        <v>4</v>
      </c>
      <c r="F7" s="18" t="s">
        <v>37</v>
      </c>
      <c r="G7" s="18" t="s">
        <v>38</v>
      </c>
      <c r="H7" s="18" t="s">
        <v>39</v>
      </c>
      <c r="I7" s="37">
        <v>0</v>
      </c>
      <c r="J7" s="38">
        <v>3</v>
      </c>
      <c r="K7" s="38">
        <v>2</v>
      </c>
      <c r="L7" s="37">
        <v>0</v>
      </c>
      <c r="M7" s="38">
        <v>0</v>
      </c>
      <c r="N7" s="38">
        <v>0</v>
      </c>
    </row>
    <row r="8" spans="1:16" s="1" customFormat="1" x14ac:dyDescent="0.35">
      <c r="A8" s="18" t="s">
        <v>115</v>
      </c>
      <c r="B8" s="18" t="s">
        <v>116</v>
      </c>
      <c r="C8" s="18" t="s">
        <v>117</v>
      </c>
      <c r="D8" s="18" t="s">
        <v>115</v>
      </c>
      <c r="E8" s="18" t="s">
        <v>116</v>
      </c>
      <c r="F8" s="18" t="s">
        <v>118</v>
      </c>
      <c r="G8" s="18" t="s">
        <v>119</v>
      </c>
      <c r="H8" s="18" t="s">
        <v>120</v>
      </c>
      <c r="I8" s="37">
        <v>25.2</v>
      </c>
      <c r="J8" s="38">
        <v>31</v>
      </c>
      <c r="K8" s="38">
        <v>21</v>
      </c>
      <c r="L8" s="37">
        <v>0</v>
      </c>
      <c r="M8" s="38">
        <v>0</v>
      </c>
      <c r="N8" s="38">
        <v>0</v>
      </c>
    </row>
    <row r="9" spans="1:16" s="1" customFormat="1" x14ac:dyDescent="0.35">
      <c r="A9" s="18" t="s">
        <v>5</v>
      </c>
      <c r="B9" s="18" t="s">
        <v>6</v>
      </c>
      <c r="C9" s="18" t="s">
        <v>40</v>
      </c>
      <c r="D9" s="18" t="s">
        <v>5</v>
      </c>
      <c r="E9" s="18" t="s">
        <v>6</v>
      </c>
      <c r="F9" s="18" t="s">
        <v>41</v>
      </c>
      <c r="G9" s="18" t="s">
        <v>42</v>
      </c>
      <c r="H9" s="18" t="s">
        <v>43</v>
      </c>
      <c r="I9" s="37">
        <v>42.74</v>
      </c>
      <c r="J9" s="38">
        <v>38</v>
      </c>
      <c r="K9" s="38">
        <v>24</v>
      </c>
      <c r="L9" s="37">
        <v>0</v>
      </c>
      <c r="M9" s="38">
        <v>0</v>
      </c>
      <c r="N9" s="38">
        <v>0</v>
      </c>
    </row>
    <row r="10" spans="1:16" s="1" customFormat="1" x14ac:dyDescent="0.35">
      <c r="A10" s="18" t="s">
        <v>5</v>
      </c>
      <c r="B10" s="18" t="s">
        <v>6</v>
      </c>
      <c r="C10" s="18" t="s">
        <v>40</v>
      </c>
      <c r="D10" s="18" t="s">
        <v>5</v>
      </c>
      <c r="E10" s="18" t="s">
        <v>6</v>
      </c>
      <c r="F10" s="18" t="s">
        <v>44</v>
      </c>
      <c r="G10" s="18" t="s">
        <v>45</v>
      </c>
      <c r="H10" s="18" t="s">
        <v>46</v>
      </c>
      <c r="I10" s="37">
        <v>277.06</v>
      </c>
      <c r="J10" s="38">
        <v>268</v>
      </c>
      <c r="K10" s="38">
        <v>131</v>
      </c>
      <c r="L10" s="37">
        <v>0</v>
      </c>
      <c r="M10" s="38">
        <v>0</v>
      </c>
      <c r="N10" s="38">
        <v>0</v>
      </c>
    </row>
    <row r="11" spans="1:16" s="1" customFormat="1" x14ac:dyDescent="0.35">
      <c r="A11" s="18" t="s">
        <v>5</v>
      </c>
      <c r="B11" s="18" t="s">
        <v>6</v>
      </c>
      <c r="C11" s="18" t="s">
        <v>40</v>
      </c>
      <c r="D11" s="18" t="s">
        <v>5</v>
      </c>
      <c r="E11" s="18" t="s">
        <v>6</v>
      </c>
      <c r="F11" s="18" t="s">
        <v>47</v>
      </c>
      <c r="G11" s="18" t="s">
        <v>48</v>
      </c>
      <c r="H11" s="18" t="s">
        <v>49</v>
      </c>
      <c r="I11" s="37">
        <v>0</v>
      </c>
      <c r="J11" s="38">
        <v>0</v>
      </c>
      <c r="K11" s="38">
        <v>0</v>
      </c>
      <c r="L11" s="37">
        <v>148.18</v>
      </c>
      <c r="M11" s="38">
        <v>121</v>
      </c>
      <c r="N11" s="38">
        <v>121</v>
      </c>
    </row>
    <row r="12" spans="1:16" s="1" customFormat="1" x14ac:dyDescent="0.35">
      <c r="A12" s="18" t="s">
        <v>9</v>
      </c>
      <c r="B12" s="18" t="s">
        <v>10</v>
      </c>
      <c r="C12" s="18" t="s">
        <v>121</v>
      </c>
      <c r="D12" s="18" t="s">
        <v>9</v>
      </c>
      <c r="E12" s="18" t="s">
        <v>10</v>
      </c>
      <c r="F12" s="18" t="s">
        <v>55</v>
      </c>
      <c r="G12" s="18" t="s">
        <v>56</v>
      </c>
      <c r="H12" s="18" t="s">
        <v>57</v>
      </c>
      <c r="I12" s="37">
        <v>0.83</v>
      </c>
      <c r="J12" s="38">
        <v>0</v>
      </c>
      <c r="K12" s="38">
        <v>0</v>
      </c>
      <c r="L12" s="37">
        <v>0</v>
      </c>
      <c r="M12" s="38">
        <v>0</v>
      </c>
      <c r="N12" s="38">
        <v>0</v>
      </c>
    </row>
    <row r="13" spans="1:16" s="1" customFormat="1" x14ac:dyDescent="0.35">
      <c r="A13" s="18" t="s">
        <v>9</v>
      </c>
      <c r="B13" s="18" t="s">
        <v>10</v>
      </c>
      <c r="C13" s="18" t="s">
        <v>121</v>
      </c>
      <c r="D13" s="18" t="s">
        <v>9</v>
      </c>
      <c r="E13" s="18" t="s">
        <v>10</v>
      </c>
      <c r="F13" s="18" t="s">
        <v>58</v>
      </c>
      <c r="G13" s="18" t="s">
        <v>59</v>
      </c>
      <c r="H13" s="18" t="s">
        <v>60</v>
      </c>
      <c r="I13" s="37">
        <v>25.67</v>
      </c>
      <c r="J13" s="38">
        <v>42</v>
      </c>
      <c r="K13" s="38">
        <v>39</v>
      </c>
      <c r="L13" s="37">
        <v>0</v>
      </c>
      <c r="M13" s="38">
        <v>0</v>
      </c>
      <c r="N13" s="38">
        <v>0</v>
      </c>
    </row>
    <row r="14" spans="1:16" s="1" customFormat="1" x14ac:dyDescent="0.35">
      <c r="A14" s="18" t="s">
        <v>11</v>
      </c>
      <c r="B14" s="18" t="s">
        <v>12</v>
      </c>
      <c r="C14" s="18" t="s">
        <v>61</v>
      </c>
      <c r="D14" s="18" t="s">
        <v>11</v>
      </c>
      <c r="E14" s="18" t="s">
        <v>12</v>
      </c>
      <c r="F14" s="18" t="s">
        <v>62</v>
      </c>
      <c r="G14" s="18" t="s">
        <v>63</v>
      </c>
      <c r="H14" s="18" t="s">
        <v>64</v>
      </c>
      <c r="I14" s="37">
        <v>2.82</v>
      </c>
      <c r="J14" s="38">
        <v>6</v>
      </c>
      <c r="K14" s="38">
        <v>6</v>
      </c>
      <c r="L14" s="37">
        <v>0</v>
      </c>
      <c r="M14" s="38">
        <v>0</v>
      </c>
      <c r="N14" s="38">
        <v>0</v>
      </c>
    </row>
    <row r="15" spans="1:16" s="1" customFormat="1" x14ac:dyDescent="0.35">
      <c r="A15" s="18" t="s">
        <v>131</v>
      </c>
      <c r="B15" s="18" t="s">
        <v>132</v>
      </c>
      <c r="C15" s="18" t="s">
        <v>133</v>
      </c>
      <c r="D15" s="18" t="s">
        <v>131</v>
      </c>
      <c r="E15" s="18" t="s">
        <v>132</v>
      </c>
      <c r="F15" s="18" t="s">
        <v>134</v>
      </c>
      <c r="G15" s="18" t="s">
        <v>135</v>
      </c>
      <c r="H15" s="18" t="s">
        <v>136</v>
      </c>
      <c r="I15" s="37">
        <v>0</v>
      </c>
      <c r="J15" s="38">
        <v>2</v>
      </c>
      <c r="K15" s="38">
        <v>2</v>
      </c>
      <c r="L15" s="37">
        <v>0</v>
      </c>
      <c r="M15" s="38">
        <v>0</v>
      </c>
      <c r="N15" s="38">
        <v>0</v>
      </c>
    </row>
    <row r="16" spans="1:16" s="1" customFormat="1" x14ac:dyDescent="0.35">
      <c r="A16" s="18" t="s">
        <v>15</v>
      </c>
      <c r="B16" s="18" t="s">
        <v>16</v>
      </c>
      <c r="C16" s="18" t="s">
        <v>65</v>
      </c>
      <c r="D16" s="18" t="s">
        <v>15</v>
      </c>
      <c r="E16" s="18" t="s">
        <v>16</v>
      </c>
      <c r="F16" s="18" t="s">
        <v>66</v>
      </c>
      <c r="G16" s="18" t="s">
        <v>67</v>
      </c>
      <c r="H16" s="18" t="s">
        <v>68</v>
      </c>
      <c r="I16" s="37">
        <v>67.819999999999993</v>
      </c>
      <c r="J16" s="38">
        <v>47</v>
      </c>
      <c r="K16" s="38">
        <v>25</v>
      </c>
      <c r="L16" s="37">
        <v>0</v>
      </c>
      <c r="M16" s="38">
        <v>0</v>
      </c>
      <c r="N16" s="38">
        <v>0</v>
      </c>
    </row>
    <row r="17" spans="1:14" s="1" customFormat="1" x14ac:dyDescent="0.35">
      <c r="A17" s="18" t="s">
        <v>17</v>
      </c>
      <c r="B17" s="18" t="s">
        <v>18</v>
      </c>
      <c r="C17" s="18" t="s">
        <v>69</v>
      </c>
      <c r="D17" s="18" t="s">
        <v>17</v>
      </c>
      <c r="E17" s="18" t="s">
        <v>18</v>
      </c>
      <c r="F17" s="18" t="s">
        <v>73</v>
      </c>
      <c r="G17" s="18" t="s">
        <v>74</v>
      </c>
      <c r="H17" s="18" t="s">
        <v>75</v>
      </c>
      <c r="I17" s="37">
        <v>27.95</v>
      </c>
      <c r="J17" s="38">
        <v>0</v>
      </c>
      <c r="K17" s="38">
        <v>0</v>
      </c>
      <c r="L17" s="37">
        <v>0</v>
      </c>
      <c r="M17" s="38">
        <v>0</v>
      </c>
      <c r="N17" s="38">
        <v>0</v>
      </c>
    </row>
    <row r="18" spans="1:14" s="1" customFormat="1" x14ac:dyDescent="0.35">
      <c r="A18" s="18" t="s">
        <v>17</v>
      </c>
      <c r="B18" s="18" t="s">
        <v>18</v>
      </c>
      <c r="C18" s="18" t="s">
        <v>69</v>
      </c>
      <c r="D18" s="18" t="s">
        <v>17</v>
      </c>
      <c r="E18" s="18" t="s">
        <v>18</v>
      </c>
      <c r="F18" s="18" t="s">
        <v>70</v>
      </c>
      <c r="G18" s="18" t="s">
        <v>71</v>
      </c>
      <c r="H18" s="18" t="s">
        <v>72</v>
      </c>
      <c r="I18" s="37">
        <v>19.54</v>
      </c>
      <c r="J18" s="38">
        <v>23</v>
      </c>
      <c r="K18" s="38">
        <v>22</v>
      </c>
      <c r="L18" s="37">
        <v>0</v>
      </c>
      <c r="M18" s="38">
        <v>0</v>
      </c>
      <c r="N18" s="38">
        <v>0</v>
      </c>
    </row>
    <row r="19" spans="1:14" s="1" customFormat="1" x14ac:dyDescent="0.35">
      <c r="A19" s="18" t="s">
        <v>17</v>
      </c>
      <c r="B19" s="18" t="s">
        <v>18</v>
      </c>
      <c r="C19" s="18" t="s">
        <v>69</v>
      </c>
      <c r="D19" s="18" t="s">
        <v>17</v>
      </c>
      <c r="E19" s="18" t="s">
        <v>18</v>
      </c>
      <c r="F19" s="18" t="s">
        <v>96</v>
      </c>
      <c r="G19" s="18" t="s">
        <v>97</v>
      </c>
      <c r="H19" s="18" t="s">
        <v>98</v>
      </c>
      <c r="I19" s="37">
        <v>6.91</v>
      </c>
      <c r="J19" s="38">
        <v>0</v>
      </c>
      <c r="K19" s="38">
        <v>0</v>
      </c>
      <c r="L19" s="37">
        <v>0</v>
      </c>
      <c r="M19" s="38">
        <v>0</v>
      </c>
      <c r="N19" s="38">
        <v>0</v>
      </c>
    </row>
    <row r="20" spans="1:14" s="1" customFormat="1" x14ac:dyDescent="0.35">
      <c r="A20" s="18" t="s">
        <v>19</v>
      </c>
      <c r="B20" s="18" t="s">
        <v>20</v>
      </c>
      <c r="C20" s="18" t="s">
        <v>76</v>
      </c>
      <c r="D20" s="18" t="s">
        <v>19</v>
      </c>
      <c r="E20" s="18" t="s">
        <v>20</v>
      </c>
      <c r="F20" s="18" t="s">
        <v>77</v>
      </c>
      <c r="G20" s="18" t="s">
        <v>78</v>
      </c>
      <c r="H20" s="18" t="s">
        <v>79</v>
      </c>
      <c r="I20" s="37">
        <v>188.7</v>
      </c>
      <c r="J20" s="38">
        <v>151</v>
      </c>
      <c r="K20" s="38">
        <v>127</v>
      </c>
      <c r="L20" s="37">
        <v>0</v>
      </c>
      <c r="M20" s="38">
        <v>0</v>
      </c>
      <c r="N20" s="38">
        <v>0</v>
      </c>
    </row>
    <row r="21" spans="1:14" s="1" customFormat="1" x14ac:dyDescent="0.35">
      <c r="A21" s="18" t="s">
        <v>19</v>
      </c>
      <c r="B21" s="18" t="s">
        <v>20</v>
      </c>
      <c r="C21" s="18" t="s">
        <v>76</v>
      </c>
      <c r="D21" s="18" t="s">
        <v>19</v>
      </c>
      <c r="E21" s="18" t="s">
        <v>20</v>
      </c>
      <c r="F21" s="18" t="s">
        <v>80</v>
      </c>
      <c r="G21" s="18" t="s">
        <v>81</v>
      </c>
      <c r="H21" s="18" t="s">
        <v>82</v>
      </c>
      <c r="I21" s="37">
        <v>17.559999999999999</v>
      </c>
      <c r="J21" s="38">
        <v>20</v>
      </c>
      <c r="K21" s="38">
        <v>15</v>
      </c>
      <c r="L21" s="37">
        <v>0</v>
      </c>
      <c r="M21" s="38">
        <v>0</v>
      </c>
      <c r="N21" s="38">
        <v>0</v>
      </c>
    </row>
    <row r="22" spans="1:14" s="1" customFormat="1" x14ac:dyDescent="0.35">
      <c r="A22" s="18" t="s">
        <v>21</v>
      </c>
      <c r="B22" s="18" t="s">
        <v>22</v>
      </c>
      <c r="C22" s="18" t="s">
        <v>99</v>
      </c>
      <c r="D22" s="18" t="s">
        <v>21</v>
      </c>
      <c r="E22" s="18" t="s">
        <v>22</v>
      </c>
      <c r="F22" s="18" t="s">
        <v>100</v>
      </c>
      <c r="G22" s="18" t="s">
        <v>101</v>
      </c>
      <c r="H22" s="18" t="s">
        <v>102</v>
      </c>
      <c r="I22" s="37">
        <v>68.91</v>
      </c>
      <c r="J22" s="38">
        <v>7</v>
      </c>
      <c r="K22" s="38">
        <v>6</v>
      </c>
      <c r="L22" s="37">
        <v>0</v>
      </c>
      <c r="M22" s="38">
        <v>0</v>
      </c>
      <c r="N22" s="38">
        <v>0</v>
      </c>
    </row>
    <row r="23" spans="1:14" s="1" customFormat="1" x14ac:dyDescent="0.35">
      <c r="A23" s="18" t="s">
        <v>23</v>
      </c>
      <c r="B23" s="18" t="s">
        <v>24</v>
      </c>
      <c r="C23" s="18" t="s">
        <v>83</v>
      </c>
      <c r="D23" s="18" t="s">
        <v>23</v>
      </c>
      <c r="E23" s="18" t="s">
        <v>24</v>
      </c>
      <c r="F23" s="18" t="s">
        <v>84</v>
      </c>
      <c r="G23" s="18" t="s">
        <v>85</v>
      </c>
      <c r="H23" s="18" t="s">
        <v>86</v>
      </c>
      <c r="I23" s="37">
        <v>6.17</v>
      </c>
      <c r="J23" s="38">
        <v>0</v>
      </c>
      <c r="K23" s="38">
        <v>0</v>
      </c>
      <c r="L23" s="37">
        <v>0</v>
      </c>
      <c r="M23" s="38">
        <v>0</v>
      </c>
      <c r="N23" s="38">
        <v>0</v>
      </c>
    </row>
    <row r="24" spans="1:14" s="1" customFormat="1" x14ac:dyDescent="0.35">
      <c r="A24" s="18" t="s">
        <v>25</v>
      </c>
      <c r="B24" s="18" t="s">
        <v>26</v>
      </c>
      <c r="C24" s="18" t="s">
        <v>87</v>
      </c>
      <c r="D24" s="18" t="s">
        <v>25</v>
      </c>
      <c r="E24" s="18" t="s">
        <v>26</v>
      </c>
      <c r="F24" s="18" t="s">
        <v>88</v>
      </c>
      <c r="G24" s="18" t="s">
        <v>89</v>
      </c>
      <c r="H24" s="18" t="s">
        <v>90</v>
      </c>
      <c r="I24" s="37">
        <v>2.2599999999999998</v>
      </c>
      <c r="J24" s="38">
        <v>1</v>
      </c>
      <c r="K24" s="38">
        <v>0</v>
      </c>
      <c r="L24" s="37">
        <v>0</v>
      </c>
      <c r="M24" s="38">
        <v>0</v>
      </c>
      <c r="N24" s="38">
        <v>0</v>
      </c>
    </row>
    <row r="25" spans="1:14" s="14" customFormat="1" x14ac:dyDescent="0.35">
      <c r="A25" s="18" t="s">
        <v>137</v>
      </c>
      <c r="B25" s="18" t="s">
        <v>138</v>
      </c>
      <c r="C25" s="18" t="s">
        <v>152</v>
      </c>
      <c r="D25" s="18" t="s">
        <v>137</v>
      </c>
      <c r="E25" s="18" t="s">
        <v>138</v>
      </c>
      <c r="F25" s="18" t="s">
        <v>139</v>
      </c>
      <c r="G25" s="18" t="s">
        <v>140</v>
      </c>
      <c r="H25" s="18" t="s">
        <v>141</v>
      </c>
      <c r="I25" s="37">
        <v>11.58</v>
      </c>
      <c r="J25" s="38">
        <v>12</v>
      </c>
      <c r="K25" s="38">
        <v>11</v>
      </c>
      <c r="L25" s="37">
        <v>0</v>
      </c>
      <c r="M25" s="38">
        <v>0</v>
      </c>
      <c r="N25" s="38">
        <v>0</v>
      </c>
    </row>
    <row r="26" spans="1:14" x14ac:dyDescent="0.35">
      <c r="A26" s="18" t="s">
        <v>142</v>
      </c>
      <c r="B26" s="18" t="s">
        <v>143</v>
      </c>
      <c r="C26" s="18" t="s">
        <v>144</v>
      </c>
      <c r="D26" s="18" t="s">
        <v>142</v>
      </c>
      <c r="E26" s="18" t="s">
        <v>143</v>
      </c>
      <c r="F26" s="18" t="s">
        <v>145</v>
      </c>
      <c r="G26" s="18" t="s">
        <v>146</v>
      </c>
      <c r="H26" s="18" t="s">
        <v>147</v>
      </c>
      <c r="I26" s="37">
        <v>24.11</v>
      </c>
      <c r="J26" s="38">
        <v>27</v>
      </c>
      <c r="K26" s="38">
        <v>21</v>
      </c>
      <c r="L26" s="37">
        <v>0</v>
      </c>
      <c r="M26" s="38">
        <v>0</v>
      </c>
      <c r="N26" s="38">
        <v>0</v>
      </c>
    </row>
    <row r="27" spans="1:14" x14ac:dyDescent="0.35">
      <c r="A27" s="41" t="s">
        <v>154</v>
      </c>
      <c r="B27" s="42"/>
      <c r="C27" s="42"/>
      <c r="D27" s="42"/>
      <c r="E27" s="42"/>
      <c r="F27" s="42"/>
      <c r="G27" s="43"/>
      <c r="H27" s="43"/>
      <c r="I27" s="44">
        <f>SUBTOTAL(109,Table12[Probation Referred, On Probation or Parole, Expelled pursuant to EC 48915(a) or (c) '[EC 2574(c)(4)(A)'] ADA])</f>
        <v>834.37999999999988</v>
      </c>
      <c r="J27" s="45">
        <f>SUBTOTAL(109,Table12[COE-Funded Charter School Non-Juvenile Court Enrollment])</f>
        <v>678</v>
      </c>
      <c r="K27" s="45">
        <f>SUBTOTAL(109,Table12[COE-Funded Charter School Non-Juvenile Court Unduplicated FRPM/EL/Foster Count])</f>
        <v>452</v>
      </c>
      <c r="L27" s="44">
        <f>SUBTOTAL(109,Table12[Juvenile Halls, Homes and Camps '[EC 14057(b) and 14058'] ADA])</f>
        <v>148.18</v>
      </c>
      <c r="M27" s="45">
        <f>SUBTOTAL(109,Table12[COE-Funded Charter School Juvenile Court Enrollment])</f>
        <v>121</v>
      </c>
      <c r="N27" s="45">
        <f>SUBTOTAL(109,Table12[COE-Funded Charter School Juvenile Court Unduplicated FRPM/EL/Foster Count])</f>
        <v>121</v>
      </c>
    </row>
    <row r="28" spans="1:14" ht="22.5" customHeight="1" x14ac:dyDescent="0.35">
      <c r="A28" s="19" t="s">
        <v>0</v>
      </c>
      <c r="B28" s="20"/>
      <c r="C28" s="20"/>
      <c r="D28" s="20"/>
      <c r="E28" s="20"/>
      <c r="F28" s="20"/>
      <c r="G28" s="20"/>
      <c r="H28" s="20"/>
      <c r="I28" s="20"/>
      <c r="J28" s="21"/>
      <c r="K28" s="21"/>
      <c r="L28" s="21"/>
      <c r="M28" s="21"/>
      <c r="N28" s="21"/>
    </row>
    <row r="29" spans="1:14" x14ac:dyDescent="0.35">
      <c r="A29" s="22" t="s">
        <v>1</v>
      </c>
      <c r="B29" s="20"/>
      <c r="C29" s="20"/>
      <c r="D29" s="20"/>
      <c r="E29" s="20"/>
      <c r="F29" s="20"/>
      <c r="G29" s="20"/>
      <c r="H29" s="20"/>
      <c r="I29" s="20"/>
      <c r="J29" s="21"/>
      <c r="K29" s="21"/>
      <c r="L29" s="21"/>
      <c r="M29" s="21"/>
      <c r="N29" s="21"/>
    </row>
    <row r="30" spans="1:14" x14ac:dyDescent="0.35">
      <c r="A30" s="22" t="s">
        <v>2</v>
      </c>
      <c r="B30" s="20"/>
      <c r="C30" s="20"/>
      <c r="D30" s="20"/>
      <c r="E30" s="20"/>
      <c r="F30" s="20"/>
      <c r="G30" s="20"/>
      <c r="H30" s="20"/>
      <c r="I30" s="20"/>
      <c r="J30" s="21"/>
      <c r="K30" s="21"/>
      <c r="L30" s="21"/>
      <c r="M30" s="21"/>
      <c r="N30" s="21"/>
    </row>
    <row r="31" spans="1:14" x14ac:dyDescent="0.35">
      <c r="A31" s="23" t="s">
        <v>149</v>
      </c>
      <c r="B31" s="20"/>
      <c r="C31" s="20"/>
      <c r="D31" s="20"/>
      <c r="E31" s="20"/>
      <c r="F31" s="20"/>
      <c r="G31" s="20"/>
      <c r="H31" s="20"/>
      <c r="I31" s="20"/>
      <c r="J31" s="21"/>
      <c r="K31" s="21"/>
      <c r="L31" s="21"/>
      <c r="M31" s="21"/>
      <c r="N31" s="21"/>
    </row>
    <row r="32" spans="1:14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1"/>
      <c r="K32" s="21"/>
      <c r="L32" s="21"/>
      <c r="M32" s="21"/>
      <c r="N32" s="21"/>
    </row>
    <row r="33" spans="1:14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1"/>
      <c r="K33" s="21"/>
      <c r="L33" s="21"/>
      <c r="M33" s="21"/>
      <c r="N33" s="21"/>
    </row>
    <row r="34" spans="1:14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1"/>
      <c r="K34" s="21"/>
      <c r="L34" s="21"/>
      <c r="M34" s="21"/>
      <c r="N34" s="21"/>
    </row>
    <row r="35" spans="1:14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1"/>
      <c r="K35" s="21"/>
      <c r="L35" s="21"/>
      <c r="M35" s="21"/>
      <c r="N35" s="21"/>
    </row>
    <row r="36" spans="1:14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1"/>
      <c r="K36" s="21"/>
      <c r="L36" s="21"/>
      <c r="M36" s="21"/>
      <c r="N36" s="21"/>
    </row>
    <row r="37" spans="1:14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1"/>
      <c r="K37" s="21"/>
      <c r="L37" s="21"/>
      <c r="M37" s="21"/>
      <c r="N37" s="21"/>
    </row>
    <row r="38" spans="1:14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1"/>
      <c r="K38" s="21"/>
      <c r="L38" s="21"/>
      <c r="M38" s="21"/>
      <c r="N38" s="21"/>
    </row>
    <row r="39" spans="1:14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1"/>
      <c r="K39" s="21"/>
      <c r="L39" s="21"/>
      <c r="M39" s="21"/>
      <c r="N39" s="21"/>
    </row>
    <row r="40" spans="1:14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1"/>
      <c r="K40" s="21"/>
      <c r="L40" s="21"/>
      <c r="M40" s="21"/>
      <c r="N40" s="21"/>
    </row>
    <row r="41" spans="1:14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1"/>
      <c r="K41" s="21"/>
      <c r="L41" s="21"/>
      <c r="M41" s="21"/>
      <c r="N41" s="21"/>
    </row>
    <row r="42" spans="1:14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1"/>
      <c r="K42" s="21"/>
      <c r="L42" s="21"/>
      <c r="M42" s="21"/>
      <c r="N42" s="21"/>
    </row>
    <row r="43" spans="1:14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1"/>
      <c r="K43" s="21"/>
      <c r="L43" s="21"/>
      <c r="M43" s="21"/>
      <c r="N43" s="21"/>
    </row>
    <row r="44" spans="1:14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1"/>
      <c r="K44" s="21"/>
      <c r="L44" s="21"/>
      <c r="M44" s="21"/>
      <c r="N44" s="21"/>
    </row>
    <row r="45" spans="1:14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1"/>
      <c r="K45" s="21"/>
      <c r="L45" s="21"/>
      <c r="M45" s="21"/>
      <c r="N45" s="21"/>
    </row>
    <row r="46" spans="1:14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1"/>
    </row>
    <row r="47" spans="1:14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1"/>
      <c r="K47" s="21"/>
      <c r="L47" s="21"/>
      <c r="M47" s="21"/>
      <c r="N47" s="21"/>
    </row>
    <row r="48" spans="1:14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1"/>
      <c r="K48" s="21"/>
      <c r="L48" s="21"/>
      <c r="M48" s="21"/>
      <c r="N48" s="21"/>
    </row>
    <row r="49" spans="1:14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1"/>
      <c r="K49" s="21"/>
      <c r="L49" s="21"/>
      <c r="M49" s="21"/>
      <c r="N49" s="21"/>
    </row>
    <row r="50" spans="1:14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1"/>
      <c r="K50" s="21"/>
      <c r="L50" s="21"/>
      <c r="M50" s="21"/>
      <c r="N50" s="21"/>
    </row>
    <row r="51" spans="1:14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1"/>
      <c r="K51" s="21"/>
      <c r="L51" s="21"/>
      <c r="M51" s="21"/>
      <c r="N51" s="21"/>
    </row>
    <row r="52" spans="1:14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</row>
    <row r="53" spans="1:14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</row>
    <row r="54" spans="1:14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1"/>
      <c r="K54" s="21"/>
      <c r="L54" s="21"/>
      <c r="M54" s="21"/>
      <c r="N54" s="21"/>
    </row>
    <row r="55" spans="1:14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1"/>
      <c r="N55" s="21"/>
    </row>
    <row r="56" spans="1:14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</row>
    <row r="57" spans="1:14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1"/>
      <c r="K57" s="21"/>
      <c r="L57" s="21"/>
      <c r="M57" s="21"/>
      <c r="N57" s="21"/>
    </row>
    <row r="58" spans="1:14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1"/>
      <c r="K58" s="21"/>
      <c r="L58" s="21"/>
      <c r="M58" s="21"/>
      <c r="N58" s="21"/>
    </row>
    <row r="59" spans="1:14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1"/>
      <c r="K59" s="21"/>
      <c r="L59" s="21"/>
      <c r="M59" s="21"/>
      <c r="N59" s="21"/>
    </row>
    <row r="60" spans="1:14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1"/>
      <c r="K60" s="21"/>
      <c r="L60" s="21"/>
      <c r="M60" s="21"/>
      <c r="N60" s="21"/>
    </row>
    <row r="61" spans="1:14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1"/>
      <c r="K61" s="21"/>
      <c r="L61" s="21"/>
      <c r="M61" s="21"/>
      <c r="N61" s="21"/>
    </row>
    <row r="62" spans="1:14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1"/>
      <c r="K62" s="21"/>
      <c r="L62" s="21"/>
      <c r="M62" s="21"/>
      <c r="N62" s="21"/>
    </row>
    <row r="63" spans="1:14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1"/>
      <c r="K63" s="21"/>
      <c r="L63" s="21"/>
      <c r="M63" s="21"/>
      <c r="N63" s="21"/>
    </row>
    <row r="64" spans="1:14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1"/>
      <c r="K64" s="21"/>
      <c r="L64" s="21"/>
      <c r="M64" s="21"/>
      <c r="N64" s="21"/>
    </row>
    <row r="65" spans="1:14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1"/>
      <c r="K65" s="21"/>
      <c r="L65" s="21"/>
      <c r="M65" s="21"/>
      <c r="N65" s="21"/>
    </row>
    <row r="66" spans="1:14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1"/>
      <c r="K66" s="21"/>
      <c r="L66" s="21"/>
      <c r="M66" s="21"/>
      <c r="N66" s="21"/>
    </row>
    <row r="67" spans="1:14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1"/>
      <c r="K67" s="21"/>
      <c r="L67" s="21"/>
      <c r="M67" s="21"/>
      <c r="N67" s="21"/>
    </row>
    <row r="68" spans="1:14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1"/>
      <c r="K68" s="21"/>
      <c r="L68" s="21"/>
      <c r="M68" s="21"/>
      <c r="N68" s="21"/>
    </row>
    <row r="69" spans="1:14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1"/>
      <c r="K69" s="21"/>
      <c r="L69" s="21"/>
      <c r="M69" s="21"/>
      <c r="N69" s="21"/>
    </row>
    <row r="70" spans="1:14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1"/>
      <c r="K70" s="21"/>
      <c r="L70" s="21"/>
      <c r="M70" s="21"/>
      <c r="N70" s="21"/>
    </row>
    <row r="71" spans="1:14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1"/>
      <c r="K71" s="21"/>
      <c r="L71" s="21"/>
      <c r="M71" s="21"/>
      <c r="N71" s="21"/>
    </row>
    <row r="72" spans="1:14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1"/>
      <c r="K72" s="21"/>
      <c r="L72" s="21"/>
      <c r="M72" s="21"/>
      <c r="N72" s="21"/>
    </row>
    <row r="73" spans="1:14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1"/>
      <c r="K73" s="21"/>
      <c r="L73" s="21"/>
      <c r="M73" s="21"/>
      <c r="N73" s="21"/>
    </row>
    <row r="74" spans="1:14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1"/>
      <c r="K74" s="21"/>
      <c r="L74" s="21"/>
      <c r="M74" s="21"/>
      <c r="N74" s="21"/>
    </row>
    <row r="75" spans="1:14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1"/>
      <c r="K75" s="21"/>
      <c r="L75" s="21"/>
      <c r="M75" s="21"/>
      <c r="N75" s="21"/>
    </row>
    <row r="76" spans="1:14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1"/>
      <c r="K76" s="21"/>
      <c r="L76" s="21"/>
      <c r="M76" s="21"/>
      <c r="N76" s="21"/>
    </row>
    <row r="77" spans="1:14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1"/>
      <c r="K77" s="21"/>
      <c r="L77" s="21"/>
      <c r="M77" s="21"/>
      <c r="N77" s="21"/>
    </row>
    <row r="78" spans="1:14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1"/>
      <c r="K78" s="21"/>
      <c r="L78" s="21"/>
      <c r="M78" s="21"/>
      <c r="N78" s="21"/>
    </row>
    <row r="79" spans="1:14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1"/>
      <c r="K79" s="21"/>
      <c r="L79" s="21"/>
      <c r="M79" s="21"/>
      <c r="N79" s="21"/>
    </row>
    <row r="80" spans="1:14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1"/>
      <c r="K80" s="21"/>
      <c r="L80" s="21"/>
      <c r="M80" s="21"/>
      <c r="N80" s="21"/>
    </row>
    <row r="81" spans="1:14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1"/>
      <c r="K81" s="21"/>
      <c r="L81" s="21"/>
      <c r="M81" s="21"/>
      <c r="N81" s="21"/>
    </row>
    <row r="82" spans="1:14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1"/>
      <c r="K82" s="21"/>
      <c r="L82" s="21"/>
      <c r="M82" s="21"/>
      <c r="N82" s="21"/>
    </row>
    <row r="83" spans="1:14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1"/>
      <c r="K83" s="21"/>
      <c r="L83" s="21"/>
      <c r="M83" s="21"/>
      <c r="N83" s="21"/>
    </row>
    <row r="84" spans="1:14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1"/>
      <c r="K84" s="21"/>
      <c r="L84" s="21"/>
      <c r="M84" s="21"/>
      <c r="N84" s="21"/>
    </row>
    <row r="85" spans="1:14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1"/>
      <c r="K85" s="21"/>
      <c r="L85" s="21"/>
      <c r="M85" s="21"/>
      <c r="N85" s="21"/>
    </row>
    <row r="86" spans="1:14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1"/>
      <c r="K86" s="21"/>
      <c r="L86" s="21"/>
      <c r="M86" s="21"/>
      <c r="N86" s="21"/>
    </row>
    <row r="87" spans="1:14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1"/>
      <c r="K87" s="21"/>
      <c r="L87" s="21"/>
      <c r="M87" s="21"/>
      <c r="N87" s="21"/>
    </row>
    <row r="88" spans="1:14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1"/>
      <c r="K88" s="21"/>
      <c r="L88" s="21"/>
      <c r="M88" s="21"/>
      <c r="N88" s="21"/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9 A11:N26 A10:B10 D10:N10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8"/>
  <sheetViews>
    <sheetView zoomScaleNormal="100" workbookViewId="0">
      <pane ySplit="5" topLeftCell="A6" activePane="bottomLeft" state="frozen"/>
      <selection activeCell="A2" sqref="A2"/>
      <selection pane="bottomLeft"/>
    </sheetView>
  </sheetViews>
  <sheetFormatPr defaultColWidth="12.23046875" defaultRowHeight="15.5" x14ac:dyDescent="0.35"/>
  <cols>
    <col min="1" max="1" width="11.3046875" style="15" customWidth="1"/>
    <col min="2" max="2" width="12" style="15" customWidth="1"/>
    <col min="3" max="3" width="34.53515625" style="15" customWidth="1"/>
    <col min="4" max="4" width="14.4609375" style="15" customWidth="1"/>
    <col min="5" max="6" width="12" style="15" customWidth="1"/>
    <col min="7" max="7" width="41.07421875" style="15" customWidth="1"/>
    <col min="8" max="8" width="12.23046875" style="15" customWidth="1"/>
    <col min="9" max="9" width="20.765625" style="15" customWidth="1"/>
    <col min="10" max="10" width="14" style="10" customWidth="1"/>
    <col min="11" max="11" width="18.84375" style="10" customWidth="1"/>
    <col min="12" max="12" width="18.23046875" style="10" customWidth="1"/>
    <col min="13" max="13" width="14.53515625" style="10" customWidth="1"/>
    <col min="14" max="14" width="18.53515625" style="10" customWidth="1"/>
    <col min="15" max="16384" width="12.23046875" style="10"/>
  </cols>
  <sheetData>
    <row r="1" spans="1:16" ht="18" x14ac:dyDescent="0.4">
      <c r="A1" s="47" t="s">
        <v>27</v>
      </c>
      <c r="B1" s="11"/>
      <c r="C1" s="13"/>
      <c r="D1" s="11"/>
      <c r="E1" s="11"/>
      <c r="F1" s="11"/>
      <c r="G1" s="11"/>
      <c r="H1" s="8"/>
      <c r="I1" s="8"/>
      <c r="J1" s="9"/>
      <c r="K1" s="9"/>
      <c r="L1" s="9"/>
      <c r="M1" s="9"/>
      <c r="N1" s="9"/>
    </row>
    <row r="2" spans="1:16" ht="19" x14ac:dyDescent="0.4">
      <c r="A2" s="51" t="s">
        <v>151</v>
      </c>
      <c r="B2" s="11"/>
      <c r="C2" s="12"/>
      <c r="D2" s="11"/>
      <c r="E2" s="11"/>
      <c r="F2" s="11"/>
      <c r="G2" s="11"/>
      <c r="H2" s="8"/>
      <c r="I2" s="8"/>
      <c r="J2" s="9"/>
      <c r="K2" s="9"/>
      <c r="L2" s="9"/>
      <c r="M2" s="9"/>
      <c r="N2" s="9"/>
    </row>
    <row r="3" spans="1:16" ht="19" x14ac:dyDescent="0.4">
      <c r="A3" s="17" t="s">
        <v>157</v>
      </c>
      <c r="B3" s="11"/>
      <c r="C3" s="12"/>
      <c r="D3" s="11"/>
      <c r="E3" s="11"/>
      <c r="F3" s="11"/>
      <c r="G3" s="11"/>
      <c r="H3" s="8"/>
      <c r="I3" s="8"/>
      <c r="J3" s="9"/>
      <c r="K3" s="9"/>
      <c r="L3" s="9"/>
      <c r="M3" s="9"/>
      <c r="N3" s="9"/>
    </row>
    <row r="4" spans="1:16" ht="22.5" customHeight="1" x14ac:dyDescent="0.4">
      <c r="A4" s="16" t="s">
        <v>128</v>
      </c>
      <c r="B4" s="11"/>
      <c r="C4" s="12"/>
      <c r="D4" s="11"/>
      <c r="E4" s="11"/>
      <c r="F4" s="11"/>
      <c r="G4" s="11"/>
      <c r="H4" s="11"/>
      <c r="I4" s="11"/>
      <c r="J4" s="13"/>
      <c r="K4" s="13"/>
      <c r="L4" s="13"/>
      <c r="M4" s="13"/>
      <c r="N4" s="13"/>
    </row>
    <row r="5" spans="1:16" s="3" customFormat="1" ht="78.75" customHeight="1" x14ac:dyDescent="0.35">
      <c r="A5" s="34" t="s">
        <v>28</v>
      </c>
      <c r="B5" s="34" t="s">
        <v>29</v>
      </c>
      <c r="C5" s="34" t="s">
        <v>30</v>
      </c>
      <c r="D5" s="35" t="s">
        <v>31</v>
      </c>
      <c r="E5" s="35" t="s">
        <v>32</v>
      </c>
      <c r="F5" s="35" t="s">
        <v>33</v>
      </c>
      <c r="G5" s="35" t="s">
        <v>34</v>
      </c>
      <c r="H5" s="35" t="s">
        <v>35</v>
      </c>
      <c r="I5" s="35" t="s">
        <v>103</v>
      </c>
      <c r="J5" s="36" t="s">
        <v>104</v>
      </c>
      <c r="K5" s="36" t="s">
        <v>105</v>
      </c>
      <c r="L5" s="36" t="s">
        <v>106</v>
      </c>
      <c r="M5" s="36" t="s">
        <v>107</v>
      </c>
      <c r="N5" s="36" t="s">
        <v>108</v>
      </c>
      <c r="O5" s="2"/>
      <c r="P5" s="2"/>
    </row>
    <row r="6" spans="1:16" s="1" customFormat="1" x14ac:dyDescent="0.35">
      <c r="A6" s="18" t="s">
        <v>109</v>
      </c>
      <c r="B6" s="18" t="s">
        <v>110</v>
      </c>
      <c r="C6" s="18" t="s">
        <v>111</v>
      </c>
      <c r="D6" s="18" t="s">
        <v>109</v>
      </c>
      <c r="E6" s="18" t="s">
        <v>110</v>
      </c>
      <c r="F6" s="18" t="s">
        <v>112</v>
      </c>
      <c r="G6" s="18" t="s">
        <v>113</v>
      </c>
      <c r="H6" s="18" t="s">
        <v>114</v>
      </c>
      <c r="I6" s="37">
        <v>6.02</v>
      </c>
      <c r="J6" s="38">
        <v>1</v>
      </c>
      <c r="K6" s="38">
        <v>1</v>
      </c>
      <c r="L6" s="37">
        <v>0</v>
      </c>
      <c r="M6" s="38">
        <v>0</v>
      </c>
      <c r="N6" s="38">
        <v>0</v>
      </c>
    </row>
    <row r="7" spans="1:16" s="1" customFormat="1" x14ac:dyDescent="0.35">
      <c r="A7" s="18" t="s">
        <v>3</v>
      </c>
      <c r="B7" s="18" t="s">
        <v>4</v>
      </c>
      <c r="C7" s="18" t="s">
        <v>36</v>
      </c>
      <c r="D7" s="18" t="s">
        <v>3</v>
      </c>
      <c r="E7" s="18" t="s">
        <v>4</v>
      </c>
      <c r="F7" s="18" t="s">
        <v>37</v>
      </c>
      <c r="G7" s="18" t="s">
        <v>38</v>
      </c>
      <c r="H7" s="18" t="s">
        <v>39</v>
      </c>
      <c r="I7" s="37">
        <v>0</v>
      </c>
      <c r="J7" s="38">
        <v>3</v>
      </c>
      <c r="K7" s="38">
        <v>3</v>
      </c>
      <c r="L7" s="37">
        <v>0</v>
      </c>
      <c r="M7" s="38">
        <v>0</v>
      </c>
      <c r="N7" s="38">
        <v>0</v>
      </c>
    </row>
    <row r="8" spans="1:16" s="1" customFormat="1" x14ac:dyDescent="0.35">
      <c r="A8" s="18" t="s">
        <v>115</v>
      </c>
      <c r="B8" s="18" t="s">
        <v>116</v>
      </c>
      <c r="C8" s="18" t="s">
        <v>117</v>
      </c>
      <c r="D8" s="18" t="s">
        <v>115</v>
      </c>
      <c r="E8" s="18" t="s">
        <v>116</v>
      </c>
      <c r="F8" s="18" t="s">
        <v>118</v>
      </c>
      <c r="G8" s="18" t="s">
        <v>119</v>
      </c>
      <c r="H8" s="18" t="s">
        <v>120</v>
      </c>
      <c r="I8" s="37">
        <v>24.15</v>
      </c>
      <c r="J8" s="38">
        <v>58</v>
      </c>
      <c r="K8" s="38">
        <v>47</v>
      </c>
      <c r="L8" s="37">
        <v>0</v>
      </c>
      <c r="M8" s="38">
        <v>0</v>
      </c>
      <c r="N8" s="38">
        <v>0</v>
      </c>
    </row>
    <row r="9" spans="1:16" s="1" customFormat="1" x14ac:dyDescent="0.35">
      <c r="A9" s="18" t="s">
        <v>5</v>
      </c>
      <c r="B9" s="18" t="s">
        <v>6</v>
      </c>
      <c r="C9" s="18" t="s">
        <v>40</v>
      </c>
      <c r="D9" s="18" t="s">
        <v>5</v>
      </c>
      <c r="E9" s="18" t="s">
        <v>6</v>
      </c>
      <c r="F9" s="18" t="s">
        <v>41</v>
      </c>
      <c r="G9" s="18" t="s">
        <v>42</v>
      </c>
      <c r="H9" s="18" t="s">
        <v>43</v>
      </c>
      <c r="I9" s="37">
        <v>23.7</v>
      </c>
      <c r="J9" s="38">
        <v>17</v>
      </c>
      <c r="K9" s="38">
        <v>8</v>
      </c>
      <c r="L9" s="37">
        <v>0</v>
      </c>
      <c r="M9" s="38">
        <v>0</v>
      </c>
      <c r="N9" s="38">
        <v>0</v>
      </c>
    </row>
    <row r="10" spans="1:16" s="1" customFormat="1" x14ac:dyDescent="0.35">
      <c r="A10" s="18" t="s">
        <v>5</v>
      </c>
      <c r="B10" s="18" t="s">
        <v>6</v>
      </c>
      <c r="C10" s="18" t="s">
        <v>40</v>
      </c>
      <c r="D10" s="18" t="s">
        <v>5</v>
      </c>
      <c r="E10" s="18" t="s">
        <v>6</v>
      </c>
      <c r="F10" s="18" t="s">
        <v>44</v>
      </c>
      <c r="G10" s="18" t="s">
        <v>45</v>
      </c>
      <c r="H10" s="18" t="s">
        <v>46</v>
      </c>
      <c r="I10" s="37">
        <v>263.2</v>
      </c>
      <c r="J10" s="38">
        <v>278</v>
      </c>
      <c r="K10" s="38">
        <v>148</v>
      </c>
      <c r="L10" s="37">
        <v>0</v>
      </c>
      <c r="M10" s="38">
        <v>0</v>
      </c>
      <c r="N10" s="38">
        <v>0</v>
      </c>
    </row>
    <row r="11" spans="1:16" s="1" customFormat="1" x14ac:dyDescent="0.35">
      <c r="A11" s="18" t="s">
        <v>5</v>
      </c>
      <c r="B11" s="18" t="s">
        <v>6</v>
      </c>
      <c r="C11" s="18" t="s">
        <v>40</v>
      </c>
      <c r="D11" s="18" t="s">
        <v>5</v>
      </c>
      <c r="E11" s="18" t="s">
        <v>6</v>
      </c>
      <c r="F11" s="18" t="s">
        <v>47</v>
      </c>
      <c r="G11" s="18" t="s">
        <v>48</v>
      </c>
      <c r="H11" s="18" t="s">
        <v>49</v>
      </c>
      <c r="I11" s="37">
        <v>0</v>
      </c>
      <c r="J11" s="38">
        <v>0</v>
      </c>
      <c r="K11" s="38">
        <v>0</v>
      </c>
      <c r="L11" s="37">
        <v>199.3</v>
      </c>
      <c r="M11" s="38">
        <v>150</v>
      </c>
      <c r="N11" s="38">
        <v>150</v>
      </c>
    </row>
    <row r="12" spans="1:16" s="1" customFormat="1" x14ac:dyDescent="0.35">
      <c r="A12" s="18" t="s">
        <v>7</v>
      </c>
      <c r="B12" s="18" t="s">
        <v>8</v>
      </c>
      <c r="C12" s="18" t="s">
        <v>50</v>
      </c>
      <c r="D12" s="18" t="s">
        <v>7</v>
      </c>
      <c r="E12" s="18" t="s">
        <v>8</v>
      </c>
      <c r="F12" s="18" t="s">
        <v>51</v>
      </c>
      <c r="G12" s="18" t="s">
        <v>52</v>
      </c>
      <c r="H12" s="18" t="s">
        <v>53</v>
      </c>
      <c r="I12" s="37">
        <v>93.61</v>
      </c>
      <c r="J12" s="38">
        <v>0</v>
      </c>
      <c r="K12" s="38">
        <v>0</v>
      </c>
      <c r="L12" s="37">
        <v>0</v>
      </c>
      <c r="M12" s="38">
        <v>0</v>
      </c>
      <c r="N12" s="38">
        <v>0</v>
      </c>
    </row>
    <row r="13" spans="1:16" s="1" customFormat="1" x14ac:dyDescent="0.35">
      <c r="A13" s="18" t="s">
        <v>9</v>
      </c>
      <c r="B13" s="18" t="s">
        <v>10</v>
      </c>
      <c r="C13" s="18" t="s">
        <v>121</v>
      </c>
      <c r="D13" s="18" t="s">
        <v>9</v>
      </c>
      <c r="E13" s="18" t="s">
        <v>10</v>
      </c>
      <c r="F13" s="18" t="s">
        <v>55</v>
      </c>
      <c r="G13" s="18" t="s">
        <v>56</v>
      </c>
      <c r="H13" s="18" t="s">
        <v>57</v>
      </c>
      <c r="I13" s="37">
        <v>3.7</v>
      </c>
      <c r="J13" s="38">
        <v>5</v>
      </c>
      <c r="K13" s="38">
        <v>5</v>
      </c>
      <c r="L13" s="37">
        <v>0</v>
      </c>
      <c r="M13" s="38">
        <v>0</v>
      </c>
      <c r="N13" s="38">
        <v>0</v>
      </c>
    </row>
    <row r="14" spans="1:16" s="1" customFormat="1" x14ac:dyDescent="0.35">
      <c r="A14" s="18" t="s">
        <v>9</v>
      </c>
      <c r="B14" s="18" t="s">
        <v>10</v>
      </c>
      <c r="C14" s="18" t="s">
        <v>121</v>
      </c>
      <c r="D14" s="18" t="s">
        <v>9</v>
      </c>
      <c r="E14" s="18" t="s">
        <v>10</v>
      </c>
      <c r="F14" s="18" t="s">
        <v>58</v>
      </c>
      <c r="G14" s="18" t="s">
        <v>59</v>
      </c>
      <c r="H14" s="18" t="s">
        <v>60</v>
      </c>
      <c r="I14" s="37">
        <v>21.94</v>
      </c>
      <c r="J14" s="38">
        <v>30</v>
      </c>
      <c r="K14" s="38">
        <v>27</v>
      </c>
      <c r="L14" s="37">
        <v>0</v>
      </c>
      <c r="M14" s="38">
        <v>0</v>
      </c>
      <c r="N14" s="38">
        <v>0</v>
      </c>
    </row>
    <row r="15" spans="1:16" s="1" customFormat="1" x14ac:dyDescent="0.35">
      <c r="A15" s="18" t="s">
        <v>11</v>
      </c>
      <c r="B15" s="18" t="s">
        <v>12</v>
      </c>
      <c r="C15" s="18" t="s">
        <v>61</v>
      </c>
      <c r="D15" s="18" t="s">
        <v>11</v>
      </c>
      <c r="E15" s="18" t="s">
        <v>12</v>
      </c>
      <c r="F15" s="18" t="s">
        <v>62</v>
      </c>
      <c r="G15" s="18" t="s">
        <v>63</v>
      </c>
      <c r="H15" s="18" t="s">
        <v>64</v>
      </c>
      <c r="I15" s="37">
        <v>4.62</v>
      </c>
      <c r="J15" s="38">
        <v>6</v>
      </c>
      <c r="K15" s="38">
        <v>5</v>
      </c>
      <c r="L15" s="37">
        <v>0</v>
      </c>
      <c r="M15" s="38">
        <v>0</v>
      </c>
      <c r="N15" s="38">
        <v>0</v>
      </c>
    </row>
    <row r="16" spans="1:16" s="1" customFormat="1" x14ac:dyDescent="0.35">
      <c r="A16" s="18" t="s">
        <v>13</v>
      </c>
      <c r="B16" s="18" t="s">
        <v>14</v>
      </c>
      <c r="C16" s="18" t="s">
        <v>92</v>
      </c>
      <c r="D16" s="18" t="s">
        <v>13</v>
      </c>
      <c r="E16" s="18" t="s">
        <v>14</v>
      </c>
      <c r="F16" s="18" t="s">
        <v>93</v>
      </c>
      <c r="G16" s="18" t="s">
        <v>94</v>
      </c>
      <c r="H16" s="18" t="s">
        <v>95</v>
      </c>
      <c r="I16" s="37">
        <v>0</v>
      </c>
      <c r="J16" s="38">
        <v>1</v>
      </c>
      <c r="K16" s="38">
        <v>0</v>
      </c>
      <c r="L16" s="37">
        <v>0</v>
      </c>
      <c r="M16" s="38">
        <v>0</v>
      </c>
      <c r="N16" s="38">
        <v>0</v>
      </c>
    </row>
    <row r="17" spans="1:14" s="1" customFormat="1" x14ac:dyDescent="0.35">
      <c r="A17" s="18" t="s">
        <v>15</v>
      </c>
      <c r="B17" s="18" t="s">
        <v>16</v>
      </c>
      <c r="C17" s="18" t="s">
        <v>65</v>
      </c>
      <c r="D17" s="18" t="s">
        <v>15</v>
      </c>
      <c r="E17" s="18" t="s">
        <v>16</v>
      </c>
      <c r="F17" s="18" t="s">
        <v>66</v>
      </c>
      <c r="G17" s="18" t="s">
        <v>67</v>
      </c>
      <c r="H17" s="18" t="s">
        <v>68</v>
      </c>
      <c r="I17" s="37">
        <v>62.52</v>
      </c>
      <c r="J17" s="38">
        <v>66</v>
      </c>
      <c r="K17" s="38">
        <v>39</v>
      </c>
      <c r="L17" s="37">
        <v>0</v>
      </c>
      <c r="M17" s="38">
        <v>0</v>
      </c>
      <c r="N17" s="38">
        <v>0</v>
      </c>
    </row>
    <row r="18" spans="1:14" s="1" customFormat="1" x14ac:dyDescent="0.35">
      <c r="A18" s="18" t="s">
        <v>17</v>
      </c>
      <c r="B18" s="18" t="s">
        <v>18</v>
      </c>
      <c r="C18" s="18" t="s">
        <v>69</v>
      </c>
      <c r="D18" s="18" t="s">
        <v>17</v>
      </c>
      <c r="E18" s="18" t="s">
        <v>18</v>
      </c>
      <c r="F18" s="18" t="s">
        <v>73</v>
      </c>
      <c r="G18" s="18" t="s">
        <v>74</v>
      </c>
      <c r="H18" s="18" t="s">
        <v>75</v>
      </c>
      <c r="I18" s="37">
        <v>22.7</v>
      </c>
      <c r="J18" s="38">
        <v>0</v>
      </c>
      <c r="K18" s="38">
        <v>0</v>
      </c>
      <c r="L18" s="37">
        <v>0</v>
      </c>
      <c r="M18" s="38">
        <v>0</v>
      </c>
      <c r="N18" s="38">
        <v>0</v>
      </c>
    </row>
    <row r="19" spans="1:14" s="1" customFormat="1" x14ac:dyDescent="0.35">
      <c r="A19" s="18" t="s">
        <v>17</v>
      </c>
      <c r="B19" s="18" t="s">
        <v>18</v>
      </c>
      <c r="C19" s="18" t="s">
        <v>69</v>
      </c>
      <c r="D19" s="18" t="s">
        <v>17</v>
      </c>
      <c r="E19" s="18" t="s">
        <v>18</v>
      </c>
      <c r="F19" s="18" t="s">
        <v>70</v>
      </c>
      <c r="G19" s="18" t="s">
        <v>71</v>
      </c>
      <c r="H19" s="18" t="s">
        <v>72</v>
      </c>
      <c r="I19" s="37">
        <v>50.83</v>
      </c>
      <c r="J19" s="38">
        <v>22</v>
      </c>
      <c r="K19" s="38">
        <v>22</v>
      </c>
      <c r="L19" s="37">
        <v>0</v>
      </c>
      <c r="M19" s="38">
        <v>0</v>
      </c>
      <c r="N19" s="38">
        <v>0</v>
      </c>
    </row>
    <row r="20" spans="1:14" s="1" customFormat="1" x14ac:dyDescent="0.35">
      <c r="A20" s="18" t="s">
        <v>17</v>
      </c>
      <c r="B20" s="18" t="s">
        <v>18</v>
      </c>
      <c r="C20" s="18" t="s">
        <v>69</v>
      </c>
      <c r="D20" s="18" t="s">
        <v>17</v>
      </c>
      <c r="E20" s="18" t="s">
        <v>18</v>
      </c>
      <c r="F20" s="18" t="s">
        <v>96</v>
      </c>
      <c r="G20" s="18" t="s">
        <v>97</v>
      </c>
      <c r="H20" s="18" t="s">
        <v>98</v>
      </c>
      <c r="I20" s="37">
        <v>7.85</v>
      </c>
      <c r="J20" s="38">
        <v>0</v>
      </c>
      <c r="K20" s="38">
        <v>0</v>
      </c>
      <c r="L20" s="37">
        <v>0</v>
      </c>
      <c r="M20" s="38">
        <v>0</v>
      </c>
      <c r="N20" s="38">
        <v>0</v>
      </c>
    </row>
    <row r="21" spans="1:14" s="1" customFormat="1" x14ac:dyDescent="0.35">
      <c r="A21" s="18" t="s">
        <v>19</v>
      </c>
      <c r="B21" s="18" t="s">
        <v>20</v>
      </c>
      <c r="C21" s="18" t="s">
        <v>76</v>
      </c>
      <c r="D21" s="18" t="s">
        <v>19</v>
      </c>
      <c r="E21" s="18" t="s">
        <v>20</v>
      </c>
      <c r="F21" s="18" t="s">
        <v>77</v>
      </c>
      <c r="G21" s="18" t="s">
        <v>78</v>
      </c>
      <c r="H21" s="18" t="s">
        <v>79</v>
      </c>
      <c r="I21" s="37">
        <v>159.15</v>
      </c>
      <c r="J21" s="38">
        <v>119</v>
      </c>
      <c r="K21" s="38">
        <v>103</v>
      </c>
      <c r="L21" s="37">
        <v>0</v>
      </c>
      <c r="M21" s="38">
        <v>0</v>
      </c>
      <c r="N21" s="38">
        <v>0</v>
      </c>
    </row>
    <row r="22" spans="1:14" s="1" customFormat="1" x14ac:dyDescent="0.35">
      <c r="A22" s="18" t="s">
        <v>19</v>
      </c>
      <c r="B22" s="18" t="s">
        <v>20</v>
      </c>
      <c r="C22" s="18" t="s">
        <v>76</v>
      </c>
      <c r="D22" s="18" t="s">
        <v>19</v>
      </c>
      <c r="E22" s="18" t="s">
        <v>20</v>
      </c>
      <c r="F22" s="18" t="s">
        <v>80</v>
      </c>
      <c r="G22" s="18" t="s">
        <v>81</v>
      </c>
      <c r="H22" s="18" t="s">
        <v>82</v>
      </c>
      <c r="I22" s="37">
        <v>15.43</v>
      </c>
      <c r="J22" s="38">
        <v>21</v>
      </c>
      <c r="K22" s="38">
        <v>21</v>
      </c>
      <c r="L22" s="37">
        <v>0</v>
      </c>
      <c r="M22" s="38">
        <v>0</v>
      </c>
      <c r="N22" s="38">
        <v>0</v>
      </c>
    </row>
    <row r="23" spans="1:14" s="14" customFormat="1" x14ac:dyDescent="0.35">
      <c r="A23" s="18" t="s">
        <v>21</v>
      </c>
      <c r="B23" s="18" t="s">
        <v>22</v>
      </c>
      <c r="C23" s="18" t="s">
        <v>99</v>
      </c>
      <c r="D23" s="18" t="s">
        <v>21</v>
      </c>
      <c r="E23" s="18" t="s">
        <v>22</v>
      </c>
      <c r="F23" s="18" t="s">
        <v>100</v>
      </c>
      <c r="G23" s="18" t="s">
        <v>101</v>
      </c>
      <c r="H23" s="18" t="s">
        <v>102</v>
      </c>
      <c r="I23" s="37">
        <v>79.5</v>
      </c>
      <c r="J23" s="38">
        <v>0</v>
      </c>
      <c r="K23" s="38">
        <v>0</v>
      </c>
      <c r="L23" s="37">
        <v>0</v>
      </c>
      <c r="M23" s="38">
        <v>0</v>
      </c>
      <c r="N23" s="38">
        <v>0</v>
      </c>
    </row>
    <row r="24" spans="1:14" x14ac:dyDescent="0.35">
      <c r="A24" s="18" t="s">
        <v>122</v>
      </c>
      <c r="B24" s="18" t="s">
        <v>123</v>
      </c>
      <c r="C24" s="18" t="s">
        <v>124</v>
      </c>
      <c r="D24" s="18" t="s">
        <v>122</v>
      </c>
      <c r="E24" s="18" t="s">
        <v>123</v>
      </c>
      <c r="F24" s="18" t="s">
        <v>125</v>
      </c>
      <c r="G24" s="18" t="s">
        <v>126</v>
      </c>
      <c r="H24" s="18" t="s">
        <v>127</v>
      </c>
      <c r="I24" s="37">
        <v>0</v>
      </c>
      <c r="J24" s="38">
        <v>48</v>
      </c>
      <c r="K24" s="38">
        <v>16</v>
      </c>
      <c r="L24" s="37">
        <v>0</v>
      </c>
      <c r="M24" s="38">
        <v>0</v>
      </c>
      <c r="N24" s="38">
        <v>0</v>
      </c>
    </row>
    <row r="25" spans="1:14" x14ac:dyDescent="0.35">
      <c r="A25" s="18" t="s">
        <v>23</v>
      </c>
      <c r="B25" s="18" t="s">
        <v>24</v>
      </c>
      <c r="C25" s="18" t="s">
        <v>83</v>
      </c>
      <c r="D25" s="18" t="s">
        <v>23</v>
      </c>
      <c r="E25" s="18" t="s">
        <v>24</v>
      </c>
      <c r="F25" s="18" t="s">
        <v>84</v>
      </c>
      <c r="G25" s="18" t="s">
        <v>85</v>
      </c>
      <c r="H25" s="18" t="s">
        <v>86</v>
      </c>
      <c r="I25" s="37">
        <v>4.26</v>
      </c>
      <c r="J25" s="38">
        <v>2</v>
      </c>
      <c r="K25" s="38">
        <v>2</v>
      </c>
      <c r="L25" s="37">
        <v>0</v>
      </c>
      <c r="M25" s="38">
        <v>0</v>
      </c>
      <c r="N25" s="38">
        <v>0</v>
      </c>
    </row>
    <row r="26" spans="1:14" x14ac:dyDescent="0.35">
      <c r="A26" s="18" t="s">
        <v>25</v>
      </c>
      <c r="B26" s="18" t="s">
        <v>26</v>
      </c>
      <c r="C26" s="18" t="s">
        <v>87</v>
      </c>
      <c r="D26" s="18" t="s">
        <v>25</v>
      </c>
      <c r="E26" s="18" t="s">
        <v>26</v>
      </c>
      <c r="F26" s="18" t="s">
        <v>88</v>
      </c>
      <c r="G26" s="18" t="s">
        <v>89</v>
      </c>
      <c r="H26" s="18" t="s">
        <v>90</v>
      </c>
      <c r="I26" s="37">
        <v>5.3</v>
      </c>
      <c r="J26" s="38">
        <v>5</v>
      </c>
      <c r="K26" s="38">
        <v>5</v>
      </c>
      <c r="L26" s="37">
        <v>0</v>
      </c>
      <c r="M26" s="38">
        <v>0</v>
      </c>
      <c r="N26" s="38">
        <v>0</v>
      </c>
    </row>
    <row r="27" spans="1:14" x14ac:dyDescent="0.35">
      <c r="A27" s="41" t="s">
        <v>154</v>
      </c>
      <c r="B27" s="42"/>
      <c r="C27" s="42"/>
      <c r="D27" s="42"/>
      <c r="E27" s="42"/>
      <c r="F27" s="42"/>
      <c r="G27" s="43"/>
      <c r="H27" s="43"/>
      <c r="I27" s="44">
        <f>SUBTOTAL(109,Table1[Probation Referred, On Probation or Parole, Expelled pursuant to EC 48915(a) or (c) '[EC 2574(c)(4)(A)'] ADA])</f>
        <v>848.4799999999999</v>
      </c>
      <c r="J27" s="45">
        <f>SUBTOTAL(109,Table1[COE-Funded Charter School Non-Juvenile Court Enrollment])</f>
        <v>682</v>
      </c>
      <c r="K27" s="45">
        <f>SUBTOTAL(109,Table1[COE-Funded Charter School Non-Juvenile Court Unduplicated FRPM/EL/Foster Count])</f>
        <v>452</v>
      </c>
      <c r="L27" s="44">
        <f>SUBTOTAL(109,Table1[Juvenile Halls, Homes and Camps '[EC 14057(b) and 14058'] ADA])</f>
        <v>199.3</v>
      </c>
      <c r="M27" s="45">
        <f>SUBTOTAL(109,Table1[COE-Funded Charter School Juvenile Court Enrollment])</f>
        <v>150</v>
      </c>
      <c r="N27" s="45">
        <f>SUBTOTAL(109,Table1[COE-Funded Charter School Juvenile Court Unduplicated FRPM/EL/Foster Count])</f>
        <v>150</v>
      </c>
    </row>
    <row r="28" spans="1:14" ht="22.5" customHeight="1" x14ac:dyDescent="0.35">
      <c r="A28" s="19" t="s">
        <v>0</v>
      </c>
      <c r="B28" s="20"/>
      <c r="C28" s="20"/>
      <c r="D28" s="20"/>
      <c r="E28" s="20"/>
      <c r="F28" s="20"/>
      <c r="G28" s="20"/>
      <c r="H28" s="20"/>
      <c r="I28" s="20"/>
      <c r="J28" s="21"/>
      <c r="K28" s="21"/>
      <c r="L28" s="21"/>
      <c r="M28" s="21"/>
      <c r="N28" s="21"/>
    </row>
    <row r="29" spans="1:14" x14ac:dyDescent="0.35">
      <c r="A29" s="22" t="s">
        <v>1</v>
      </c>
      <c r="B29" s="20"/>
      <c r="C29" s="20"/>
      <c r="D29" s="20"/>
      <c r="E29" s="20"/>
      <c r="F29" s="20"/>
      <c r="G29" s="20"/>
      <c r="H29" s="20"/>
      <c r="I29" s="20"/>
      <c r="J29" s="21"/>
      <c r="K29" s="21"/>
      <c r="L29" s="21"/>
      <c r="M29" s="21"/>
      <c r="N29" s="21"/>
    </row>
    <row r="30" spans="1:14" x14ac:dyDescent="0.35">
      <c r="A30" s="22" t="s">
        <v>2</v>
      </c>
      <c r="B30" s="20"/>
      <c r="C30" s="20"/>
      <c r="D30" s="20"/>
      <c r="E30" s="20"/>
      <c r="F30" s="20"/>
      <c r="G30" s="20"/>
      <c r="H30" s="20"/>
      <c r="I30" s="20"/>
      <c r="J30" s="21"/>
      <c r="K30" s="21"/>
      <c r="L30" s="21"/>
      <c r="M30" s="21"/>
      <c r="N30" s="21"/>
    </row>
    <row r="31" spans="1:14" x14ac:dyDescent="0.35">
      <c r="A31" s="23" t="s">
        <v>149</v>
      </c>
      <c r="B31" s="20"/>
      <c r="C31" s="20"/>
      <c r="D31" s="20"/>
      <c r="E31" s="20"/>
      <c r="F31" s="20"/>
      <c r="G31" s="20"/>
      <c r="H31" s="20"/>
      <c r="I31" s="20"/>
      <c r="J31" s="21"/>
      <c r="K31" s="21"/>
      <c r="L31" s="21"/>
      <c r="M31" s="21"/>
      <c r="N31" s="21"/>
    </row>
    <row r="32" spans="1:14" x14ac:dyDescent="0.35">
      <c r="A32" s="20"/>
      <c r="B32" s="20"/>
      <c r="C32" s="20"/>
      <c r="D32" s="20"/>
      <c r="E32" s="20"/>
      <c r="F32" s="20"/>
      <c r="G32" s="20"/>
      <c r="H32" s="20"/>
      <c r="I32" s="20"/>
      <c r="J32" s="21"/>
      <c r="K32" s="21"/>
      <c r="L32" s="21"/>
      <c r="M32" s="21"/>
      <c r="N32" s="21"/>
    </row>
    <row r="33" spans="1:14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1"/>
      <c r="K33" s="21"/>
      <c r="L33" s="21"/>
      <c r="M33" s="21"/>
      <c r="N33" s="21"/>
    </row>
    <row r="34" spans="1:14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1"/>
      <c r="K34" s="21"/>
      <c r="L34" s="21"/>
      <c r="M34" s="21"/>
      <c r="N34" s="21"/>
    </row>
    <row r="35" spans="1:14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1"/>
      <c r="K35" s="21"/>
      <c r="L35" s="21"/>
      <c r="M35" s="21"/>
      <c r="N35" s="21"/>
    </row>
    <row r="36" spans="1:14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1"/>
      <c r="K36" s="21"/>
      <c r="L36" s="21"/>
      <c r="M36" s="21"/>
      <c r="N36" s="21"/>
    </row>
    <row r="37" spans="1:14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1"/>
      <c r="K37" s="21"/>
      <c r="L37" s="21"/>
      <c r="M37" s="21"/>
      <c r="N37" s="21"/>
    </row>
    <row r="38" spans="1:14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1"/>
      <c r="K38" s="21"/>
      <c r="L38" s="21"/>
      <c r="M38" s="21"/>
      <c r="N38" s="21"/>
    </row>
    <row r="39" spans="1:14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1"/>
      <c r="K39" s="21"/>
      <c r="L39" s="21"/>
      <c r="M39" s="21"/>
      <c r="N39" s="21"/>
    </row>
    <row r="40" spans="1:14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1"/>
      <c r="K40" s="21"/>
      <c r="L40" s="21"/>
      <c r="M40" s="21"/>
      <c r="N40" s="21"/>
    </row>
    <row r="41" spans="1:14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1"/>
      <c r="K41" s="21"/>
      <c r="L41" s="21"/>
      <c r="M41" s="21"/>
      <c r="N41" s="21"/>
    </row>
    <row r="42" spans="1:14" x14ac:dyDescent="0.35">
      <c r="A42" s="20"/>
      <c r="B42" s="20"/>
      <c r="C42" s="20"/>
      <c r="D42" s="20"/>
      <c r="E42" s="20"/>
      <c r="F42" s="20"/>
      <c r="G42" s="20"/>
      <c r="H42" s="20"/>
      <c r="I42" s="20"/>
      <c r="J42" s="21"/>
      <c r="K42" s="21"/>
      <c r="L42" s="21"/>
      <c r="M42" s="21"/>
      <c r="N42" s="21"/>
    </row>
    <row r="43" spans="1:14" x14ac:dyDescent="0.35">
      <c r="A43" s="20"/>
      <c r="B43" s="20"/>
      <c r="C43" s="20"/>
      <c r="D43" s="20"/>
      <c r="E43" s="20"/>
      <c r="F43" s="20"/>
      <c r="G43" s="20"/>
      <c r="H43" s="20"/>
      <c r="I43" s="20"/>
      <c r="J43" s="21"/>
      <c r="K43" s="21"/>
      <c r="L43" s="21"/>
      <c r="M43" s="21"/>
      <c r="N43" s="21"/>
    </row>
    <row r="44" spans="1:14" x14ac:dyDescent="0.35">
      <c r="A44" s="20"/>
      <c r="B44" s="20"/>
      <c r="C44" s="20"/>
      <c r="D44" s="20"/>
      <c r="E44" s="20"/>
      <c r="F44" s="20"/>
      <c r="G44" s="20"/>
      <c r="H44" s="20"/>
      <c r="I44" s="20"/>
      <c r="J44" s="21"/>
      <c r="K44" s="21"/>
      <c r="L44" s="21"/>
      <c r="M44" s="21"/>
      <c r="N44" s="21"/>
    </row>
    <row r="45" spans="1:14" x14ac:dyDescent="0.35">
      <c r="A45" s="20"/>
      <c r="B45" s="20"/>
      <c r="C45" s="20"/>
      <c r="D45" s="20"/>
      <c r="E45" s="20"/>
      <c r="F45" s="20"/>
      <c r="G45" s="20"/>
      <c r="H45" s="20"/>
      <c r="I45" s="20"/>
      <c r="J45" s="21"/>
      <c r="K45" s="21"/>
      <c r="L45" s="21"/>
      <c r="M45" s="21"/>
      <c r="N45" s="21"/>
    </row>
    <row r="46" spans="1:14" x14ac:dyDescent="0.35">
      <c r="A46" s="20"/>
      <c r="B46" s="20"/>
      <c r="C46" s="20"/>
      <c r="D46" s="20"/>
      <c r="E46" s="20"/>
      <c r="F46" s="20"/>
      <c r="G46" s="20"/>
      <c r="H46" s="20"/>
      <c r="I46" s="20"/>
      <c r="J46" s="21"/>
      <c r="K46" s="21"/>
      <c r="L46" s="21"/>
      <c r="M46" s="21"/>
      <c r="N46" s="21"/>
    </row>
    <row r="47" spans="1:14" x14ac:dyDescent="0.35">
      <c r="A47" s="20"/>
      <c r="B47" s="20"/>
      <c r="C47" s="20"/>
      <c r="D47" s="20"/>
      <c r="E47" s="20"/>
      <c r="F47" s="20"/>
      <c r="G47" s="20"/>
      <c r="H47" s="20"/>
      <c r="I47" s="20"/>
      <c r="J47" s="21"/>
      <c r="K47" s="21"/>
      <c r="L47" s="21"/>
      <c r="M47" s="21"/>
      <c r="N47" s="21"/>
    </row>
    <row r="48" spans="1:14" x14ac:dyDescent="0.35">
      <c r="A48" s="20"/>
      <c r="B48" s="20"/>
      <c r="C48" s="20"/>
      <c r="D48" s="20"/>
      <c r="E48" s="20"/>
      <c r="F48" s="20"/>
      <c r="G48" s="20"/>
      <c r="H48" s="20"/>
      <c r="I48" s="20"/>
      <c r="J48" s="21"/>
      <c r="K48" s="21"/>
      <c r="L48" s="21"/>
      <c r="M48" s="21"/>
      <c r="N48" s="21"/>
    </row>
    <row r="49" spans="1:14" x14ac:dyDescent="0.35">
      <c r="A49" s="20"/>
      <c r="B49" s="20"/>
      <c r="C49" s="20"/>
      <c r="D49" s="20"/>
      <c r="E49" s="20"/>
      <c r="F49" s="20"/>
      <c r="G49" s="20"/>
      <c r="H49" s="20"/>
      <c r="I49" s="20"/>
      <c r="J49" s="21"/>
      <c r="K49" s="21"/>
      <c r="L49" s="21"/>
      <c r="M49" s="21"/>
      <c r="N49" s="21"/>
    </row>
    <row r="50" spans="1:14" x14ac:dyDescent="0.35">
      <c r="A50" s="20"/>
      <c r="B50" s="20"/>
      <c r="C50" s="20"/>
      <c r="D50" s="20"/>
      <c r="E50" s="20"/>
      <c r="F50" s="20"/>
      <c r="G50" s="20"/>
      <c r="H50" s="20"/>
      <c r="I50" s="20"/>
      <c r="J50" s="21"/>
      <c r="K50" s="21"/>
      <c r="L50" s="21"/>
      <c r="M50" s="21"/>
      <c r="N50" s="21"/>
    </row>
    <row r="51" spans="1:14" x14ac:dyDescent="0.35">
      <c r="A51" s="20"/>
      <c r="B51" s="20"/>
      <c r="C51" s="20"/>
      <c r="D51" s="20"/>
      <c r="E51" s="20"/>
      <c r="F51" s="20"/>
      <c r="G51" s="20"/>
      <c r="H51" s="20"/>
      <c r="I51" s="20"/>
      <c r="J51" s="21"/>
      <c r="K51" s="21"/>
      <c r="L51" s="21"/>
      <c r="M51" s="21"/>
      <c r="N51" s="21"/>
    </row>
    <row r="52" spans="1:14" x14ac:dyDescent="0.35">
      <c r="A52" s="20"/>
      <c r="B52" s="20"/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</row>
    <row r="53" spans="1:14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</row>
    <row r="54" spans="1:14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1"/>
      <c r="K54" s="21"/>
      <c r="L54" s="21"/>
      <c r="M54" s="21"/>
      <c r="N54" s="21"/>
    </row>
    <row r="55" spans="1:14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1"/>
      <c r="K55" s="21"/>
      <c r="L55" s="21"/>
      <c r="M55" s="21"/>
      <c r="N55" s="21"/>
    </row>
    <row r="56" spans="1:14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1"/>
      <c r="K56" s="21"/>
      <c r="L56" s="21"/>
      <c r="M56" s="21"/>
      <c r="N56" s="21"/>
    </row>
    <row r="57" spans="1:14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1"/>
      <c r="K57" s="21"/>
      <c r="L57" s="21"/>
      <c r="M57" s="21"/>
      <c r="N57" s="21"/>
    </row>
    <row r="58" spans="1:14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1"/>
      <c r="K58" s="21"/>
      <c r="L58" s="21"/>
      <c r="M58" s="21"/>
      <c r="N58" s="21"/>
    </row>
    <row r="59" spans="1:14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1"/>
      <c r="K59" s="21"/>
      <c r="L59" s="21"/>
      <c r="M59" s="21"/>
      <c r="N59" s="21"/>
    </row>
    <row r="60" spans="1:14" x14ac:dyDescent="0.35">
      <c r="A60" s="20"/>
      <c r="B60" s="20"/>
      <c r="C60" s="20"/>
      <c r="D60" s="20"/>
      <c r="E60" s="20"/>
      <c r="F60" s="20"/>
      <c r="G60" s="20"/>
      <c r="H60" s="20"/>
      <c r="I60" s="20"/>
      <c r="J60" s="21"/>
      <c r="K60" s="21"/>
      <c r="L60" s="21"/>
      <c r="M60" s="21"/>
      <c r="N60" s="21"/>
    </row>
    <row r="61" spans="1:14" x14ac:dyDescent="0.35">
      <c r="A61" s="20"/>
      <c r="B61" s="20"/>
      <c r="C61" s="20"/>
      <c r="D61" s="20"/>
      <c r="E61" s="20"/>
      <c r="F61" s="20"/>
      <c r="G61" s="20"/>
      <c r="H61" s="20"/>
      <c r="I61" s="20"/>
      <c r="J61" s="21"/>
      <c r="K61" s="21"/>
      <c r="L61" s="21"/>
      <c r="M61" s="21"/>
      <c r="N61" s="21"/>
    </row>
    <row r="62" spans="1:14" x14ac:dyDescent="0.35">
      <c r="A62" s="20"/>
      <c r="B62" s="20"/>
      <c r="C62" s="20"/>
      <c r="D62" s="20"/>
      <c r="E62" s="20"/>
      <c r="F62" s="20"/>
      <c r="G62" s="20"/>
      <c r="H62" s="20"/>
      <c r="I62" s="20"/>
      <c r="J62" s="21"/>
      <c r="K62" s="21"/>
      <c r="L62" s="21"/>
      <c r="M62" s="21"/>
      <c r="N62" s="21"/>
    </row>
    <row r="63" spans="1:14" x14ac:dyDescent="0.35">
      <c r="A63" s="20"/>
      <c r="B63" s="20"/>
      <c r="C63" s="20"/>
      <c r="D63" s="20"/>
      <c r="E63" s="20"/>
      <c r="F63" s="20"/>
      <c r="G63" s="20"/>
      <c r="H63" s="20"/>
      <c r="I63" s="20"/>
      <c r="J63" s="21"/>
      <c r="K63" s="21"/>
      <c r="L63" s="21"/>
      <c r="M63" s="21"/>
      <c r="N63" s="21"/>
    </row>
    <row r="64" spans="1:14" x14ac:dyDescent="0.35">
      <c r="A64" s="20"/>
      <c r="B64" s="20"/>
      <c r="C64" s="20"/>
      <c r="D64" s="20"/>
      <c r="E64" s="20"/>
      <c r="F64" s="20"/>
      <c r="G64" s="20"/>
      <c r="H64" s="20"/>
      <c r="I64" s="20"/>
      <c r="J64" s="21"/>
      <c r="K64" s="21"/>
      <c r="L64" s="21"/>
      <c r="M64" s="21"/>
      <c r="N64" s="21"/>
    </row>
    <row r="65" spans="1:14" x14ac:dyDescent="0.35">
      <c r="A65" s="20"/>
      <c r="B65" s="20"/>
      <c r="C65" s="20"/>
      <c r="D65" s="20"/>
      <c r="E65" s="20"/>
      <c r="F65" s="20"/>
      <c r="G65" s="20"/>
      <c r="H65" s="20"/>
      <c r="I65" s="20"/>
      <c r="J65" s="21"/>
      <c r="K65" s="21"/>
      <c r="L65" s="21"/>
      <c r="M65" s="21"/>
      <c r="N65" s="21"/>
    </row>
    <row r="66" spans="1:14" x14ac:dyDescent="0.35">
      <c r="A66" s="20"/>
      <c r="B66" s="20"/>
      <c r="C66" s="20"/>
      <c r="D66" s="20"/>
      <c r="E66" s="20"/>
      <c r="F66" s="20"/>
      <c r="G66" s="20"/>
      <c r="H66" s="20"/>
      <c r="I66" s="20"/>
      <c r="J66" s="21"/>
      <c r="K66" s="21"/>
      <c r="L66" s="21"/>
      <c r="M66" s="21"/>
      <c r="N66" s="21"/>
    </row>
    <row r="67" spans="1:14" x14ac:dyDescent="0.35">
      <c r="A67" s="20"/>
      <c r="B67" s="20"/>
      <c r="C67" s="20"/>
      <c r="D67" s="20"/>
      <c r="E67" s="20"/>
      <c r="F67" s="20"/>
      <c r="G67" s="20"/>
      <c r="H67" s="20"/>
      <c r="I67" s="20"/>
      <c r="J67" s="21"/>
      <c r="K67" s="21"/>
      <c r="L67" s="21"/>
      <c r="M67" s="21"/>
      <c r="N67" s="21"/>
    </row>
    <row r="68" spans="1:14" x14ac:dyDescent="0.35">
      <c r="A68" s="20"/>
      <c r="B68" s="20"/>
      <c r="C68" s="20"/>
      <c r="D68" s="20"/>
      <c r="E68" s="20"/>
      <c r="F68" s="20"/>
      <c r="G68" s="20"/>
      <c r="H68" s="20"/>
      <c r="I68" s="20"/>
      <c r="J68" s="21"/>
      <c r="K68" s="21"/>
      <c r="L68" s="21"/>
      <c r="M68" s="21"/>
      <c r="N68" s="21"/>
    </row>
    <row r="69" spans="1:14" x14ac:dyDescent="0.35">
      <c r="A69" s="20"/>
      <c r="B69" s="20"/>
      <c r="C69" s="20"/>
      <c r="D69" s="20"/>
      <c r="E69" s="20"/>
      <c r="F69" s="20"/>
      <c r="G69" s="20"/>
      <c r="H69" s="20"/>
      <c r="I69" s="20"/>
      <c r="J69" s="21"/>
      <c r="K69" s="21"/>
      <c r="L69" s="21"/>
      <c r="M69" s="21"/>
      <c r="N69" s="21"/>
    </row>
    <row r="70" spans="1:14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1"/>
      <c r="K70" s="21"/>
      <c r="L70" s="21"/>
      <c r="M70" s="21"/>
      <c r="N70" s="21"/>
    </row>
    <row r="71" spans="1:14" x14ac:dyDescent="0.35">
      <c r="A71" s="20"/>
      <c r="B71" s="20"/>
      <c r="C71" s="20"/>
      <c r="D71" s="20"/>
      <c r="E71" s="20"/>
      <c r="F71" s="20"/>
      <c r="G71" s="20"/>
      <c r="H71" s="20"/>
      <c r="I71" s="20"/>
      <c r="J71" s="21"/>
      <c r="K71" s="21"/>
      <c r="L71" s="21"/>
      <c r="M71" s="21"/>
      <c r="N71" s="21"/>
    </row>
    <row r="72" spans="1:14" x14ac:dyDescent="0.35">
      <c r="A72" s="20"/>
      <c r="B72" s="20"/>
      <c r="C72" s="20"/>
      <c r="D72" s="20"/>
      <c r="E72" s="20"/>
      <c r="F72" s="20"/>
      <c r="G72" s="20"/>
      <c r="H72" s="20"/>
      <c r="I72" s="20"/>
      <c r="J72" s="21"/>
      <c r="K72" s="21"/>
      <c r="L72" s="21"/>
      <c r="M72" s="21"/>
      <c r="N72" s="21"/>
    </row>
    <row r="73" spans="1:14" x14ac:dyDescent="0.35">
      <c r="A73" s="20"/>
      <c r="B73" s="20"/>
      <c r="C73" s="20"/>
      <c r="D73" s="20"/>
      <c r="E73" s="20"/>
      <c r="F73" s="20"/>
      <c r="G73" s="20"/>
      <c r="H73" s="20"/>
      <c r="I73" s="20"/>
      <c r="J73" s="21"/>
      <c r="K73" s="21"/>
      <c r="L73" s="21"/>
      <c r="M73" s="21"/>
      <c r="N73" s="21"/>
    </row>
    <row r="74" spans="1:14" x14ac:dyDescent="0.35">
      <c r="A74" s="20"/>
      <c r="B74" s="20"/>
      <c r="C74" s="20"/>
      <c r="D74" s="20"/>
      <c r="E74" s="20"/>
      <c r="F74" s="20"/>
      <c r="G74" s="20"/>
      <c r="H74" s="20"/>
      <c r="I74" s="20"/>
      <c r="J74" s="21"/>
      <c r="K74" s="21"/>
      <c r="L74" s="21"/>
      <c r="M74" s="21"/>
      <c r="N74" s="21"/>
    </row>
    <row r="75" spans="1:14" x14ac:dyDescent="0.35">
      <c r="A75" s="20"/>
      <c r="B75" s="20"/>
      <c r="C75" s="20"/>
      <c r="D75" s="20"/>
      <c r="E75" s="20"/>
      <c r="F75" s="20"/>
      <c r="G75" s="20"/>
      <c r="H75" s="20"/>
      <c r="I75" s="20"/>
      <c r="J75" s="21"/>
      <c r="K75" s="21"/>
      <c r="L75" s="21"/>
      <c r="M75" s="21"/>
      <c r="N75" s="21"/>
    </row>
    <row r="76" spans="1:14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1"/>
      <c r="K76" s="21"/>
      <c r="L76" s="21"/>
      <c r="M76" s="21"/>
      <c r="N76" s="21"/>
    </row>
    <row r="77" spans="1:14" x14ac:dyDescent="0.35">
      <c r="A77" s="20"/>
      <c r="B77" s="20"/>
      <c r="C77" s="20"/>
      <c r="D77" s="20"/>
      <c r="E77" s="20"/>
      <c r="F77" s="20"/>
      <c r="G77" s="20"/>
      <c r="H77" s="20"/>
      <c r="I77" s="20"/>
      <c r="J77" s="21"/>
      <c r="K77" s="21"/>
      <c r="L77" s="21"/>
      <c r="M77" s="21"/>
      <c r="N77" s="21"/>
    </row>
    <row r="78" spans="1:14" x14ac:dyDescent="0.35">
      <c r="A78" s="20"/>
      <c r="B78" s="20"/>
      <c r="C78" s="20"/>
      <c r="D78" s="20"/>
      <c r="E78" s="20"/>
      <c r="F78" s="20"/>
      <c r="G78" s="20"/>
      <c r="H78" s="20"/>
      <c r="I78" s="20"/>
      <c r="J78" s="21"/>
      <c r="K78" s="21"/>
      <c r="L78" s="21"/>
      <c r="M78" s="21"/>
      <c r="N78" s="21"/>
    </row>
    <row r="79" spans="1:14" x14ac:dyDescent="0.35">
      <c r="A79" s="20"/>
      <c r="B79" s="20"/>
      <c r="C79" s="20"/>
      <c r="D79" s="20"/>
      <c r="E79" s="20"/>
      <c r="F79" s="20"/>
      <c r="G79" s="20"/>
      <c r="H79" s="20"/>
      <c r="I79" s="20"/>
      <c r="J79" s="21"/>
      <c r="K79" s="21"/>
      <c r="L79" s="21"/>
      <c r="M79" s="21"/>
      <c r="N79" s="21"/>
    </row>
    <row r="80" spans="1:14" x14ac:dyDescent="0.35">
      <c r="A80" s="20"/>
      <c r="B80" s="20"/>
      <c r="C80" s="20"/>
      <c r="D80" s="20"/>
      <c r="E80" s="20"/>
      <c r="F80" s="20"/>
      <c r="G80" s="20"/>
      <c r="H80" s="20"/>
      <c r="I80" s="20"/>
      <c r="J80" s="21"/>
      <c r="K80" s="21"/>
      <c r="L80" s="21"/>
      <c r="M80" s="21"/>
      <c r="N80" s="21"/>
    </row>
    <row r="81" spans="1:14" x14ac:dyDescent="0.35">
      <c r="A81" s="20"/>
      <c r="B81" s="20"/>
      <c r="C81" s="20"/>
      <c r="D81" s="20"/>
      <c r="E81" s="20"/>
      <c r="F81" s="20"/>
      <c r="G81" s="20"/>
      <c r="H81" s="20"/>
      <c r="I81" s="20"/>
      <c r="J81" s="21"/>
      <c r="K81" s="21"/>
      <c r="L81" s="21"/>
      <c r="M81" s="21"/>
      <c r="N81" s="21"/>
    </row>
    <row r="82" spans="1:14" x14ac:dyDescent="0.35">
      <c r="A82" s="20"/>
      <c r="B82" s="20"/>
      <c r="C82" s="20"/>
      <c r="D82" s="20"/>
      <c r="E82" s="20"/>
      <c r="F82" s="20"/>
      <c r="G82" s="20"/>
      <c r="H82" s="20"/>
      <c r="I82" s="20"/>
      <c r="J82" s="21"/>
      <c r="K82" s="21"/>
      <c r="L82" s="21"/>
      <c r="M82" s="21"/>
      <c r="N82" s="21"/>
    </row>
    <row r="83" spans="1:14" x14ac:dyDescent="0.35">
      <c r="A83" s="20"/>
      <c r="B83" s="20"/>
      <c r="C83" s="20"/>
      <c r="D83" s="20"/>
      <c r="E83" s="20"/>
      <c r="F83" s="20"/>
      <c r="G83" s="20"/>
      <c r="H83" s="20"/>
      <c r="I83" s="20"/>
      <c r="J83" s="21"/>
      <c r="K83" s="21"/>
      <c r="L83" s="21"/>
      <c r="M83" s="21"/>
      <c r="N83" s="21"/>
    </row>
    <row r="84" spans="1:14" x14ac:dyDescent="0.35">
      <c r="A84" s="20"/>
      <c r="B84" s="20"/>
      <c r="C84" s="20"/>
      <c r="D84" s="20"/>
      <c r="E84" s="20"/>
      <c r="F84" s="20"/>
      <c r="G84" s="20"/>
      <c r="H84" s="20"/>
      <c r="I84" s="20"/>
      <c r="J84" s="21"/>
      <c r="K84" s="21"/>
      <c r="L84" s="21"/>
      <c r="M84" s="21"/>
      <c r="N84" s="21"/>
    </row>
    <row r="85" spans="1:14" x14ac:dyDescent="0.35">
      <c r="A85" s="20"/>
      <c r="B85" s="20"/>
      <c r="C85" s="20"/>
      <c r="D85" s="20"/>
      <c r="E85" s="20"/>
      <c r="F85" s="20"/>
      <c r="G85" s="20"/>
      <c r="H85" s="20"/>
      <c r="I85" s="20"/>
      <c r="J85" s="21"/>
      <c r="K85" s="21"/>
      <c r="L85" s="21"/>
      <c r="M85" s="21"/>
      <c r="N85" s="21"/>
    </row>
    <row r="86" spans="1:14" x14ac:dyDescent="0.35">
      <c r="A86" s="20"/>
      <c r="B86" s="20"/>
      <c r="C86" s="20"/>
      <c r="D86" s="20"/>
      <c r="E86" s="20"/>
      <c r="F86" s="20"/>
      <c r="G86" s="20"/>
      <c r="H86" s="20"/>
      <c r="I86" s="20"/>
      <c r="J86" s="21"/>
      <c r="K86" s="21"/>
      <c r="L86" s="21"/>
      <c r="M86" s="21"/>
      <c r="N86" s="21"/>
    </row>
    <row r="87" spans="1:14" x14ac:dyDescent="0.35">
      <c r="A87" s="20"/>
      <c r="B87" s="20"/>
      <c r="C87" s="20"/>
      <c r="D87" s="20"/>
      <c r="E87" s="20"/>
      <c r="F87" s="20"/>
      <c r="G87" s="20"/>
      <c r="H87" s="20"/>
      <c r="I87" s="20"/>
      <c r="J87" s="21"/>
      <c r="K87" s="21"/>
      <c r="L87" s="21"/>
      <c r="M87" s="21"/>
      <c r="N87" s="21"/>
    </row>
    <row r="88" spans="1:14" x14ac:dyDescent="0.35">
      <c r="A88" s="20"/>
      <c r="B88" s="20"/>
      <c r="C88" s="20"/>
      <c r="D88" s="20"/>
      <c r="E88" s="20"/>
      <c r="F88" s="20"/>
      <c r="G88" s="20"/>
      <c r="H88" s="20"/>
      <c r="I88" s="20"/>
      <c r="J88" s="21"/>
      <c r="K88" s="21"/>
      <c r="L88" s="21"/>
      <c r="M88" s="21"/>
      <c r="N88" s="21"/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N26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zoomScaleNormal="100" workbookViewId="0">
      <pane ySplit="5" topLeftCell="A6" activePane="bottomLeft" state="frozen"/>
      <selection pane="bottomLeft"/>
    </sheetView>
  </sheetViews>
  <sheetFormatPr defaultColWidth="8.84375" defaultRowHeight="14" x14ac:dyDescent="0.3"/>
  <cols>
    <col min="1" max="1" width="11.3046875" style="4" customWidth="1"/>
    <col min="2" max="2" width="12" style="4" customWidth="1"/>
    <col min="3" max="3" width="34.53515625" style="4" customWidth="1"/>
    <col min="4" max="4" width="14.4609375" style="4" customWidth="1"/>
    <col min="5" max="6" width="12" style="4" customWidth="1"/>
    <col min="7" max="7" width="41.07421875" style="4" customWidth="1"/>
    <col min="8" max="8" width="12.23046875" style="4" customWidth="1"/>
    <col min="9" max="9" width="20.765625" style="4" customWidth="1"/>
    <col min="10" max="10" width="14" style="4" customWidth="1"/>
    <col min="11" max="11" width="18.84375" style="4" customWidth="1"/>
    <col min="12" max="12" width="18.23046875" style="4" customWidth="1"/>
    <col min="13" max="13" width="14.53515625" style="4" customWidth="1"/>
    <col min="14" max="14" width="18.53515625" style="4" customWidth="1"/>
    <col min="15" max="16384" width="8.84375" style="4"/>
  </cols>
  <sheetData>
    <row r="1" spans="1:14" s="1" customFormat="1" ht="18" x14ac:dyDescent="0.4">
      <c r="A1" s="47" t="s">
        <v>27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  <c r="N1" s="6"/>
    </row>
    <row r="2" spans="1:14" s="1" customFormat="1" ht="15.5" x14ac:dyDescent="0.35">
      <c r="A2" s="51" t="s">
        <v>150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</row>
    <row r="3" spans="1:14" s="1" customFormat="1" ht="15.5" x14ac:dyDescent="0.35">
      <c r="A3" s="33" t="s">
        <v>129</v>
      </c>
      <c r="B3" s="5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</row>
    <row r="4" spans="1:14" s="1" customFormat="1" ht="22.5" customHeight="1" x14ac:dyDescent="0.35">
      <c r="A4" s="24" t="s">
        <v>91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s="3" customFormat="1" ht="78.75" customHeight="1" x14ac:dyDescent="0.35">
      <c r="A5" s="48" t="s">
        <v>28</v>
      </c>
      <c r="B5" s="48" t="s">
        <v>29</v>
      </c>
      <c r="C5" s="48" t="s">
        <v>30</v>
      </c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49" t="s">
        <v>155</v>
      </c>
      <c r="J5" s="50" t="s">
        <v>104</v>
      </c>
      <c r="K5" s="50" t="s">
        <v>105</v>
      </c>
      <c r="L5" s="50" t="s">
        <v>156</v>
      </c>
      <c r="M5" s="50" t="s">
        <v>107</v>
      </c>
      <c r="N5" s="50" t="s">
        <v>108</v>
      </c>
    </row>
    <row r="6" spans="1:14" ht="15.5" x14ac:dyDescent="0.35">
      <c r="A6" s="25" t="s">
        <v>3</v>
      </c>
      <c r="B6" s="25" t="s">
        <v>4</v>
      </c>
      <c r="C6" s="18" t="s">
        <v>36</v>
      </c>
      <c r="D6" s="25" t="s">
        <v>3</v>
      </c>
      <c r="E6" s="25" t="s">
        <v>4</v>
      </c>
      <c r="F6" s="25" t="s">
        <v>37</v>
      </c>
      <c r="G6" s="26" t="s">
        <v>38</v>
      </c>
      <c r="H6" s="27" t="s">
        <v>39</v>
      </c>
      <c r="I6" s="39">
        <v>0</v>
      </c>
      <c r="J6" s="40">
        <v>1</v>
      </c>
      <c r="K6" s="40">
        <v>0</v>
      </c>
      <c r="L6" s="39">
        <v>0</v>
      </c>
      <c r="M6" s="38">
        <v>0</v>
      </c>
      <c r="N6" s="38">
        <v>0</v>
      </c>
    </row>
    <row r="7" spans="1:14" ht="15.5" x14ac:dyDescent="0.35">
      <c r="A7" s="25" t="s">
        <v>5</v>
      </c>
      <c r="B7" s="25" t="s">
        <v>6</v>
      </c>
      <c r="C7" s="18" t="s">
        <v>40</v>
      </c>
      <c r="D7" s="25" t="s">
        <v>5</v>
      </c>
      <c r="E7" s="25" t="s">
        <v>6</v>
      </c>
      <c r="F7" s="25" t="s">
        <v>41</v>
      </c>
      <c r="G7" s="26" t="s">
        <v>42</v>
      </c>
      <c r="H7" s="27" t="s">
        <v>43</v>
      </c>
      <c r="I7" s="39">
        <v>14.22</v>
      </c>
      <c r="J7" s="40">
        <v>8</v>
      </c>
      <c r="K7" s="40">
        <v>6</v>
      </c>
      <c r="L7" s="39">
        <v>0</v>
      </c>
      <c r="M7" s="38">
        <v>0</v>
      </c>
      <c r="N7" s="38">
        <v>0</v>
      </c>
    </row>
    <row r="8" spans="1:14" ht="15.5" x14ac:dyDescent="0.35">
      <c r="A8" s="25" t="s">
        <v>5</v>
      </c>
      <c r="B8" s="25" t="s">
        <v>6</v>
      </c>
      <c r="C8" s="18" t="s">
        <v>40</v>
      </c>
      <c r="D8" s="25" t="s">
        <v>5</v>
      </c>
      <c r="E8" s="25" t="s">
        <v>6</v>
      </c>
      <c r="F8" s="25" t="s">
        <v>44</v>
      </c>
      <c r="G8" s="26" t="s">
        <v>45</v>
      </c>
      <c r="H8" s="27" t="s">
        <v>46</v>
      </c>
      <c r="I8" s="39">
        <v>262.85000000000002</v>
      </c>
      <c r="J8" s="40">
        <v>275</v>
      </c>
      <c r="K8" s="40">
        <v>154</v>
      </c>
      <c r="L8" s="39">
        <v>0</v>
      </c>
      <c r="M8" s="38">
        <v>0</v>
      </c>
      <c r="N8" s="38">
        <v>0</v>
      </c>
    </row>
    <row r="9" spans="1:14" ht="15.5" x14ac:dyDescent="0.35">
      <c r="A9" s="25" t="s">
        <v>5</v>
      </c>
      <c r="B9" s="25" t="s">
        <v>6</v>
      </c>
      <c r="C9" s="27" t="s">
        <v>40</v>
      </c>
      <c r="D9" s="25" t="s">
        <v>5</v>
      </c>
      <c r="E9" s="25" t="s">
        <v>6</v>
      </c>
      <c r="F9" s="25" t="s">
        <v>47</v>
      </c>
      <c r="G9" s="26" t="s">
        <v>48</v>
      </c>
      <c r="H9" s="27" t="s">
        <v>49</v>
      </c>
      <c r="I9" s="39">
        <v>0</v>
      </c>
      <c r="J9" s="40">
        <v>0</v>
      </c>
      <c r="K9" s="40">
        <v>0</v>
      </c>
      <c r="L9" s="39">
        <v>215.78</v>
      </c>
      <c r="M9" s="38">
        <v>146</v>
      </c>
      <c r="N9" s="38">
        <v>146</v>
      </c>
    </row>
    <row r="10" spans="1:14" ht="15.5" x14ac:dyDescent="0.35">
      <c r="A10" s="25">
        <v>19</v>
      </c>
      <c r="B10" s="25">
        <v>10199</v>
      </c>
      <c r="C10" s="27" t="s">
        <v>50</v>
      </c>
      <c r="D10" s="25" t="s">
        <v>7</v>
      </c>
      <c r="E10" s="25" t="s">
        <v>8</v>
      </c>
      <c r="F10" s="25" t="s">
        <v>51</v>
      </c>
      <c r="G10" s="26" t="s">
        <v>52</v>
      </c>
      <c r="H10" s="27" t="s">
        <v>53</v>
      </c>
      <c r="I10" s="39">
        <v>149.1</v>
      </c>
      <c r="J10" s="40">
        <v>0</v>
      </c>
      <c r="K10" s="40">
        <v>0</v>
      </c>
      <c r="L10" s="39">
        <v>0</v>
      </c>
      <c r="M10" s="38">
        <v>0</v>
      </c>
      <c r="N10" s="38">
        <v>0</v>
      </c>
    </row>
    <row r="11" spans="1:14" ht="15.5" x14ac:dyDescent="0.35">
      <c r="A11" s="25" t="s">
        <v>9</v>
      </c>
      <c r="B11" s="25" t="s">
        <v>10</v>
      </c>
      <c r="C11" s="27" t="s">
        <v>54</v>
      </c>
      <c r="D11" s="25" t="s">
        <v>9</v>
      </c>
      <c r="E11" s="25" t="s">
        <v>10</v>
      </c>
      <c r="F11" s="25" t="s">
        <v>55</v>
      </c>
      <c r="G11" s="26" t="s">
        <v>56</v>
      </c>
      <c r="H11" s="27" t="s">
        <v>57</v>
      </c>
      <c r="I11" s="39">
        <v>6.21</v>
      </c>
      <c r="J11" s="40">
        <v>11</v>
      </c>
      <c r="K11" s="40">
        <v>10</v>
      </c>
      <c r="L11" s="39">
        <v>0</v>
      </c>
      <c r="M11" s="38">
        <v>0</v>
      </c>
      <c r="N11" s="38">
        <v>0</v>
      </c>
    </row>
    <row r="12" spans="1:14" ht="15.5" x14ac:dyDescent="0.35">
      <c r="A12" s="25" t="s">
        <v>9</v>
      </c>
      <c r="B12" s="25" t="s">
        <v>10</v>
      </c>
      <c r="C12" s="18" t="s">
        <v>54</v>
      </c>
      <c r="D12" s="25" t="s">
        <v>9</v>
      </c>
      <c r="E12" s="25" t="s">
        <v>10</v>
      </c>
      <c r="F12" s="25" t="s">
        <v>58</v>
      </c>
      <c r="G12" s="26" t="s">
        <v>59</v>
      </c>
      <c r="H12" s="27" t="s">
        <v>60</v>
      </c>
      <c r="I12" s="39">
        <v>23.08</v>
      </c>
      <c r="J12" s="40">
        <v>20</v>
      </c>
      <c r="K12" s="40">
        <v>17</v>
      </c>
      <c r="L12" s="39">
        <v>0</v>
      </c>
      <c r="M12" s="38">
        <v>0</v>
      </c>
      <c r="N12" s="38">
        <v>0</v>
      </c>
    </row>
    <row r="13" spans="1:14" ht="15.5" x14ac:dyDescent="0.35">
      <c r="A13" s="25" t="s">
        <v>11</v>
      </c>
      <c r="B13" s="25" t="s">
        <v>12</v>
      </c>
      <c r="C13" s="27" t="s">
        <v>61</v>
      </c>
      <c r="D13" s="25" t="s">
        <v>11</v>
      </c>
      <c r="E13" s="25" t="s">
        <v>12</v>
      </c>
      <c r="F13" s="25" t="s">
        <v>62</v>
      </c>
      <c r="G13" s="26" t="s">
        <v>63</v>
      </c>
      <c r="H13" s="27" t="s">
        <v>64</v>
      </c>
      <c r="I13" s="39">
        <v>8.08</v>
      </c>
      <c r="J13" s="40">
        <v>15</v>
      </c>
      <c r="K13" s="40">
        <v>13</v>
      </c>
      <c r="L13" s="39">
        <v>0</v>
      </c>
      <c r="M13" s="38">
        <v>0</v>
      </c>
      <c r="N13" s="38">
        <v>0</v>
      </c>
    </row>
    <row r="14" spans="1:14" ht="15.5" x14ac:dyDescent="0.35">
      <c r="A14" s="25" t="s">
        <v>13</v>
      </c>
      <c r="B14" s="25" t="s">
        <v>14</v>
      </c>
      <c r="C14" s="18" t="s">
        <v>92</v>
      </c>
      <c r="D14" s="25" t="s">
        <v>13</v>
      </c>
      <c r="E14" s="25" t="s">
        <v>14</v>
      </c>
      <c r="F14" s="25" t="s">
        <v>93</v>
      </c>
      <c r="G14" s="26" t="s">
        <v>94</v>
      </c>
      <c r="H14" s="27" t="s">
        <v>95</v>
      </c>
      <c r="I14" s="39">
        <v>0</v>
      </c>
      <c r="J14" s="40">
        <v>1</v>
      </c>
      <c r="K14" s="40">
        <v>1</v>
      </c>
      <c r="L14" s="39">
        <v>0</v>
      </c>
      <c r="M14" s="38">
        <v>0</v>
      </c>
      <c r="N14" s="38">
        <v>0</v>
      </c>
    </row>
    <row r="15" spans="1:14" ht="15.5" x14ac:dyDescent="0.35">
      <c r="A15" s="25" t="s">
        <v>15</v>
      </c>
      <c r="B15" s="25" t="s">
        <v>16</v>
      </c>
      <c r="C15" s="27" t="s">
        <v>65</v>
      </c>
      <c r="D15" s="25" t="s">
        <v>15</v>
      </c>
      <c r="E15" s="25" t="s">
        <v>16</v>
      </c>
      <c r="F15" s="25" t="s">
        <v>66</v>
      </c>
      <c r="G15" s="26" t="s">
        <v>67</v>
      </c>
      <c r="H15" s="27" t="s">
        <v>68</v>
      </c>
      <c r="I15" s="39">
        <v>62.81</v>
      </c>
      <c r="J15" s="40">
        <v>64</v>
      </c>
      <c r="K15" s="40">
        <v>36</v>
      </c>
      <c r="L15" s="39">
        <v>0</v>
      </c>
      <c r="M15" s="38">
        <v>0</v>
      </c>
      <c r="N15" s="38">
        <v>0</v>
      </c>
    </row>
    <row r="16" spans="1:14" ht="15.5" x14ac:dyDescent="0.35">
      <c r="A16" s="25" t="s">
        <v>17</v>
      </c>
      <c r="B16" s="25" t="s">
        <v>18</v>
      </c>
      <c r="C16" s="27" t="s">
        <v>69</v>
      </c>
      <c r="D16" s="25" t="s">
        <v>17</v>
      </c>
      <c r="E16" s="25" t="s">
        <v>18</v>
      </c>
      <c r="F16" s="25" t="s">
        <v>73</v>
      </c>
      <c r="G16" s="26" t="s">
        <v>74</v>
      </c>
      <c r="H16" s="27" t="s">
        <v>75</v>
      </c>
      <c r="I16" s="39">
        <v>12.59</v>
      </c>
      <c r="J16" s="40">
        <v>0</v>
      </c>
      <c r="K16" s="40">
        <v>0</v>
      </c>
      <c r="L16" s="39">
        <v>0</v>
      </c>
      <c r="M16" s="38">
        <v>0</v>
      </c>
      <c r="N16" s="38">
        <v>0</v>
      </c>
    </row>
    <row r="17" spans="1:14" ht="15.5" x14ac:dyDescent="0.35">
      <c r="A17" s="25" t="s">
        <v>17</v>
      </c>
      <c r="B17" s="25" t="s">
        <v>18</v>
      </c>
      <c r="C17" s="27" t="s">
        <v>69</v>
      </c>
      <c r="D17" s="25" t="s">
        <v>17</v>
      </c>
      <c r="E17" s="25" t="s">
        <v>18</v>
      </c>
      <c r="F17" s="25" t="s">
        <v>70</v>
      </c>
      <c r="G17" s="26" t="s">
        <v>71</v>
      </c>
      <c r="H17" s="27" t="s">
        <v>72</v>
      </c>
      <c r="I17" s="39">
        <v>27.91</v>
      </c>
      <c r="J17" s="40">
        <v>24</v>
      </c>
      <c r="K17" s="40">
        <v>19</v>
      </c>
      <c r="L17" s="39">
        <v>0</v>
      </c>
      <c r="M17" s="38">
        <v>0</v>
      </c>
      <c r="N17" s="38">
        <v>0</v>
      </c>
    </row>
    <row r="18" spans="1:14" ht="15.5" x14ac:dyDescent="0.35">
      <c r="A18" s="25" t="s">
        <v>17</v>
      </c>
      <c r="B18" s="25" t="s">
        <v>18</v>
      </c>
      <c r="C18" s="27" t="s">
        <v>69</v>
      </c>
      <c r="D18" s="25" t="s">
        <v>17</v>
      </c>
      <c r="E18" s="25" t="s">
        <v>18</v>
      </c>
      <c r="F18" s="25" t="s">
        <v>96</v>
      </c>
      <c r="G18" s="26" t="s">
        <v>97</v>
      </c>
      <c r="H18" s="27" t="s">
        <v>98</v>
      </c>
      <c r="I18" s="39">
        <v>0.53</v>
      </c>
      <c r="J18" s="40">
        <v>0</v>
      </c>
      <c r="K18" s="40">
        <v>0</v>
      </c>
      <c r="L18" s="39">
        <v>0</v>
      </c>
      <c r="M18" s="38">
        <v>0</v>
      </c>
      <c r="N18" s="38">
        <v>0</v>
      </c>
    </row>
    <row r="19" spans="1:14" ht="15.5" x14ac:dyDescent="0.35">
      <c r="A19" s="25" t="s">
        <v>19</v>
      </c>
      <c r="B19" s="25" t="s">
        <v>20</v>
      </c>
      <c r="C19" s="27" t="s">
        <v>76</v>
      </c>
      <c r="D19" s="25" t="s">
        <v>19</v>
      </c>
      <c r="E19" s="25" t="s">
        <v>20</v>
      </c>
      <c r="F19" s="25" t="s">
        <v>77</v>
      </c>
      <c r="G19" s="26" t="s">
        <v>78</v>
      </c>
      <c r="H19" s="27" t="s">
        <v>79</v>
      </c>
      <c r="I19" s="39">
        <v>116.14</v>
      </c>
      <c r="J19" s="40">
        <v>111</v>
      </c>
      <c r="K19" s="40">
        <v>91</v>
      </c>
      <c r="L19" s="39">
        <v>0</v>
      </c>
      <c r="M19" s="38">
        <v>0</v>
      </c>
      <c r="N19" s="38">
        <v>0</v>
      </c>
    </row>
    <row r="20" spans="1:14" ht="15.5" x14ac:dyDescent="0.35">
      <c r="A20" s="25" t="s">
        <v>19</v>
      </c>
      <c r="B20" s="25" t="s">
        <v>20</v>
      </c>
      <c r="C20" s="27" t="s">
        <v>76</v>
      </c>
      <c r="D20" s="25" t="s">
        <v>19</v>
      </c>
      <c r="E20" s="25" t="s">
        <v>20</v>
      </c>
      <c r="F20" s="25" t="s">
        <v>80</v>
      </c>
      <c r="G20" s="26" t="s">
        <v>81</v>
      </c>
      <c r="H20" s="27" t="s">
        <v>82</v>
      </c>
      <c r="I20" s="39">
        <v>16.03</v>
      </c>
      <c r="J20" s="40">
        <v>24</v>
      </c>
      <c r="K20" s="40">
        <v>20</v>
      </c>
      <c r="L20" s="39">
        <v>0</v>
      </c>
      <c r="M20" s="38">
        <v>0</v>
      </c>
      <c r="N20" s="38">
        <v>0</v>
      </c>
    </row>
    <row r="21" spans="1:14" ht="15.5" x14ac:dyDescent="0.35">
      <c r="A21" s="25" t="s">
        <v>21</v>
      </c>
      <c r="B21" s="25" t="s">
        <v>22</v>
      </c>
      <c r="C21" s="27" t="s">
        <v>99</v>
      </c>
      <c r="D21" s="25" t="s">
        <v>21</v>
      </c>
      <c r="E21" s="25" t="s">
        <v>22</v>
      </c>
      <c r="F21" s="25" t="s">
        <v>100</v>
      </c>
      <c r="G21" s="26" t="s">
        <v>101</v>
      </c>
      <c r="H21" s="27" t="s">
        <v>102</v>
      </c>
      <c r="I21" s="39">
        <v>51.13</v>
      </c>
      <c r="J21" s="40">
        <v>13</v>
      </c>
      <c r="K21" s="40">
        <v>7</v>
      </c>
      <c r="L21" s="39">
        <v>0</v>
      </c>
      <c r="M21" s="38">
        <v>0</v>
      </c>
      <c r="N21" s="38">
        <v>0</v>
      </c>
    </row>
    <row r="22" spans="1:14" ht="15.5" x14ac:dyDescent="0.35">
      <c r="A22" s="25" t="s">
        <v>23</v>
      </c>
      <c r="B22" s="25" t="s">
        <v>24</v>
      </c>
      <c r="C22" s="27" t="s">
        <v>83</v>
      </c>
      <c r="D22" s="25" t="s">
        <v>23</v>
      </c>
      <c r="E22" s="25" t="s">
        <v>24</v>
      </c>
      <c r="F22" s="25" t="s">
        <v>84</v>
      </c>
      <c r="G22" s="26" t="s">
        <v>85</v>
      </c>
      <c r="H22" s="27" t="s">
        <v>86</v>
      </c>
      <c r="I22" s="39">
        <v>3.95</v>
      </c>
      <c r="J22" s="40">
        <v>1</v>
      </c>
      <c r="K22" s="40">
        <v>1</v>
      </c>
      <c r="L22" s="39">
        <v>0</v>
      </c>
      <c r="M22" s="38">
        <v>0</v>
      </c>
      <c r="N22" s="38">
        <v>0</v>
      </c>
    </row>
    <row r="23" spans="1:14" ht="15.5" x14ac:dyDescent="0.35">
      <c r="A23" s="25" t="s">
        <v>25</v>
      </c>
      <c r="B23" s="25" t="s">
        <v>26</v>
      </c>
      <c r="C23" s="27" t="s">
        <v>87</v>
      </c>
      <c r="D23" s="25" t="s">
        <v>25</v>
      </c>
      <c r="E23" s="25" t="s">
        <v>26</v>
      </c>
      <c r="F23" s="25" t="s">
        <v>88</v>
      </c>
      <c r="G23" s="26" t="s">
        <v>89</v>
      </c>
      <c r="H23" s="27" t="s">
        <v>90</v>
      </c>
      <c r="I23" s="39">
        <v>5.78</v>
      </c>
      <c r="J23" s="40">
        <v>3</v>
      </c>
      <c r="K23" s="40">
        <v>1</v>
      </c>
      <c r="L23" s="39">
        <v>0</v>
      </c>
      <c r="M23" s="38">
        <v>0</v>
      </c>
      <c r="N23" s="38">
        <v>0</v>
      </c>
    </row>
    <row r="24" spans="1:14" ht="15.5" x14ac:dyDescent="0.35">
      <c r="A24" s="41" t="s">
        <v>154</v>
      </c>
      <c r="B24" s="42"/>
      <c r="C24" s="42"/>
      <c r="D24" s="42"/>
      <c r="E24" s="42"/>
      <c r="F24" s="42"/>
      <c r="G24" s="42"/>
      <c r="H24" s="42"/>
      <c r="I24" s="44">
        <f>SUBTOTAL(109,Table3[Probation Referred, On Probation or Parole, Expelled pursuant to EC 48915(a) or (c) '[EC 2574(c)(4)(A)'] ADA])</f>
        <v>760.41</v>
      </c>
      <c r="J24" s="45">
        <f>SUBTOTAL(109,Table3[COE-Funded Charter School Non-Juvenile Court Enrollment])</f>
        <v>571</v>
      </c>
      <c r="K24" s="45">
        <f>SUBTOTAL(109,Table3[COE-Funded Charter School Non-Juvenile Court Unduplicated FRPM/EL/Foster Count])</f>
        <v>376</v>
      </c>
      <c r="L24" s="44">
        <f>SUBTOTAL(109,Table3[Juvenile Halls, Homes and Camps '[EC 14057(b) and 14058'] ADA])</f>
        <v>215.78</v>
      </c>
      <c r="M24" s="45">
        <f>SUBTOTAL(109,Table3[COE-Funded Charter School Juvenile Court Enrollment])</f>
        <v>146</v>
      </c>
      <c r="N24" s="45">
        <f>SUBTOTAL(109,Table3[COE-Funded Charter School Juvenile Court Unduplicated FRPM/EL/Foster Count])</f>
        <v>146</v>
      </c>
    </row>
    <row r="25" spans="1:14" ht="22.5" customHeight="1" x14ac:dyDescent="0.35">
      <c r="A25" s="19" t="s">
        <v>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.5" x14ac:dyDescent="0.35">
      <c r="A26" s="22" t="s">
        <v>1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.5" x14ac:dyDescent="0.35">
      <c r="A27" s="22" t="s">
        <v>2</v>
      </c>
      <c r="B27" s="28"/>
      <c r="C27" s="28"/>
      <c r="D27" s="28"/>
      <c r="E27" s="28"/>
      <c r="F27" s="28"/>
      <c r="G27" s="28"/>
      <c r="H27" s="28"/>
      <c r="I27" s="29"/>
      <c r="J27" s="29"/>
      <c r="K27" s="29"/>
      <c r="L27" s="28"/>
      <c r="M27" s="28"/>
      <c r="N27" s="28"/>
    </row>
    <row r="28" spans="1:14" ht="15.5" x14ac:dyDescent="0.35">
      <c r="A28" s="23" t="s">
        <v>149</v>
      </c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8"/>
      <c r="N28" s="28"/>
    </row>
    <row r="29" spans="1:14" ht="15.5" x14ac:dyDescent="0.35">
      <c r="A29" s="18"/>
      <c r="B29" s="25"/>
      <c r="C29" s="18"/>
      <c r="D29" s="25"/>
      <c r="E29" s="25"/>
      <c r="F29" s="25"/>
      <c r="G29" s="26"/>
      <c r="H29" s="30"/>
      <c r="I29" s="31"/>
      <c r="J29" s="32"/>
      <c r="K29" s="32"/>
      <c r="L29" s="31"/>
      <c r="M29" s="32"/>
      <c r="N29" s="32"/>
    </row>
    <row r="30" spans="1:14" ht="15.5" x14ac:dyDescent="0.35">
      <c r="A30" s="2"/>
    </row>
    <row r="31" spans="1:14" ht="15.5" x14ac:dyDescent="0.35">
      <c r="A31" s="2"/>
    </row>
    <row r="32" spans="1:14" ht="15.5" x14ac:dyDescent="0.35">
      <c r="A32" s="2"/>
    </row>
  </sheetData>
  <printOptions horizontalCentered="1"/>
  <pageMargins left="0.5" right="0.5" top="0.5" bottom="0.5" header="0.25" footer="0.25"/>
  <pageSetup paperSize="5" scale="54" fitToHeight="0" orientation="landscape" r:id="rId1"/>
  <headerFooter>
    <oddFooter>Page &amp;P of &amp;N</oddFooter>
  </headerFooter>
  <ignoredErrors>
    <ignoredError sqref="A5:N5 A6:N2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 P-2</vt:lpstr>
      <vt:lpstr>2017-18 AN R-1</vt:lpstr>
      <vt:lpstr>2016-17 AN R-3</vt:lpstr>
    </vt:vector>
  </TitlesOfParts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18-19 P-2 - Principal Apportionment (CA Dept of Education)</dc:title>
  <dc:subject>Report of attendance and CALPADS enrollment/unduplicated pupil count transfers for COE charter schools for the Unduplicated Pupil Percentage calculations for the 2018–19 Second Principal (P-2) Apportionment.</dc:subject>
  <dc:creator/>
  <cp:lastModifiedBy>Rae Billeci</cp:lastModifiedBy>
  <cp:lastPrinted>2018-06-05T16:16:04Z</cp:lastPrinted>
  <dcterms:created xsi:type="dcterms:W3CDTF">2017-12-20T17:38:56Z</dcterms:created>
  <dcterms:modified xsi:type="dcterms:W3CDTF">2025-01-10T23:46:48Z</dcterms:modified>
</cp:coreProperties>
</file>