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filterPrivacy="1"/>
  <xr:revisionPtr revIDLastSave="0" documentId="13_ncr:1_{EF99C488-05FE-4443-B6D4-6900B8B49C47}" xr6:coauthVersionLast="47" xr6:coauthVersionMax="47" xr10:uidLastSave="{00000000-0000-0000-0000-000000000000}"/>
  <bookViews>
    <workbookView xWindow="-12195" yWindow="-21720" windowWidth="51840" windowHeight="21240" tabRatio="589" xr2:uid="{00000000-000D-0000-FFFF-FFFF00000000}"/>
  </bookViews>
  <sheets>
    <sheet name="Instructions" sheetId="4" r:id="rId1"/>
    <sheet name="UPP" sheetId="14" r:id="rId2"/>
    <sheet name="K-3 GSA" sheetId="6" r:id="rId3"/>
    <sheet name="Instructional Time - SD" sheetId="1" r:id="rId4"/>
    <sheet name="Instructional Time - Charters" sheetId="15" r:id="rId5"/>
  </sheets>
  <definedNames>
    <definedName name="_xlnm.Print_Area" localSheetId="2">'K-3 GSA'!$A$1:$D$28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2" i="6" l="1"/>
  <c r="D21" i="6"/>
  <c r="D17" i="14" l="1"/>
  <c r="D32" i="14" s="1"/>
  <c r="D16" i="15" l="1"/>
  <c r="H16" i="15"/>
  <c r="G16" i="15"/>
  <c r="F16" i="15"/>
  <c r="E16" i="15"/>
  <c r="D18" i="1" l="1"/>
  <c r="H22" i="15" l="1"/>
  <c r="G22" i="15"/>
  <c r="F22" i="15"/>
  <c r="E22" i="15"/>
  <c r="D22" i="15"/>
  <c r="H18" i="15"/>
  <c r="H23" i="15" s="1"/>
  <c r="H24" i="15" s="1"/>
  <c r="G18" i="15"/>
  <c r="G23" i="15" s="1"/>
  <c r="G24" i="15" s="1"/>
  <c r="F18" i="15"/>
  <c r="F23" i="15" s="1"/>
  <c r="F24" i="15" s="1"/>
  <c r="E18" i="15"/>
  <c r="E23" i="15" s="1"/>
  <c r="D18" i="15"/>
  <c r="D23" i="15" s="1"/>
  <c r="E24" i="15" l="1"/>
  <c r="D24" i="15"/>
  <c r="H25" i="15" s="1"/>
  <c r="D16" i="14"/>
  <c r="D15" i="14"/>
  <c r="G24" i="1"/>
  <c r="D24" i="1"/>
  <c r="F24" i="1"/>
  <c r="G19" i="1"/>
  <c r="G18" i="1"/>
  <c r="D19" i="6"/>
  <c r="H18" i="1"/>
  <c r="H19" i="1"/>
  <c r="F18" i="1"/>
  <c r="E18" i="1"/>
  <c r="E24" i="1"/>
  <c r="H24" i="1"/>
  <c r="D19" i="1"/>
  <c r="D20" i="1" s="1"/>
  <c r="E19" i="1"/>
  <c r="F19" i="1"/>
  <c r="D16" i="6"/>
  <c r="D15" i="6"/>
  <c r="D18" i="6"/>
  <c r="D18" i="14" l="1"/>
  <c r="D33" i="14" s="1"/>
  <c r="D17" i="6"/>
  <c r="D20" i="6"/>
  <c r="H20" i="1"/>
  <c r="F20" i="1"/>
  <c r="G20" i="1"/>
  <c r="H25" i="1"/>
  <c r="E20" i="1"/>
  <c r="D23" i="6"/>
  <c r="D29" i="14"/>
  <c r="D34" i="14" l="1"/>
  <c r="D20" i="14"/>
  <c r="D30" i="14"/>
  <c r="D31" i="14" s="1"/>
  <c r="D24" i="6"/>
  <c r="H21" i="1"/>
  <c r="D35" i="14" l="1"/>
</calcChain>
</file>

<file path=xl/sharedStrings.xml><?xml version="1.0" encoding="utf-8"?>
<sst xmlns="http://schemas.openxmlformats.org/spreadsheetml/2006/main" count="252" uniqueCount="162">
  <si>
    <t xml:space="preserve">This Excel workbook was designed to assist local educational agencies (LEAs) and auditors in estimating the cost associated with audit findings for school districts and charter schools for the Local Control Funding Formula (LCFF) unduplicated pupil counts, LCFF kindergarten through grade three (K–3) grade span adjustment, and failure to comply with instructional time requirements. The amount calculated on each worksheet represents the estimated reduction to the LCFF Entitlement; however, the actual adjustment in State Aid may be different due to local revenue (school districts), in-lieu of property taxes (charter schools), and/or Minimum State Aid Guarantee.
The workbook contains a total of five worksheets - this summary instruction worksheet and four calculation worksheets. Please fill in the yellow highlighted cells of each appropriate worksheet(s). The adjustments calculated on each worksheet are independent of the others; the worksheets are intended to be used individually. 
The worksheets were created to provide the estimated values of each audit finding based on an LEA's LCFF funding. The result applicable to each LEA's funding status should be used. To verify the LEA's funding, refer to the LCFF Calculation exhibit as of the Second Principal Apportionment (P-2) of the respective fiscal year audited: 
 </t>
  </si>
  <si>
    <t>http://www.cde.ca.gov/fg/aa/pa/.</t>
  </si>
  <si>
    <t xml:space="preserve">Select the respective fiscal year audited. Under the heading Second Principal (P-2) Apportionment, LEA Funding Detail, select the link to "Funding Exhibits - Second Principal Apportionment". 
From the drop down menu select: 1) Period: P-2; 2) Entity: School District or Charter School; 3) Program: School District or Charter School LCFF Calculation, or Unduplicated Pupil Percentage; 4) County; 5) District; and 6) LEA: Charter School, if applicable.  </t>
  </si>
  <si>
    <t>Estimating the Cost of an LCFF Unduplicated Pupil Count Audit Finding</t>
  </si>
  <si>
    <t xml:space="preserve">To estimate the cost of an unduplicated pupil count audit finding, see the worksheet tab "UPP."
</t>
  </si>
  <si>
    <t>Estimating the Cost of an LCFF K–3 Grade Span Adjustment Audit Finding</t>
  </si>
  <si>
    <t xml:space="preserve">To estimate the cost of a K–3 grade span adjustment audit finding, see the worksheet tab "K–3 GSA." For school districts only. 
</t>
  </si>
  <si>
    <t xml:space="preserve">Estimating the Cost of an Instructional Time Audit Penalty </t>
  </si>
  <si>
    <t>To estimate the cost of an instructional time audit penalty (minutes and days), see the worksheet tab "Instructional Time-SD"  or "Instruction Time-Charters."</t>
  </si>
  <si>
    <t>http://www.cde.ca.gov/fg/au/ag/statecomp.asp</t>
  </si>
  <si>
    <t xml:space="preserve">Under the heading Estimating the Cost of an Audit Finding, select the link to the Derived Value of ADA file applicable to the audit finding year. The derived value of ADA is fiscal year specific and determined based on each LEA's fiscal year LCFF funding.
</t>
  </si>
  <si>
    <t>State Board of Education Waiver of Fiscal Penalties:</t>
  </si>
  <si>
    <t>http://www.cde.ca.gov/re/lr/wr/</t>
  </si>
  <si>
    <r>
      <t xml:space="preserve">For audit questions, please contact the Audit Resolution Office at 916-323-8068 or by email at LEAAudits@cde.ca.gov for assistance. 
For LCFF funding questions, please contact the Principal Apportionment Section at 916-324-4541 or by email at PASE@cde.ca.gov for assistance. </t>
    </r>
    <r>
      <rPr>
        <b/>
        <sz val="11"/>
        <rFont val="Arial"/>
        <family val="2"/>
      </rPr>
      <t/>
    </r>
  </si>
  <si>
    <t>LEA Name:</t>
  </si>
  <si>
    <t>UPP Audit Adjustment</t>
  </si>
  <si>
    <t>Item Number</t>
  </si>
  <si>
    <t>Calculating the Cost of LCFF Unduplicated Pupil Count Audit Finding</t>
  </si>
  <si>
    <t>Data Input and Calculated Fields</t>
  </si>
  <si>
    <t>Instructions</t>
  </si>
  <si>
    <t xml:space="preserve">Total Adjusted Enrollment from the UPP exhibit as of P-2 </t>
  </si>
  <si>
    <t xml:space="preserve">Enter Adjusted Enrollment, Line A-5 for School Districts, or Line A-4 for Charter Schools from the P-2 UPP exhibit. </t>
  </si>
  <si>
    <t>Total Adjusted Unduplicated Pupil Count from the UPP exhibit as of P-2</t>
  </si>
  <si>
    <t xml:space="preserve">Enter Adjusted Unduplicated Pupil Count, Line B-5 for School Districts, or Line B-4 for Charter Schools from the P-2 UPP exhibit. </t>
  </si>
  <si>
    <t>Audit Adjustment - Number of Enrollment</t>
  </si>
  <si>
    <t xml:space="preserve">Enter total number of enrollment adjusted per audit, either (negative) or positive. </t>
  </si>
  <si>
    <t>Audit Adjustment - Number of Unduplicated Pupil Count</t>
  </si>
  <si>
    <t xml:space="preserve">Enter total number of unduplicated pupil counts adjusted per audit, either (negative) or positive. </t>
  </si>
  <si>
    <t>Revised Adjusted Enrollment</t>
  </si>
  <si>
    <t xml:space="preserve">Calculated field. </t>
  </si>
  <si>
    <t>Revised Adjusted Unduplicated Pupil Count</t>
  </si>
  <si>
    <t>UPP calculated as of  P-2</t>
  </si>
  <si>
    <t>Revised UPP for audit finding</t>
  </si>
  <si>
    <r>
      <rPr>
        <b/>
        <sz val="12"/>
        <rFont val="Arial"/>
        <family val="2"/>
      </rPr>
      <t xml:space="preserve">Charter Schools Only: </t>
    </r>
    <r>
      <rPr>
        <sz val="12"/>
        <rFont val="Arial"/>
        <family val="2"/>
      </rPr>
      <t xml:space="preserve">Determinative School District Concentration Cap </t>
    </r>
  </si>
  <si>
    <r>
      <rPr>
        <b/>
        <sz val="12"/>
        <color indexed="8"/>
        <rFont val="Arial"/>
        <family val="2"/>
      </rPr>
      <t xml:space="preserve">Charter Schools Only: </t>
    </r>
    <r>
      <rPr>
        <sz val="12"/>
        <color indexed="8"/>
        <rFont val="Arial"/>
        <family val="2"/>
      </rPr>
      <t xml:space="preserve">Enter School District Unduplicated Pupil Percentage, Line D-3 from the P-2 UPP exhibit. </t>
    </r>
  </si>
  <si>
    <t>Revised UPP adjusted for Concentration Cap</t>
  </si>
  <si>
    <t>Supplemental and Concentration Grant TK/K–3 ADA</t>
  </si>
  <si>
    <r>
      <rPr>
        <b/>
        <sz val="12"/>
        <color indexed="8"/>
        <rFont val="Arial"/>
        <family val="2"/>
      </rPr>
      <t xml:space="preserve">School Districts: </t>
    </r>
    <r>
      <rPr>
        <sz val="12"/>
        <color indexed="8"/>
        <rFont val="Arial"/>
        <family val="2"/>
      </rPr>
      <t xml:space="preserve">Enter Supplemental and Concentration Grant ADA (includes NSS ADA) by grade level, Line B-6 from the P-2 School District LCFF Calculation exhibit.
</t>
    </r>
    <r>
      <rPr>
        <b/>
        <sz val="12"/>
        <color indexed="8"/>
        <rFont val="Arial"/>
        <family val="2"/>
      </rPr>
      <t xml:space="preserve">Charter Schools: </t>
    </r>
    <r>
      <rPr>
        <sz val="12"/>
        <color indexed="8"/>
        <rFont val="Arial"/>
        <family val="2"/>
      </rPr>
      <t>Enter Base, Supplemental, and Concentration Grant Funded ADA by grade level, Line B-1 from the P-2 Charter School LCFF Calculation exhibit.</t>
    </r>
  </si>
  <si>
    <t>Supplemental and Concentration Grant 4–6 ADA</t>
  </si>
  <si>
    <r>
      <rPr>
        <b/>
        <sz val="12"/>
        <color indexed="8"/>
        <rFont val="Arial"/>
        <family val="2"/>
      </rPr>
      <t xml:space="preserve">School Districts: </t>
    </r>
    <r>
      <rPr>
        <sz val="12"/>
        <color indexed="8"/>
        <rFont val="Arial"/>
        <family val="2"/>
      </rPr>
      <t xml:space="preserve">Enter Supplemental and Concentration Grant ADA (includes NSS ADA) by grade level, Line B-7 from the P-2 School District LCFF Calculation exhibit.
</t>
    </r>
    <r>
      <rPr>
        <b/>
        <sz val="12"/>
        <color indexed="8"/>
        <rFont val="Arial"/>
        <family val="2"/>
      </rPr>
      <t xml:space="preserve">Charter Schools: </t>
    </r>
    <r>
      <rPr>
        <sz val="12"/>
        <color indexed="8"/>
        <rFont val="Arial"/>
        <family val="2"/>
      </rPr>
      <t>Enter Base, Supplemental, and Concentration Grant Funded ADA by grade level, Line B-2 from the P-2 Charter School LCFF Calculation exhibit.</t>
    </r>
  </si>
  <si>
    <t>Supplemental and Concentration Grant 7–8 ADA</t>
  </si>
  <si>
    <r>
      <rPr>
        <b/>
        <sz val="12"/>
        <color indexed="8"/>
        <rFont val="Arial"/>
        <family val="2"/>
      </rPr>
      <t xml:space="preserve">School Districts: </t>
    </r>
    <r>
      <rPr>
        <sz val="12"/>
        <color indexed="8"/>
        <rFont val="Arial"/>
        <family val="2"/>
      </rPr>
      <t xml:space="preserve">Enter Supplemental and Concentration Grant ADA (includes NSS ADA) by grade level, Line B-8 from the P-2 School District LCFF Calculation exhibit.
</t>
    </r>
    <r>
      <rPr>
        <b/>
        <sz val="12"/>
        <color indexed="8"/>
        <rFont val="Arial"/>
        <family val="2"/>
      </rPr>
      <t xml:space="preserve">Charter Schools: </t>
    </r>
    <r>
      <rPr>
        <sz val="12"/>
        <color indexed="8"/>
        <rFont val="Arial"/>
        <family val="2"/>
      </rPr>
      <t>Enter Base, Supplemental, and Concentration Grant Funded ADA by grade level, Line B-3 from the P-2 Charter School LCFF Calculation exhibit.</t>
    </r>
  </si>
  <si>
    <t>Supplemental and Concentration Grant 9–12 ADA</t>
  </si>
  <si>
    <r>
      <rPr>
        <b/>
        <sz val="12"/>
        <color indexed="8"/>
        <rFont val="Arial"/>
        <family val="2"/>
      </rPr>
      <t xml:space="preserve">School Districts: </t>
    </r>
    <r>
      <rPr>
        <sz val="12"/>
        <color indexed="8"/>
        <rFont val="Arial"/>
        <family val="2"/>
      </rPr>
      <t xml:space="preserve">Enter Supplemental and Concentration Grant ADA (includes NSS ADA) by grade level, Line B-9 from the P-2 School District LCFF Calculation exhibit.
</t>
    </r>
    <r>
      <rPr>
        <b/>
        <sz val="12"/>
        <color indexed="8"/>
        <rFont val="Arial"/>
        <family val="2"/>
      </rPr>
      <t xml:space="preserve">Charter Schools: </t>
    </r>
    <r>
      <rPr>
        <sz val="12"/>
        <color indexed="8"/>
        <rFont val="Arial"/>
        <family val="2"/>
      </rPr>
      <t>Enter Base, Supplemental, and Concentration Grant Funded ADA by grade level, Line B-4 from the P-2 Charter School LCFF Calculation exhibit.</t>
    </r>
  </si>
  <si>
    <t>Adjusted Base Grant per TK/K–3 ADA</t>
  </si>
  <si>
    <t>Enter Adjusted Base Grant per ADA by grade level, Line A-12 from the P-2 LCFF Calculation exhibit.</t>
  </si>
  <si>
    <t>Adjusted Base Grant per 4–6 ADA</t>
  </si>
  <si>
    <t>Enter Adjusted Base Grant per ADA by grade level, Line A-7 from the P-2 LCFF Calculation exhibit.</t>
  </si>
  <si>
    <t>Adjusted Base Grant per 7–8 ADA</t>
  </si>
  <si>
    <t>Enter Adjusted Base Grant per ADA by grade level, Line A-8 from the P-2 LCFF Calculation exhibit.</t>
  </si>
  <si>
    <t>Adjusted Base Grant per 9–12 ADA</t>
  </si>
  <si>
    <t>Enter Adjusted Base Grant per ADA by grade level, Line A-13 from the P-2 LCFF Calculation exhibit.</t>
  </si>
  <si>
    <t>Supplemental Grant Funding calculated as of P-2</t>
  </si>
  <si>
    <t>Revised Supplemental Grant Funding for audit finding</t>
  </si>
  <si>
    <t>Supplemental Grant Funding audit adjustment</t>
  </si>
  <si>
    <t>Concentration Grant Funding calculated as of P-2</t>
  </si>
  <si>
    <t>Revised Concentration Grant Funding for audit finding</t>
  </si>
  <si>
    <t>Concentration Grant Funding audit adjustment</t>
  </si>
  <si>
    <t>Total Supplemental and Concentration audit adjustment</t>
  </si>
  <si>
    <t>Calculated field.</t>
  </si>
  <si>
    <t xml:space="preserve">Prepared by: </t>
  </si>
  <si>
    <t xml:space="preserve">California Department of Education </t>
  </si>
  <si>
    <t>School Fiscal Services Division</t>
  </si>
  <si>
    <t>See the Instructions tab to find a link to the Second Principal Apportionment (P-2) Funding Exhibits required for this worksheet.</t>
  </si>
  <si>
    <t>Calculating the Cost of an LCFF K-3 Grade Span Adjustment Audit Finding</t>
  </si>
  <si>
    <t>Grades TK/K–3 Current Year Base Grant per ADA</t>
  </si>
  <si>
    <t xml:space="preserve">Grades TK/K–3 Current Year Base Grant per ADA, Line A-6 from the P-2 LCFF Calculation exhibit. </t>
  </si>
  <si>
    <t>Grades TK/K–3 Current Year Adjusted Base Grant per ADA (includes 10.4 percent GSA)</t>
  </si>
  <si>
    <t xml:space="preserve">Grades TK/K–3 Current Year Adjusted Base Grant per ADA, Line A-12 from the P-2 LCFF Calculation exhibit. </t>
  </si>
  <si>
    <t>Base Grant ADA (excludes NSS ADA), Grades TK/K–3 ADA</t>
  </si>
  <si>
    <t xml:space="preserve">Enter Base Grant ADA (excludes NSS ADA), Grades TK/K–3 ADA, Line B-1 from the P-2 LCFF Calculation exhibit. </t>
  </si>
  <si>
    <t xml:space="preserve">Supplemental and Concentration Grant ADA (includes NSS ADA), Grades TK/K–3 ADA </t>
  </si>
  <si>
    <t xml:space="preserve">Enter Supplemental and Concentration Grant ADA (includes NSS ADA), Grades TK/K–3 ADA, Line B-6 from the  P-2 LCFF Calculation exhibit. </t>
  </si>
  <si>
    <t xml:space="preserve">Unduplicated Pupil Percentage </t>
  </si>
  <si>
    <t xml:space="preserve">Enter Unduplicated Pupil Percentage, Line D-1 from the P-2 LCFF Calculation exhibit. </t>
  </si>
  <si>
    <t xml:space="preserve">Unduplicated Pupil Percentage used to calculate Concentration Grant </t>
  </si>
  <si>
    <t xml:space="preserve">Enter Percentage used to calculate Concentration Grant, Line E-2 from the LCFF Calculation exhibit. </t>
  </si>
  <si>
    <t>Grades TK/K–3 Base Grant Funding (includes GSA) calculated as of P-2</t>
  </si>
  <si>
    <t>Estimated Grades TK/K–3 Base Grant Funding (excludes GSA)</t>
  </si>
  <si>
    <t>Estimated Grades TK/K–3 Base Grant GSA audit adjustment</t>
  </si>
  <si>
    <t>Grades TK/K–3 Supplemental Grant Funding (includes GSA) calculated as of P-2</t>
  </si>
  <si>
    <t>Estimated Grades TK/K–3 Supplemental Grant Funding (excludes GSA)</t>
  </si>
  <si>
    <t>Estimated Grades TK/K–3 Supplemental Grant GSA audit adjustment</t>
  </si>
  <si>
    <t>Grades TK/K–3 Concentration Grant Funding (includes GSA) calculated as of P-2</t>
  </si>
  <si>
    <t>Estimated Grades TK/K–3 Concentration Grant Funding (excludes GSA)</t>
  </si>
  <si>
    <t>Estimated Grades TK/K–3 Concentration Grant GSA audit adjustment</t>
  </si>
  <si>
    <t>K–3 Base, Supplemental and Concentration GSA audit adjustment</t>
  </si>
  <si>
    <t>This form is intended only to be used for school districts to estimate the financial impact of instructional time audit penalties.</t>
  </si>
  <si>
    <t xml:space="preserve">For school districts, use the Instructional Minutes and/or Instructional Day Penalty Calculation as applicable to the audit finding. </t>
  </si>
  <si>
    <t>Calculating the Cost of an Instructional Time Audit Finding</t>
  </si>
  <si>
    <t>K</t>
  </si>
  <si>
    <t>1–3</t>
  </si>
  <si>
    <t>4–6</t>
  </si>
  <si>
    <t>7-8</t>
  </si>
  <si>
    <t>9–12</t>
  </si>
  <si>
    <t>Affected grade level(s)</t>
  </si>
  <si>
    <r>
      <rPr>
        <b/>
        <sz val="12"/>
        <color indexed="8"/>
        <rFont val="Arial"/>
        <family val="2"/>
      </rPr>
      <t>Informational Only:</t>
    </r>
    <r>
      <rPr>
        <sz val="12"/>
        <color indexed="8"/>
        <rFont val="Arial"/>
        <family val="2"/>
      </rPr>
      <t xml:space="preserve"> Enter the affected grade level(s) in each grade span box. </t>
    </r>
  </si>
  <si>
    <t>Affected grade level ADA</t>
  </si>
  <si>
    <r>
      <rPr>
        <b/>
        <sz val="12"/>
        <color indexed="8"/>
        <rFont val="Arial"/>
        <family val="2"/>
      </rPr>
      <t xml:space="preserve">School Districts:  </t>
    </r>
    <r>
      <rPr>
        <sz val="12"/>
        <color indexed="8"/>
        <rFont val="Arial"/>
        <family val="2"/>
      </rPr>
      <t xml:space="preserve">Enter the total P2 ADA for the affected grade level(s) within each grade span that the school district failed to offer instructional minutes.
</t>
    </r>
  </si>
  <si>
    <t>Derived Value of ADA by Grade Span</t>
  </si>
  <si>
    <t xml:space="preserve">Enter the derived value of ADA rate by grade span from the "Derived Value of ADA" worksheet for the school district or charter school. </t>
  </si>
  <si>
    <t>Number of required minutes</t>
  </si>
  <si>
    <r>
      <t xml:space="preserve">Required minutes pursuant to </t>
    </r>
    <r>
      <rPr>
        <i/>
        <sz val="12"/>
        <color indexed="8"/>
        <rFont val="Arial"/>
        <family val="2"/>
      </rPr>
      <t xml:space="preserve">Education Code </t>
    </r>
    <r>
      <rPr>
        <sz val="12"/>
        <color indexed="8"/>
        <rFont val="Arial"/>
        <family val="2"/>
      </rPr>
      <t xml:space="preserve">sections 46201 beginning in FY 2015–16 and after. </t>
    </r>
  </si>
  <si>
    <t>Number of minutes short</t>
  </si>
  <si>
    <t>Enter the total number of minutes short for each affected grade level(s) within each grade span. A separate worksheet may be needed if there are multiple grade levels affected within the same grade span.</t>
  </si>
  <si>
    <t>Percentage of Minutes Not Offered</t>
  </si>
  <si>
    <t>Calculated Field.</t>
  </si>
  <si>
    <t>Affected LCFF Apportionment by Grade Span</t>
  </si>
  <si>
    <t>Instructional Time Penalty by Grade Span</t>
  </si>
  <si>
    <t>Total Instructional Time Penalty</t>
  </si>
  <si>
    <t>-</t>
  </si>
  <si>
    <t>Number of required days</t>
  </si>
  <si>
    <r>
      <t xml:space="preserve">Required days for school districts pursuant to </t>
    </r>
    <r>
      <rPr>
        <i/>
        <sz val="12"/>
        <color indexed="8"/>
        <rFont val="Arial"/>
        <family val="2"/>
      </rPr>
      <t>Education Code</t>
    </r>
    <r>
      <rPr>
        <sz val="12"/>
        <color indexed="8"/>
        <rFont val="Arial"/>
        <family val="2"/>
      </rPr>
      <t xml:space="preserve"> Section 46200 beginning in FY 2015–16 and after. </t>
    </r>
  </si>
  <si>
    <t>Number of days short</t>
  </si>
  <si>
    <r>
      <t xml:space="preserve">Enter the number of days short for each affected grade level(s) within each grade span up to a maximum of 5 days.  
</t>
    </r>
    <r>
      <rPr>
        <b/>
        <i/>
        <sz val="12"/>
        <color indexed="8"/>
        <rFont val="Arial"/>
        <family val="2"/>
      </rPr>
      <t xml:space="preserve">Note: </t>
    </r>
    <r>
      <rPr>
        <i/>
        <sz val="12"/>
        <color indexed="8"/>
        <rFont val="Arial"/>
        <family val="2"/>
      </rPr>
      <t>There is an additional penalty calculation if an LEA offers less than 175 days pursuant to Education Code Section 41420.</t>
    </r>
  </si>
  <si>
    <t>Instructional Day Penalty by Grade Span</t>
  </si>
  <si>
    <t xml:space="preserve">Calculated Field. </t>
  </si>
  <si>
    <t>Total Instructional Day Penalty</t>
  </si>
  <si>
    <t xml:space="preserve">Estimating the Cost of a Charter School Instructional Time Audit Penalty </t>
  </si>
  <si>
    <t>This form is intended only to be used for charter schools to estimate the financial impact of instructional minute audit penalties.</t>
  </si>
  <si>
    <r>
      <rPr>
        <b/>
        <sz val="12"/>
        <color rgb="FF000000"/>
        <rFont val="Arial"/>
        <family val="2"/>
      </rPr>
      <t>Informational Only:</t>
    </r>
    <r>
      <rPr>
        <sz val="12"/>
        <color rgb="FF000000"/>
        <rFont val="Arial"/>
        <family val="2"/>
      </rPr>
      <t xml:space="preserve"> Enter the affected grade level(s) in each grade span box. </t>
    </r>
  </si>
  <si>
    <t>Required operational days pursuant to Education Code Section 47612 and Title 5 Section 11960 of the California Code of Regulations.</t>
  </si>
  <si>
    <t>Days of operation adjustment factor</t>
  </si>
  <si>
    <t xml:space="preserve">Enter the total reported P-2 ADA of the affected pupils by grade level(s) within each grade span that the charter school failed to offer instructional minutes. </t>
  </si>
  <si>
    <t>Adjusted ADA for LCFF Apportionment</t>
  </si>
  <si>
    <r>
      <t xml:space="preserve">Required minutes pursuant to </t>
    </r>
    <r>
      <rPr>
        <i/>
        <sz val="12"/>
        <color rgb="FF000000"/>
        <rFont val="Arial"/>
        <family val="2"/>
      </rPr>
      <t xml:space="preserve">Education Code </t>
    </r>
    <r>
      <rPr>
        <sz val="12"/>
        <color rgb="FF000000"/>
        <rFont val="Arial"/>
        <family val="2"/>
      </rPr>
      <t xml:space="preserve">sections 46201 and 47612.5 beginning in FY 2015–16 and after. </t>
    </r>
  </si>
  <si>
    <t>Enter the number of days short for each affected grade level(s) within each grade span.</t>
  </si>
  <si>
    <r>
      <rPr>
        <b/>
        <sz val="12"/>
        <color indexed="8"/>
        <rFont val="Arial"/>
        <family val="2"/>
      </rPr>
      <t xml:space="preserve">UPP </t>
    </r>
    <r>
      <rPr>
        <sz val="12"/>
        <color indexed="8"/>
        <rFont val="Arial"/>
        <family val="2"/>
      </rPr>
      <t xml:space="preserve">= Unduplicated Pupil Percentage; </t>
    </r>
    <r>
      <rPr>
        <b/>
        <sz val="12"/>
        <color indexed="8"/>
        <rFont val="Arial"/>
        <family val="2"/>
      </rPr>
      <t>NSS</t>
    </r>
    <r>
      <rPr>
        <sz val="12"/>
        <color indexed="8"/>
        <rFont val="Arial"/>
        <family val="2"/>
      </rPr>
      <t xml:space="preserve"> = Necessary Small Schools; </t>
    </r>
    <r>
      <rPr>
        <b/>
        <sz val="12"/>
        <color rgb="FF000000"/>
        <rFont val="Arial"/>
        <family val="2"/>
      </rPr>
      <t xml:space="preserve">ADA </t>
    </r>
    <r>
      <rPr>
        <sz val="12"/>
        <color indexed="8"/>
        <rFont val="Arial"/>
        <family val="2"/>
      </rPr>
      <t xml:space="preserve">= Average Daily Attendance; </t>
    </r>
    <r>
      <rPr>
        <b/>
        <sz val="12"/>
        <color rgb="FF000000"/>
        <rFont val="Arial"/>
        <family val="2"/>
      </rPr>
      <t xml:space="preserve">LEA </t>
    </r>
    <r>
      <rPr>
        <sz val="12"/>
        <color rgb="FF000000"/>
        <rFont val="Arial"/>
        <family val="2"/>
      </rPr>
      <t xml:space="preserve">= </t>
    </r>
    <r>
      <rPr>
        <sz val="12"/>
        <color indexed="8"/>
        <rFont val="Arial"/>
        <family val="2"/>
      </rPr>
      <t xml:space="preserve">Local Educational Agency; </t>
    </r>
    <r>
      <rPr>
        <b/>
        <sz val="12"/>
        <color rgb="FF000000"/>
        <rFont val="Arial"/>
        <family val="2"/>
      </rPr>
      <t xml:space="preserve">CDS </t>
    </r>
    <r>
      <rPr>
        <sz val="12"/>
        <color rgb="FF000000"/>
        <rFont val="Arial"/>
        <family val="2"/>
      </rPr>
      <t>=</t>
    </r>
    <r>
      <rPr>
        <sz val="12"/>
        <color indexed="8"/>
        <rFont val="Arial"/>
        <family val="2"/>
      </rPr>
      <t xml:space="preserve"> County District School</t>
    </r>
  </si>
  <si>
    <t>Estimating the Cost of an Local Control Funding Formula (LCFF) Unduplicated Pupil Count Audit Finding</t>
  </si>
  <si>
    <t>Estimating the Cost of an Local Control Funding Formula (LCFF) K–3  Grade Span Adjustment</t>
  </si>
  <si>
    <t xml:space="preserve">Please note this calculator does not estimate the cost of the instructional time penalty as it applies to the Local Control Funding Formula (LCFF) Minimum State Aid Guarantee. </t>
  </si>
  <si>
    <r>
      <rPr>
        <b/>
        <sz val="12"/>
        <rFont val="Arial"/>
        <family val="2"/>
      </rPr>
      <t>ADA</t>
    </r>
    <r>
      <rPr>
        <sz val="12"/>
        <rFont val="Arial"/>
        <family val="2"/>
      </rPr>
      <t xml:space="preserve">=Average Daily Attendance; </t>
    </r>
    <r>
      <rPr>
        <b/>
        <sz val="12"/>
        <rFont val="Arial"/>
        <family val="2"/>
      </rPr>
      <t>LEA</t>
    </r>
    <r>
      <rPr>
        <sz val="12"/>
        <rFont val="Arial"/>
        <family val="2"/>
      </rPr>
      <t xml:space="preserve">=Local Educational Agency; </t>
    </r>
    <r>
      <rPr>
        <b/>
        <sz val="12"/>
        <rFont val="Arial"/>
        <family val="2"/>
      </rPr>
      <t>CDS</t>
    </r>
    <r>
      <rPr>
        <sz val="12"/>
        <rFont val="Arial"/>
        <family val="2"/>
      </rPr>
      <t>=County District School</t>
    </r>
  </si>
  <si>
    <r>
      <t xml:space="preserve">ADA= </t>
    </r>
    <r>
      <rPr>
        <sz val="12"/>
        <rFont val="Arial"/>
        <family val="2"/>
      </rPr>
      <t xml:space="preserve">Average Daily Attendance;  </t>
    </r>
    <r>
      <rPr>
        <b/>
        <sz val="12"/>
        <rFont val="Arial"/>
        <family val="2"/>
      </rPr>
      <t>GSA=</t>
    </r>
    <r>
      <rPr>
        <sz val="12"/>
        <rFont val="Arial"/>
        <family val="2"/>
      </rPr>
      <t xml:space="preserve">Grade Span Adjustment ; </t>
    </r>
    <r>
      <rPr>
        <b/>
        <sz val="12"/>
        <rFont val="Arial"/>
        <family val="2"/>
      </rPr>
      <t>NSS</t>
    </r>
    <r>
      <rPr>
        <sz val="12"/>
        <rFont val="Arial"/>
        <family val="2"/>
      </rPr>
      <t xml:space="preserve">=Necessary Small School; </t>
    </r>
    <r>
      <rPr>
        <b/>
        <sz val="12"/>
        <rFont val="Arial"/>
        <family val="2"/>
      </rPr>
      <t>LEA</t>
    </r>
    <r>
      <rPr>
        <sz val="12"/>
        <rFont val="Arial"/>
        <family val="2"/>
      </rPr>
      <t xml:space="preserve">=Local Educational Agency; </t>
    </r>
    <r>
      <rPr>
        <b/>
        <sz val="12"/>
        <rFont val="Arial"/>
        <family val="2"/>
      </rPr>
      <t>CDS</t>
    </r>
    <r>
      <rPr>
        <sz val="12"/>
        <rFont val="Arial"/>
        <family val="2"/>
      </rPr>
      <t>=County District School</t>
    </r>
  </si>
  <si>
    <r>
      <rPr>
        <b/>
        <sz val="12"/>
        <color rgb="FF000000"/>
        <rFont val="Arial"/>
        <family val="2"/>
      </rPr>
      <t>ADA</t>
    </r>
    <r>
      <rPr>
        <sz val="12"/>
        <color rgb="FF000000"/>
        <rFont val="Arial"/>
        <family val="2"/>
      </rPr>
      <t xml:space="preserve">=Average Daily Attendance, </t>
    </r>
    <r>
      <rPr>
        <b/>
        <sz val="12"/>
        <color rgb="FF000000"/>
        <rFont val="Arial"/>
        <family val="2"/>
      </rPr>
      <t>P-2</t>
    </r>
    <r>
      <rPr>
        <sz val="12"/>
        <color rgb="FF000000"/>
        <rFont val="Arial"/>
        <family val="2"/>
      </rPr>
      <t xml:space="preserve">=Second Principal Apportionment; </t>
    </r>
    <r>
      <rPr>
        <b/>
        <sz val="12"/>
        <color rgb="FF000000"/>
        <rFont val="Arial"/>
        <family val="2"/>
      </rPr>
      <t>LEA</t>
    </r>
    <r>
      <rPr>
        <sz val="12"/>
        <color rgb="FF000000"/>
        <rFont val="Arial"/>
        <family val="2"/>
      </rPr>
      <t xml:space="preserve">=Local Educational Agency; </t>
    </r>
    <r>
      <rPr>
        <b/>
        <sz val="12"/>
        <color rgb="FF000000"/>
        <rFont val="Arial"/>
        <family val="2"/>
      </rPr>
      <t>CDS</t>
    </r>
    <r>
      <rPr>
        <sz val="12"/>
        <color rgb="FF000000"/>
        <rFont val="Arial"/>
        <family val="2"/>
      </rPr>
      <t>=County District School</t>
    </r>
  </si>
  <si>
    <t xml:space="preserve">Please note this calculator does not estimate the impact to Local Control Funding Formula (LCFF) funding for insufficient operational days, or the instructional time penalty as it applies to the LCFF Minimum State Aid Guarantee. </t>
  </si>
  <si>
    <t>May 2022</t>
  </si>
  <si>
    <t>The "Derived Value of ADA" to complete the Instructional Time worksheet is available on the CDE's Audit Resources-State Compliance web page at:</t>
  </si>
  <si>
    <t>Pursuant to Education Code (EC) Section 46206, school districts and/or county offices of education that fail to maintain the prescribed minimum number of instructional minutes for the school year, minimum number of instructional days for the school year, or both, may seek a waiver of fiscal penalties with the State Board of Education (SBE). Pursuant to EC Section 47612.6, the SBE may also waive fiscal penalties for charter schools that fail to offer the minimum number of instructional minutes for the school year. Such waivers may only be granted upon the condition that the school(s) in which the minutes, days, or both, were lost, maintain minutes and days of instruction equal to those lost and in addition to the amount required, for twice the number of years that it failed to maintain the prescribed minimum number of instructional minutes or days for the school year. These adjustments must commence no later than the school year following the year in which the waiver was granted and continue for each succeeding school year until the condition is satisfied. Information specifically related to the waiver process can be found on the SBE web page at:</t>
  </si>
  <si>
    <t xml:space="preserve">P-2 funding exhibits to complete each worksheet are available on the CDE's Principal Apportionment web page at:   </t>
  </si>
  <si>
    <r>
      <t xml:space="preserve">LEA CDS Code: </t>
    </r>
    <r>
      <rPr>
        <sz val="12"/>
        <rFont val="Arial"/>
        <family val="2"/>
      </rPr>
      <t>(Enter as CC-DDDD)</t>
    </r>
  </si>
  <si>
    <t>[Enter LEA Name]</t>
  </si>
  <si>
    <r>
      <t xml:space="preserve">LEA CDS Code: </t>
    </r>
    <r>
      <rPr>
        <sz val="12"/>
        <rFont val="Arial"/>
        <family val="2"/>
      </rPr>
      <t>(Enter as CC-DDDDD)</t>
    </r>
  </si>
  <si>
    <t>[Enter CDS Code (Enter as CC-DDDDD)]</t>
  </si>
  <si>
    <t>[Enter LEA CDS Code (Enter as CC DDDD)]</t>
  </si>
  <si>
    <r>
      <t>LEA CDS Code:</t>
    </r>
    <r>
      <rPr>
        <sz val="12"/>
        <rFont val="Arial"/>
        <family val="2"/>
      </rPr>
      <t xml:space="preserve"> (Enter as CC-DDDDD)</t>
    </r>
  </si>
  <si>
    <t xml:space="preserve">Education's Audit Resources-State Compliance web page, under the Heading Estimating the Cost of an Audit Finding at: </t>
  </si>
  <si>
    <t>Department of Education's Audit Resources-State Compliance web page, under the Heading Estimating the Cost of an Audit Finding at:</t>
  </si>
  <si>
    <t>[Enter Charter Number (Enter as XXXX)]</t>
  </si>
  <si>
    <r>
      <t xml:space="preserve">Charter Number: </t>
    </r>
    <r>
      <rPr>
        <sz val="12"/>
        <color rgb="FF000000"/>
        <rFont val="Arial"/>
        <family val="2"/>
      </rPr>
      <t>(Enter as XXXX)</t>
    </r>
  </si>
  <si>
    <t xml:space="preserve">Note: UPP cannot exceed 1; if cells D17 or D18 highlight in italics/or red, check for errors in input fields. </t>
  </si>
  <si>
    <t xml:space="preserve">Data input required in cells B6:B7, D11:D14, D19, D21:D28 (yellow highlighted). See the Instructions tab to find a link to the Second Principal Apportionment (P-2) Funding Exhibits 
required for this worksheet. </t>
  </si>
  <si>
    <t>Cells D20, D31, D34, and D35 (green highlight) indicate revised UPP and audit adjustments.</t>
  </si>
  <si>
    <t>Data input required in cells B5:B6, D9:D14 (yellow highlight).</t>
  </si>
  <si>
    <t>Note: D24 (green highlight) indicates total audit adjustment.</t>
  </si>
  <si>
    <t>Data input required in cells B8:B10, D13:H13, D15:H15, D17:H17, D19:H19, D21:H21 (yellow highlight). For the Derived Value of ADA by Grade Span, use the worksheet posted on the California</t>
  </si>
  <si>
    <t>Note: D24:H25 (green highlight) indicate penalty amounts.</t>
  </si>
  <si>
    <t>November 2023</t>
  </si>
  <si>
    <t xml:space="preserve">Instructions for Estimating the Cost of Audit Findings for Unduplicated Pupil Counts, 
Grade Span Adjustments, and Instructional Time Penalties for School Districts and Charter Schools 
for Fiscal Year 2019-20 </t>
  </si>
  <si>
    <t>This form is intended only to be used for school district and charter school audit findings starting fiscal year 2019–20</t>
  </si>
  <si>
    <t xml:space="preserve">Data input required in cells B09:B10, D13:H15, D17:H17, D23:H23 (yellow highlight). For the Derived Value of ADA by Grade Span, use the worksheet posted on the California Department of  </t>
  </si>
  <si>
    <t>Note: Cells D20:H21 and D24:H25 (green highlight) indicate penalty amounts.</t>
  </si>
  <si>
    <r>
      <rPr>
        <b/>
        <sz val="12"/>
        <color indexed="8"/>
        <rFont val="Arial"/>
        <family val="2"/>
      </rPr>
      <t xml:space="preserve">Prepared by: </t>
    </r>
    <r>
      <rPr>
        <sz val="12"/>
        <color indexed="8"/>
        <rFont val="Arial"/>
        <family val="2"/>
      </rPr>
      <t xml:space="preserve">
California Department of Education 
School Fiscal Services Division
November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</si>
</sst>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44" formatCode="_(&quot;$&quot;* #,##0.00_);_(&quot;$&quot;* \(#,##0.00\);_(&quot;$&quot;* &quot;-&quot;??_);_(@_)"/>
    <numFmt numFmtId="43" formatCode="_(* #,##0.00_);_(* \(#,##0.00\);_(* &quot;-&quot;??_);_(@_)"/>
    <numFmt numFmtId="164" formatCode="_(* #,##0_);_(* \(#,##0\);_(* &quot;-&quot;??_);_(@_)"/>
    <numFmt numFmtId="165" formatCode="_(* #,##0.0000_);_(* \(#,##0.0000\);_(* &quot;-&quot;??_);_(@_)"/>
    <numFmt numFmtId="166" formatCode="_(* #,##0.0000000000_);_(* \(#,##0.0000000000\);_(* &quot;-&quot;??_);_(@_)"/>
    <numFmt numFmtId="167" formatCode="&quot;$&quot;#,##0.00"/>
    <numFmt numFmtId="168" formatCode="#,##0.000000_);[Red]\(#,##0.000000\)"/>
  </numFmts>
  <fonts count="20" x14ac:knownFonts="1">
    <font>
      <sz val="12"/>
      <color theme="1"/>
      <name val="Arial"/>
      <family val="2"/>
    </font>
    <font>
      <sz val="11"/>
      <color theme="1"/>
      <name val="Calibri"/>
      <family val="2"/>
      <scheme val="minor"/>
    </font>
    <font>
      <b/>
      <sz val="11"/>
      <name val="Arial"/>
      <family val="2"/>
    </font>
    <font>
      <b/>
      <sz val="12"/>
      <color indexed="8"/>
      <name val="Arial"/>
      <family val="2"/>
    </font>
    <font>
      <sz val="12"/>
      <name val="Arial"/>
      <family val="2"/>
    </font>
    <font>
      <sz val="12"/>
      <color indexed="8"/>
      <name val="Arial"/>
      <family val="2"/>
    </font>
    <font>
      <b/>
      <sz val="12"/>
      <name val="Arial"/>
      <family val="2"/>
    </font>
    <font>
      <i/>
      <sz val="12"/>
      <color indexed="8"/>
      <name val="Arial"/>
      <family val="2"/>
    </font>
    <font>
      <b/>
      <i/>
      <sz val="12"/>
      <color indexed="8"/>
      <name val="Arial"/>
      <family val="2"/>
    </font>
    <font>
      <sz val="11"/>
      <color theme="1"/>
      <name val="Calibri"/>
      <family val="2"/>
      <scheme val="minor"/>
    </font>
    <font>
      <sz val="11"/>
      <color theme="0"/>
      <name val="Calibri"/>
      <family val="2"/>
      <scheme val="minor"/>
    </font>
    <font>
      <sz val="10"/>
      <color theme="1"/>
      <name val="Arial"/>
      <family val="2"/>
    </font>
    <font>
      <b/>
      <sz val="12"/>
      <color theme="1"/>
      <name val="Arial"/>
      <family val="2"/>
    </font>
    <font>
      <b/>
      <sz val="12"/>
      <color theme="0"/>
      <name val="Arial"/>
      <family val="2"/>
    </font>
    <font>
      <sz val="12"/>
      <color theme="1"/>
      <name val="Arial"/>
      <family val="2"/>
    </font>
    <font>
      <u/>
      <sz val="12"/>
      <color theme="10"/>
      <name val="Arial"/>
      <family val="2"/>
    </font>
    <font>
      <sz val="12"/>
      <color rgb="FF000000"/>
      <name val="Arial"/>
      <family val="2"/>
    </font>
    <font>
      <b/>
      <sz val="15"/>
      <color theme="3"/>
      <name val="Calibri"/>
      <family val="2"/>
      <scheme val="minor"/>
    </font>
    <font>
      <b/>
      <sz val="12"/>
      <color rgb="FF000000"/>
      <name val="Arial"/>
      <family val="2"/>
    </font>
    <font>
      <i/>
      <sz val="12"/>
      <color rgb="FF000000"/>
      <name val="Arial"/>
      <family val="2"/>
    </font>
  </fonts>
  <fills count="7">
    <fill>
      <patternFill patternType="none"/>
    </fill>
    <fill>
      <patternFill patternType="gray125"/>
    </fill>
    <fill>
      <patternFill patternType="solid">
        <fgColor theme="4"/>
      </patternFill>
    </fill>
    <fill>
      <patternFill patternType="solid">
        <fgColor theme="0"/>
        <bgColor indexed="64"/>
      </patternFill>
    </fill>
    <fill>
      <patternFill patternType="solid">
        <fgColor rgb="FF008000"/>
        <bgColor indexed="64"/>
      </patternFill>
    </fill>
    <fill>
      <patternFill patternType="solid">
        <fgColor theme="7" tint="0.59999389629810485"/>
        <bgColor indexed="64"/>
      </patternFill>
    </fill>
    <fill>
      <patternFill patternType="solid">
        <fgColor theme="9"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ck">
        <color theme="4"/>
      </bottom>
      <diagonal/>
    </border>
  </borders>
  <cellStyleXfs count="16">
    <xf numFmtId="0" fontId="0" fillId="0" borderId="0"/>
    <xf numFmtId="0" fontId="10" fillId="2" borderId="0" applyNumberFormat="0" applyBorder="0" applyAlignment="0" applyProtection="0"/>
    <xf numFmtId="43" fontId="9" fillId="0" borderId="0" applyFont="0" applyFill="0" applyBorder="0" applyAlignment="0" applyProtection="0"/>
    <xf numFmtId="44" fontId="9" fillId="0" borderId="0" applyFont="0" applyFill="0" applyBorder="0" applyAlignment="0" applyProtection="0"/>
    <xf numFmtId="0" fontId="15" fillId="0" borderId="0" applyNumberFormat="0" applyFill="0" applyBorder="0" applyAlignment="0" applyProtection="0"/>
    <xf numFmtId="0" fontId="9" fillId="0" borderId="0"/>
    <xf numFmtId="9" fontId="9" fillId="0" borderId="0" applyFont="0" applyFill="0" applyBorder="0" applyAlignment="0" applyProtection="0"/>
    <xf numFmtId="0" fontId="6" fillId="0" borderId="0" applyNumberFormat="0" applyFill="0" applyAlignment="0" applyProtection="0"/>
    <xf numFmtId="0" fontId="6" fillId="0" borderId="0" applyNumberFormat="0" applyFill="0" applyAlignment="0" applyProtection="0"/>
    <xf numFmtId="0" fontId="6" fillId="0" borderId="0" applyNumberFormat="0" applyFill="0" applyAlignment="0" applyProtection="0"/>
    <xf numFmtId="0" fontId="6" fillId="0" borderId="0" applyNumberFormat="0" applyFill="0" applyAlignment="0" applyProtection="0"/>
    <xf numFmtId="0" fontId="12" fillId="0" borderId="0" applyNumberFormat="0" applyFill="0" applyAlignment="0" applyProtection="0"/>
    <xf numFmtId="0" fontId="17" fillId="0" borderId="16" applyNumberFormat="0" applyFill="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cellStyleXfs>
  <cellXfs count="208">
    <xf numFmtId="0" fontId="0" fillId="0" borderId="0" xfId="0"/>
    <xf numFmtId="0" fontId="11" fillId="3" borderId="0" xfId="0" applyFont="1" applyFill="1"/>
    <xf numFmtId="0" fontId="12" fillId="3" borderId="0" xfId="0" applyFont="1" applyFill="1" applyAlignment="1">
      <alignment horizontal="centerContinuous"/>
    </xf>
    <xf numFmtId="0" fontId="4" fillId="3" borderId="0" xfId="0" applyFont="1" applyFill="1" applyAlignment="1">
      <alignment horizontal="left" vertical="top" wrapText="1"/>
    </xf>
    <xf numFmtId="0" fontId="14" fillId="3" borderId="0" xfId="0" applyFont="1" applyFill="1" applyAlignment="1">
      <alignment horizontal="left" vertical="top" wrapText="1"/>
    </xf>
    <xf numFmtId="0" fontId="14" fillId="3" borderId="0" xfId="0" applyFont="1" applyFill="1" applyAlignment="1">
      <alignment horizontal="left" vertical="center" wrapText="1"/>
    </xf>
    <xf numFmtId="0" fontId="4" fillId="3" borderId="0" xfId="0" applyFont="1" applyFill="1" applyAlignment="1">
      <alignment vertical="top" wrapText="1"/>
    </xf>
    <xf numFmtId="0" fontId="5" fillId="3" borderId="0" xfId="0" applyFont="1" applyFill="1" applyAlignment="1">
      <alignment wrapText="1"/>
    </xf>
    <xf numFmtId="0" fontId="14" fillId="3" borderId="0" xfId="0" applyFont="1" applyFill="1"/>
    <xf numFmtId="0" fontId="14" fillId="3" borderId="0" xfId="0" applyFont="1" applyFill="1" applyAlignment="1">
      <alignment horizontal="centerContinuous"/>
    </xf>
    <xf numFmtId="0" fontId="14" fillId="0" borderId="0" xfId="0" applyFont="1"/>
    <xf numFmtId="0" fontId="3" fillId="3" borderId="0" xfId="0" applyFont="1" applyFill="1" applyAlignment="1">
      <alignment horizontal="left"/>
    </xf>
    <xf numFmtId="0" fontId="14" fillId="3" borderId="0" xfId="0" applyFont="1" applyFill="1" applyAlignment="1">
      <alignment horizontal="left" wrapText="1"/>
    </xf>
    <xf numFmtId="164" fontId="14" fillId="3" borderId="0" xfId="2" applyNumberFormat="1" applyFont="1" applyFill="1" applyProtection="1"/>
    <xf numFmtId="0" fontId="6" fillId="3" borderId="0" xfId="0" applyFont="1" applyFill="1"/>
    <xf numFmtId="0" fontId="14" fillId="3" borderId="2" xfId="0" applyFont="1" applyFill="1" applyBorder="1" applyAlignment="1">
      <alignment horizontal="left" vertical="center"/>
    </xf>
    <xf numFmtId="164" fontId="13" fillId="4" borderId="0" xfId="2" applyNumberFormat="1" applyFont="1" applyFill="1" applyBorder="1" applyAlignment="1" applyProtection="1">
      <alignment horizontal="center" vertical="center" wrapText="1"/>
    </xf>
    <xf numFmtId="0" fontId="14" fillId="0" borderId="1" xfId="0" applyFont="1" applyBorder="1" applyAlignment="1">
      <alignment horizontal="left"/>
    </xf>
    <xf numFmtId="164" fontId="16" fillId="5" borderId="3" xfId="2" applyNumberFormat="1" applyFont="1" applyFill="1" applyBorder="1" applyAlignment="1" applyProtection="1">
      <alignment horizontal="center"/>
      <protection locked="0"/>
    </xf>
    <xf numFmtId="164" fontId="14" fillId="5" borderId="3" xfId="2" applyNumberFormat="1" applyFont="1" applyFill="1" applyBorder="1" applyAlignment="1" applyProtection="1">
      <protection locked="0"/>
    </xf>
    <xf numFmtId="164" fontId="14" fillId="5" borderId="3" xfId="2" applyNumberFormat="1" applyFont="1" applyFill="1" applyBorder="1" applyAlignment="1" applyProtection="1">
      <alignment horizontal="center"/>
      <protection locked="0"/>
    </xf>
    <xf numFmtId="164" fontId="14" fillId="0" borderId="1" xfId="2" applyNumberFormat="1" applyFont="1" applyBorder="1" applyAlignment="1" applyProtection="1"/>
    <xf numFmtId="165" fontId="4" fillId="0" borderId="1" xfId="2" applyNumberFormat="1" applyFont="1" applyFill="1" applyBorder="1" applyAlignment="1" applyProtection="1"/>
    <xf numFmtId="0" fontId="4" fillId="0" borderId="1" xfId="0" applyFont="1" applyBorder="1" applyAlignment="1">
      <alignment horizontal="left"/>
    </xf>
    <xf numFmtId="165" fontId="6" fillId="5" borderId="3" xfId="4" applyNumberFormat="1" applyFont="1" applyFill="1" applyBorder="1" applyAlignment="1" applyProtection="1">
      <protection locked="0"/>
    </xf>
    <xf numFmtId="0" fontId="4" fillId="0" borderId="7" xfId="0" applyFont="1" applyBorder="1" applyAlignment="1">
      <alignment horizontal="left"/>
    </xf>
    <xf numFmtId="165" fontId="6" fillId="6" borderId="1" xfId="4" quotePrefix="1" applyNumberFormat="1" applyFont="1" applyFill="1" applyBorder="1" applyAlignment="1" applyProtection="1"/>
    <xf numFmtId="39" fontId="14" fillId="5" borderId="1" xfId="2" applyNumberFormat="1" applyFont="1" applyFill="1" applyBorder="1" applyAlignment="1" applyProtection="1">
      <alignment horizontal="center"/>
      <protection locked="0"/>
    </xf>
    <xf numFmtId="0" fontId="14" fillId="0" borderId="3" xfId="0" applyFont="1" applyBorder="1" applyAlignment="1">
      <alignment horizontal="left"/>
    </xf>
    <xf numFmtId="5" fontId="14" fillId="5" borderId="1" xfId="2" applyNumberFormat="1" applyFont="1" applyFill="1" applyBorder="1" applyAlignment="1" applyProtection="1">
      <alignment horizontal="center"/>
      <protection locked="0"/>
    </xf>
    <xf numFmtId="5" fontId="14" fillId="0" borderId="1" xfId="2" applyNumberFormat="1" applyFont="1" applyFill="1" applyBorder="1" applyAlignment="1" applyProtection="1">
      <alignment horizontal="right"/>
    </xf>
    <xf numFmtId="5" fontId="12" fillId="6" borderId="1" xfId="2" applyNumberFormat="1" applyFont="1" applyFill="1" applyBorder="1" applyAlignment="1" applyProtection="1">
      <alignment horizontal="right"/>
    </xf>
    <xf numFmtId="166" fontId="14" fillId="3" borderId="0" xfId="2" applyNumberFormat="1" applyFont="1" applyFill="1" applyBorder="1" applyProtection="1"/>
    <xf numFmtId="0" fontId="14" fillId="0" borderId="0" xfId="0" applyFont="1" applyProtection="1">
      <protection locked="0"/>
    </xf>
    <xf numFmtId="0" fontId="14" fillId="3" borderId="0" xfId="0" applyFont="1" applyFill="1" applyProtection="1">
      <protection locked="0"/>
    </xf>
    <xf numFmtId="164" fontId="14" fillId="3" borderId="0" xfId="2" applyNumberFormat="1" applyFont="1" applyFill="1" applyProtection="1">
      <protection locked="0"/>
    </xf>
    <xf numFmtId="0" fontId="14" fillId="0" borderId="7" xfId="0" applyFont="1" applyBorder="1" applyAlignment="1">
      <alignment horizontal="left"/>
    </xf>
    <xf numFmtId="5" fontId="4" fillId="0" borderId="1" xfId="2" quotePrefix="1" applyNumberFormat="1" applyFont="1" applyFill="1" applyBorder="1" applyAlignment="1" applyProtection="1">
      <alignment horizontal="right"/>
    </xf>
    <xf numFmtId="0" fontId="6" fillId="3" borderId="2" xfId="0" applyFont="1" applyFill="1" applyBorder="1"/>
    <xf numFmtId="0" fontId="14" fillId="3" borderId="2" xfId="0" applyFont="1" applyFill="1" applyBorder="1"/>
    <xf numFmtId="0" fontId="13" fillId="3" borderId="0" xfId="0" applyFont="1" applyFill="1" applyAlignment="1" applyProtection="1">
      <alignment vertical="center"/>
      <protection locked="0"/>
    </xf>
    <xf numFmtId="43" fontId="14" fillId="5" borderId="1" xfId="2" applyFont="1" applyFill="1" applyBorder="1" applyAlignment="1" applyProtection="1">
      <protection locked="0"/>
    </xf>
    <xf numFmtId="0" fontId="12" fillId="0" borderId="0" xfId="0" applyFont="1"/>
    <xf numFmtId="165" fontId="14" fillId="5" borderId="1" xfId="2" applyNumberFormat="1" applyFont="1" applyFill="1" applyBorder="1" applyAlignment="1" applyProtection="1">
      <protection locked="0"/>
    </xf>
    <xf numFmtId="5" fontId="14" fillId="0" borderId="1" xfId="0" applyNumberFormat="1" applyFont="1" applyBorder="1"/>
    <xf numFmtId="5" fontId="14" fillId="3" borderId="0" xfId="0" applyNumberFormat="1" applyFont="1" applyFill="1"/>
    <xf numFmtId="0" fontId="12" fillId="3" borderId="0" xfId="0" applyFont="1" applyFill="1"/>
    <xf numFmtId="5" fontId="12" fillId="6" borderId="8" xfId="2" applyNumberFormat="1" applyFont="1" applyFill="1" applyBorder="1" applyAlignment="1" applyProtection="1">
      <alignment horizontal="right"/>
    </xf>
    <xf numFmtId="5" fontId="12" fillId="6" borderId="10" xfId="2" applyNumberFormat="1" applyFont="1" applyFill="1" applyBorder="1" applyAlignment="1" applyProtection="1">
      <alignment horizontal="right"/>
    </xf>
    <xf numFmtId="0" fontId="12" fillId="3" borderId="0" xfId="0" applyFont="1" applyFill="1" applyAlignment="1">
      <alignment horizontal="left"/>
    </xf>
    <xf numFmtId="0" fontId="14" fillId="3" borderId="0" xfId="0" applyFont="1" applyFill="1" applyAlignment="1">
      <alignment wrapText="1"/>
    </xf>
    <xf numFmtId="0" fontId="15" fillId="3" borderId="0" xfId="4" applyFill="1" applyAlignment="1" applyProtection="1"/>
    <xf numFmtId="0" fontId="4" fillId="3" borderId="0" xfId="0" applyFont="1" applyFill="1"/>
    <xf numFmtId="0" fontId="4" fillId="0" borderId="1" xfId="0" applyFont="1" applyBorder="1"/>
    <xf numFmtId="40" fontId="4" fillId="5" borderId="1" xfId="0" applyNumberFormat="1" applyFont="1" applyFill="1" applyBorder="1" applyProtection="1">
      <protection locked="0"/>
    </xf>
    <xf numFmtId="38" fontId="4" fillId="0" borderId="1" xfId="0" applyNumberFormat="1" applyFont="1" applyBorder="1"/>
    <xf numFmtId="38" fontId="4" fillId="5" borderId="1" xfId="0" applyNumberFormat="1" applyFont="1" applyFill="1" applyBorder="1" applyProtection="1">
      <protection locked="0"/>
    </xf>
    <xf numFmtId="10" fontId="4" fillId="0" borderId="1" xfId="6" applyNumberFormat="1" applyFont="1" applyFill="1" applyBorder="1" applyProtection="1"/>
    <xf numFmtId="5" fontId="4" fillId="0" borderId="5" xfId="0" applyNumberFormat="1" applyFont="1" applyBorder="1"/>
    <xf numFmtId="5" fontId="4" fillId="6" borderId="10" xfId="0" applyNumberFormat="1" applyFont="1" applyFill="1" applyBorder="1"/>
    <xf numFmtId="5" fontId="4" fillId="6" borderId="11" xfId="0" applyNumberFormat="1" applyFont="1" applyFill="1" applyBorder="1"/>
    <xf numFmtId="0" fontId="4" fillId="0" borderId="12" xfId="0" applyFont="1" applyBorder="1"/>
    <xf numFmtId="0" fontId="14" fillId="0" borderId="1" xfId="0" applyFont="1" applyBorder="1"/>
    <xf numFmtId="0" fontId="14" fillId="5" borderId="8" xfId="0" applyFont="1" applyFill="1" applyBorder="1" applyProtection="1">
      <protection locked="0"/>
    </xf>
    <xf numFmtId="0" fontId="4" fillId="0" borderId="14" xfId="0" applyFont="1" applyBorder="1" applyAlignment="1">
      <alignment horizontal="left"/>
    </xf>
    <xf numFmtId="0" fontId="4" fillId="0" borderId="8" xfId="0" applyFont="1" applyBorder="1" applyAlignment="1">
      <alignment horizontal="left"/>
    </xf>
    <xf numFmtId="0" fontId="4" fillId="0" borderId="14" xfId="0" applyFont="1" applyBorder="1"/>
    <xf numFmtId="167" fontId="4" fillId="5" borderId="1" xfId="3" applyNumberFormat="1" applyFont="1" applyFill="1" applyBorder="1" applyProtection="1">
      <protection locked="0"/>
    </xf>
    <xf numFmtId="5" fontId="6" fillId="6" borderId="10" xfId="0" applyNumberFormat="1" applyFont="1" applyFill="1" applyBorder="1" applyAlignment="1">
      <alignment horizontal="right"/>
    </xf>
    <xf numFmtId="5" fontId="4" fillId="6" borderId="13" xfId="0" applyNumberFormat="1" applyFont="1" applyFill="1" applyBorder="1"/>
    <xf numFmtId="0" fontId="14" fillId="3" borderId="0" xfId="0" applyFont="1" applyFill="1" applyAlignment="1">
      <alignment horizontal="left"/>
    </xf>
    <xf numFmtId="0" fontId="14" fillId="3" borderId="0" xfId="0" applyFont="1" applyFill="1" applyAlignment="1">
      <alignment horizontal="left" vertical="top"/>
    </xf>
    <xf numFmtId="0" fontId="14" fillId="0" borderId="6" xfId="0" applyFont="1" applyBorder="1" applyAlignment="1">
      <alignment horizontal="left" wrapText="1"/>
    </xf>
    <xf numFmtId="0" fontId="5" fillId="3" borderId="0" xfId="0" applyFont="1" applyFill="1" applyAlignment="1">
      <alignment horizontal="left"/>
    </xf>
    <xf numFmtId="5" fontId="6" fillId="6" borderId="13" xfId="0" quotePrefix="1" applyNumberFormat="1" applyFont="1" applyFill="1" applyBorder="1" applyAlignment="1">
      <alignment horizontal="right"/>
    </xf>
    <xf numFmtId="14" fontId="14" fillId="3" borderId="0" xfId="0" applyNumberFormat="1" applyFont="1" applyFill="1" applyAlignment="1">
      <alignment horizontal="left"/>
    </xf>
    <xf numFmtId="0" fontId="14" fillId="5" borderId="1" xfId="0" applyFont="1" applyFill="1" applyBorder="1" applyAlignment="1" applyProtection="1">
      <alignment horizontal="center"/>
      <protection locked="0"/>
    </xf>
    <xf numFmtId="49" fontId="14" fillId="5" borderId="1" xfId="0" quotePrefix="1" applyNumberFormat="1" applyFont="1" applyFill="1" applyBorder="1" applyAlignment="1" applyProtection="1">
      <alignment horizontal="center" wrapText="1"/>
      <protection locked="0"/>
    </xf>
    <xf numFmtId="49" fontId="14" fillId="5" borderId="1" xfId="0" quotePrefix="1" applyNumberFormat="1" applyFont="1" applyFill="1" applyBorder="1" applyAlignment="1" applyProtection="1">
      <alignment horizontal="center"/>
      <protection locked="0"/>
    </xf>
    <xf numFmtId="16" fontId="14" fillId="5" borderId="1" xfId="0" quotePrefix="1" applyNumberFormat="1" applyFont="1" applyFill="1" applyBorder="1" applyAlignment="1">
      <alignment horizontal="center"/>
    </xf>
    <xf numFmtId="0" fontId="14" fillId="3" borderId="0" xfId="0" applyFont="1" applyFill="1" applyAlignment="1">
      <alignment vertical="center"/>
    </xf>
    <xf numFmtId="0" fontId="6" fillId="3" borderId="0" xfId="0" applyFont="1" applyFill="1" applyAlignment="1">
      <alignment horizontal="left"/>
    </xf>
    <xf numFmtId="0" fontId="13" fillId="4" borderId="0" xfId="7" applyFont="1" applyFill="1" applyAlignment="1" applyProtection="1">
      <alignment horizontal="center" vertical="center" wrapText="1"/>
    </xf>
    <xf numFmtId="0" fontId="13" fillId="4" borderId="0" xfId="8" applyFont="1" applyFill="1" applyAlignment="1" applyProtection="1">
      <alignment vertical="center" wrapText="1"/>
    </xf>
    <xf numFmtId="0" fontId="6" fillId="3" borderId="0" xfId="9" applyFill="1" applyAlignment="1" applyProtection="1">
      <alignment vertical="top" wrapText="1"/>
    </xf>
    <xf numFmtId="0" fontId="5" fillId="3" borderId="0" xfId="0" applyFont="1" applyFill="1" applyAlignment="1">
      <alignment vertical="top" wrapText="1"/>
    </xf>
    <xf numFmtId="0" fontId="6" fillId="3" borderId="0" xfId="7" applyFill="1" applyAlignment="1" applyProtection="1">
      <alignment horizontal="centerContinuous"/>
    </xf>
    <xf numFmtId="0" fontId="13" fillId="4" borderId="0" xfId="8" applyFont="1" applyFill="1" applyAlignment="1" applyProtection="1"/>
    <xf numFmtId="0" fontId="14" fillId="0" borderId="6" xfId="0" applyFont="1" applyBorder="1" applyAlignment="1">
      <alignment horizontal="center"/>
    </xf>
    <xf numFmtId="0" fontId="14" fillId="0" borderId="9" xfId="0" applyFont="1" applyBorder="1" applyAlignment="1">
      <alignment horizontal="center"/>
    </xf>
    <xf numFmtId="0" fontId="14" fillId="0" borderId="3" xfId="0" applyFont="1" applyBorder="1" applyAlignment="1">
      <alignment horizontal="left" vertical="center" wrapText="1"/>
    </xf>
    <xf numFmtId="0" fontId="14" fillId="0" borderId="4" xfId="0" applyFont="1" applyBorder="1" applyAlignment="1">
      <alignment horizontal="center" vertical="center" wrapText="1"/>
    </xf>
    <xf numFmtId="0" fontId="5" fillId="0" borderId="3" xfId="0" applyFont="1" applyBorder="1" applyAlignment="1">
      <alignment horizontal="left" vertical="center" wrapText="1"/>
    </xf>
    <xf numFmtId="0" fontId="14" fillId="0" borderId="15" xfId="0" applyFont="1" applyBorder="1" applyAlignment="1">
      <alignment horizontal="left" vertical="center" wrapText="1"/>
    </xf>
    <xf numFmtId="0" fontId="14" fillId="0" borderId="4" xfId="0" applyFont="1" applyBorder="1" applyAlignment="1">
      <alignment horizontal="center" vertical="center"/>
    </xf>
    <xf numFmtId="0" fontId="12" fillId="3" borderId="5" xfId="0" applyFont="1" applyFill="1" applyBorder="1" applyAlignment="1">
      <alignment horizontal="center" wrapText="1"/>
    </xf>
    <xf numFmtId="0" fontId="6" fillId="3" borderId="14" xfId="0" applyFont="1" applyFill="1" applyBorder="1" applyAlignment="1">
      <alignment horizontal="center"/>
    </xf>
    <xf numFmtId="164" fontId="12" fillId="3" borderId="14" xfId="2" applyNumberFormat="1" applyFont="1" applyFill="1" applyBorder="1" applyAlignment="1" applyProtection="1">
      <alignment horizontal="centerContinuous" vertical="center" wrapText="1"/>
    </xf>
    <xf numFmtId="164" fontId="12" fillId="3" borderId="12" xfId="2" applyNumberFormat="1" applyFont="1" applyFill="1" applyBorder="1" applyAlignment="1" applyProtection="1">
      <alignment horizontal="centerContinuous" vertical="center"/>
    </xf>
    <xf numFmtId="0" fontId="4" fillId="0" borderId="3" xfId="1" applyFont="1" applyFill="1" applyBorder="1" applyAlignment="1" applyProtection="1">
      <alignment vertical="center" wrapText="1"/>
    </xf>
    <xf numFmtId="0" fontId="14" fillId="0" borderId="3" xfId="0" applyFont="1" applyBorder="1" applyAlignment="1">
      <alignment vertical="center" wrapText="1"/>
    </xf>
    <xf numFmtId="0" fontId="4" fillId="0" borderId="7" xfId="1" applyFont="1" applyFill="1" applyBorder="1" applyAlignment="1" applyProtection="1">
      <alignment horizontal="center" wrapText="1"/>
    </xf>
    <xf numFmtId="0" fontId="6" fillId="3" borderId="14" xfId="0" applyFont="1" applyFill="1" applyBorder="1" applyAlignment="1">
      <alignment horizontal="center" vertical="center" wrapText="1"/>
    </xf>
    <xf numFmtId="0" fontId="6" fillId="3" borderId="14" xfId="1" applyFont="1" applyFill="1" applyBorder="1" applyAlignment="1" applyProtection="1">
      <alignment horizontal="center" wrapText="1"/>
    </xf>
    <xf numFmtId="0" fontId="6" fillId="3" borderId="12" xfId="1" applyFont="1" applyFill="1" applyBorder="1" applyAlignment="1" applyProtection="1">
      <alignment horizontal="center"/>
    </xf>
    <xf numFmtId="0" fontId="5" fillId="0" borderId="3" xfId="0" applyFont="1" applyBorder="1" applyAlignment="1">
      <alignment vertical="center" wrapText="1"/>
    </xf>
    <xf numFmtId="0" fontId="14" fillId="0" borderId="7" xfId="0" applyFont="1" applyBorder="1" applyAlignment="1">
      <alignment vertical="center" wrapText="1"/>
    </xf>
    <xf numFmtId="0" fontId="14" fillId="0" borderId="3" xfId="0" applyFont="1" applyBorder="1" applyAlignment="1">
      <alignment wrapText="1"/>
    </xf>
    <xf numFmtId="0" fontId="12" fillId="0" borderId="14" xfId="0" applyFont="1" applyBorder="1" applyAlignment="1">
      <alignment horizontal="center"/>
    </xf>
    <xf numFmtId="49" fontId="12" fillId="0" borderId="14" xfId="0" applyNumberFormat="1" applyFont="1" applyBorder="1" applyAlignment="1">
      <alignment horizontal="center" wrapText="1"/>
    </xf>
    <xf numFmtId="49" fontId="12" fillId="0" borderId="14" xfId="0" applyNumberFormat="1" applyFont="1" applyBorder="1" applyAlignment="1">
      <alignment horizontal="center"/>
    </xf>
    <xf numFmtId="0" fontId="12" fillId="0" borderId="12" xfId="0" applyFont="1" applyBorder="1" applyAlignment="1">
      <alignment horizontal="center"/>
    </xf>
    <xf numFmtId="0" fontId="0" fillId="3" borderId="0" xfId="0" applyFill="1" applyAlignment="1">
      <alignment horizontal="left"/>
    </xf>
    <xf numFmtId="0" fontId="0" fillId="3" borderId="0" xfId="0" applyFill="1"/>
    <xf numFmtId="0" fontId="0" fillId="0" borderId="7" xfId="0" applyBorder="1" applyAlignment="1">
      <alignment horizontal="center" vertical="center" wrapText="1"/>
    </xf>
    <xf numFmtId="0" fontId="0" fillId="0" borderId="3" xfId="0" applyBorder="1" applyAlignment="1">
      <alignment horizontal="center" wrapText="1"/>
    </xf>
    <xf numFmtId="0" fontId="0" fillId="0" borderId="4" xfId="0" applyBorder="1" applyAlignment="1">
      <alignment horizontal="center" wrapText="1"/>
    </xf>
    <xf numFmtId="5" fontId="12" fillId="6" borderId="13" xfId="2" applyNumberFormat="1" applyFont="1" applyFill="1" applyBorder="1" applyAlignment="1" applyProtection="1"/>
    <xf numFmtId="0" fontId="4" fillId="0" borderId="1" xfId="1" applyFont="1" applyFill="1" applyBorder="1" applyAlignment="1" applyProtection="1">
      <alignment horizontal="center" wrapText="1"/>
    </xf>
    <xf numFmtId="0" fontId="0" fillId="0" borderId="15" xfId="0" applyBorder="1" applyAlignment="1">
      <alignment horizontal="center" vertical="center"/>
    </xf>
    <xf numFmtId="0" fontId="0" fillId="0" borderId="6" xfId="0" applyBorder="1" applyAlignment="1">
      <alignment horizontal="left" wrapText="1"/>
    </xf>
    <xf numFmtId="0" fontId="0" fillId="0" borderId="3" xfId="0" applyBorder="1" applyAlignment="1">
      <alignment horizontal="left" wrapText="1"/>
    </xf>
    <xf numFmtId="0" fontId="0" fillId="0" borderId="3" xfId="0" applyBorder="1" applyAlignment="1">
      <alignment horizontal="left"/>
    </xf>
    <xf numFmtId="0" fontId="0" fillId="0" borderId="3" xfId="0" applyBorder="1" applyAlignment="1">
      <alignment vertical="center" wrapText="1"/>
    </xf>
    <xf numFmtId="0" fontId="0" fillId="0" borderId="3" xfId="0" applyBorder="1" applyAlignment="1">
      <alignment wrapText="1"/>
    </xf>
    <xf numFmtId="17" fontId="0" fillId="3" borderId="0" xfId="0" quotePrefix="1" applyNumberFormat="1" applyFill="1"/>
    <xf numFmtId="0" fontId="4" fillId="3" borderId="0" xfId="13" applyFont="1" applyFill="1" applyAlignment="1">
      <alignment horizontal="centerContinuous"/>
    </xf>
    <xf numFmtId="0" fontId="6" fillId="3" borderId="0" xfId="13" applyFont="1" applyFill="1" applyAlignment="1">
      <alignment horizontal="centerContinuous"/>
    </xf>
    <xf numFmtId="0" fontId="14" fillId="3" borderId="0" xfId="13" applyFont="1" applyFill="1"/>
    <xf numFmtId="0" fontId="14" fillId="0" borderId="0" xfId="13" applyFont="1"/>
    <xf numFmtId="0" fontId="14" fillId="3" borderId="0" xfId="13" applyFont="1" applyFill="1" applyAlignment="1">
      <alignment wrapText="1"/>
    </xf>
    <xf numFmtId="0" fontId="14" fillId="3" borderId="0" xfId="13" applyFont="1" applyFill="1" applyProtection="1">
      <protection locked="0"/>
    </xf>
    <xf numFmtId="0" fontId="14" fillId="0" borderId="0" xfId="13" applyFont="1" applyProtection="1">
      <protection locked="0"/>
    </xf>
    <xf numFmtId="0" fontId="6" fillId="3" borderId="0" xfId="13" applyFont="1" applyFill="1"/>
    <xf numFmtId="0" fontId="4" fillId="3" borderId="0" xfId="13" applyFont="1" applyFill="1"/>
    <xf numFmtId="0" fontId="6" fillId="0" borderId="14" xfId="13" applyFont="1" applyBorder="1" applyAlignment="1">
      <alignment horizontal="center" vertical="center" wrapText="1"/>
    </xf>
    <xf numFmtId="0" fontId="4" fillId="0" borderId="14" xfId="13" applyFont="1" applyBorder="1" applyAlignment="1">
      <alignment horizontal="left"/>
    </xf>
    <xf numFmtId="0" fontId="12" fillId="3" borderId="0" xfId="13" applyFont="1" applyFill="1"/>
    <xf numFmtId="0" fontId="1" fillId="0" borderId="0" xfId="13"/>
    <xf numFmtId="0" fontId="0" fillId="5" borderId="1" xfId="13" applyFont="1" applyFill="1" applyBorder="1" applyAlignment="1">
      <alignment horizontal="left"/>
    </xf>
    <xf numFmtId="0" fontId="0" fillId="5" borderId="1" xfId="13" applyFont="1" applyFill="1" applyBorder="1"/>
    <xf numFmtId="0" fontId="16" fillId="3" borderId="0" xfId="13" applyFont="1" applyFill="1"/>
    <xf numFmtId="0" fontId="18" fillId="0" borderId="5" xfId="13" applyFont="1" applyBorder="1" applyAlignment="1">
      <alignment horizontal="center" vertical="center" wrapText="1"/>
    </xf>
    <xf numFmtId="0" fontId="16" fillId="0" borderId="6" xfId="13" applyFont="1" applyBorder="1" applyAlignment="1">
      <alignment horizontal="center"/>
    </xf>
    <xf numFmtId="0" fontId="18" fillId="0" borderId="0" xfId="13" applyFont="1"/>
    <xf numFmtId="0" fontId="16" fillId="0" borderId="8" xfId="13" applyFont="1" applyBorder="1" applyAlignment="1">
      <alignment horizontal="left"/>
    </xf>
    <xf numFmtId="0" fontId="16" fillId="0" borderId="8" xfId="13" applyFont="1" applyBorder="1" applyAlignment="1">
      <alignment horizontal="left" wrapText="1"/>
    </xf>
    <xf numFmtId="0" fontId="16" fillId="0" borderId="1" xfId="13" applyFont="1" applyBorder="1" applyAlignment="1">
      <alignment horizontal="left"/>
    </xf>
    <xf numFmtId="0" fontId="16" fillId="0" borderId="14" xfId="13" applyFont="1" applyBorder="1" applyAlignment="1">
      <alignment horizontal="left"/>
    </xf>
    <xf numFmtId="0" fontId="16" fillId="0" borderId="12" xfId="13" applyFont="1" applyBorder="1" applyAlignment="1">
      <alignment horizontal="left"/>
    </xf>
    <xf numFmtId="0" fontId="18" fillId="0" borderId="14" xfId="13" applyFont="1" applyBorder="1" applyAlignment="1">
      <alignment horizontal="center" vertical="center"/>
    </xf>
    <xf numFmtId="49" fontId="18" fillId="0" borderId="14" xfId="13" applyNumberFormat="1" applyFont="1" applyBorder="1" applyAlignment="1">
      <alignment horizontal="center" vertical="center" wrapText="1"/>
    </xf>
    <xf numFmtId="49" fontId="18" fillId="0" borderId="14" xfId="13" applyNumberFormat="1" applyFont="1" applyBorder="1" applyAlignment="1">
      <alignment horizontal="center" vertical="center"/>
    </xf>
    <xf numFmtId="0" fontId="18" fillId="0" borderId="12" xfId="13" applyFont="1" applyBorder="1" applyAlignment="1">
      <alignment horizontal="center" vertical="center"/>
    </xf>
    <xf numFmtId="49" fontId="16" fillId="5" borderId="1" xfId="13" applyNumberFormat="1" applyFont="1" applyFill="1" applyBorder="1" applyAlignment="1" applyProtection="1">
      <alignment horizontal="center"/>
      <protection locked="0"/>
    </xf>
    <xf numFmtId="49" fontId="16" fillId="5" borderId="1" xfId="13" quotePrefix="1" applyNumberFormat="1" applyFont="1" applyFill="1" applyBorder="1" applyAlignment="1">
      <alignment horizontal="center"/>
    </xf>
    <xf numFmtId="49" fontId="16" fillId="5" borderId="1" xfId="13" quotePrefix="1" applyNumberFormat="1" applyFont="1" applyFill="1" applyBorder="1" applyAlignment="1" applyProtection="1">
      <alignment horizontal="center" wrapText="1"/>
      <protection locked="0"/>
    </xf>
    <xf numFmtId="49" fontId="16" fillId="5" borderId="1" xfId="13" quotePrefix="1" applyNumberFormat="1" applyFont="1" applyFill="1" applyBorder="1" applyAlignment="1" applyProtection="1">
      <alignment horizontal="center"/>
      <protection locked="0"/>
    </xf>
    <xf numFmtId="0" fontId="16" fillId="0" borderId="3" xfId="13" applyFont="1" applyBorder="1" applyAlignment="1">
      <alignment vertical="center" wrapText="1"/>
    </xf>
    <xf numFmtId="38" fontId="16" fillId="0" borderId="1" xfId="13" applyNumberFormat="1" applyFont="1" applyBorder="1" applyProtection="1">
      <protection locked="0"/>
    </xf>
    <xf numFmtId="0" fontId="16" fillId="0" borderId="7" xfId="13" applyFont="1" applyBorder="1" applyAlignment="1">
      <alignment vertical="center" wrapText="1"/>
    </xf>
    <xf numFmtId="38" fontId="16" fillId="5" borderId="1" xfId="13" applyNumberFormat="1" applyFont="1" applyFill="1" applyBorder="1" applyProtection="1">
      <protection locked="0"/>
    </xf>
    <xf numFmtId="40" fontId="16" fillId="0" borderId="1" xfId="13" applyNumberFormat="1" applyFont="1" applyBorder="1" applyProtection="1">
      <protection locked="0"/>
    </xf>
    <xf numFmtId="0" fontId="16" fillId="0" borderId="7" xfId="13" applyFont="1" applyBorder="1" applyAlignment="1">
      <alignment horizontal="center" vertical="center" wrapText="1"/>
    </xf>
    <xf numFmtId="40" fontId="16" fillId="5" borderId="1" xfId="13" applyNumberFormat="1" applyFont="1" applyFill="1" applyBorder="1" applyProtection="1">
      <protection locked="0"/>
    </xf>
    <xf numFmtId="167" fontId="16" fillId="5" borderId="1" xfId="14" applyNumberFormat="1" applyFont="1" applyFill="1" applyBorder="1" applyProtection="1">
      <protection locked="0"/>
    </xf>
    <xf numFmtId="38" fontId="16" fillId="0" borderId="1" xfId="13" applyNumberFormat="1" applyFont="1" applyBorder="1"/>
    <xf numFmtId="0" fontId="16" fillId="0" borderId="3" xfId="13" applyFont="1" applyBorder="1" applyAlignment="1">
      <alignment wrapText="1"/>
    </xf>
    <xf numFmtId="10" fontId="16" fillId="0" borderId="1" xfId="15" applyNumberFormat="1" applyFont="1" applyBorder="1"/>
    <xf numFmtId="5" fontId="16" fillId="0" borderId="5" xfId="13" applyNumberFormat="1" applyFont="1" applyBorder="1"/>
    <xf numFmtId="5" fontId="16" fillId="6" borderId="10" xfId="13" applyNumberFormat="1" applyFont="1" applyFill="1" applyBorder="1"/>
    <xf numFmtId="5" fontId="16" fillId="6" borderId="11" xfId="13" applyNumberFormat="1" applyFont="1" applyFill="1" applyBorder="1"/>
    <xf numFmtId="5" fontId="18" fillId="6" borderId="13" xfId="13" quotePrefix="1" applyNumberFormat="1" applyFont="1" applyFill="1" applyBorder="1" applyAlignment="1">
      <alignment horizontal="right"/>
    </xf>
    <xf numFmtId="5" fontId="18" fillId="6" borderId="13" xfId="13" applyNumberFormat="1" applyFont="1" applyFill="1" applyBorder="1" applyAlignment="1">
      <alignment horizontal="right"/>
    </xf>
    <xf numFmtId="0" fontId="16" fillId="0" borderId="1" xfId="13" applyFont="1" applyBorder="1" applyAlignment="1">
      <alignment horizontal="center" vertical="center" wrapText="1"/>
    </xf>
    <xf numFmtId="0" fontId="16" fillId="3" borderId="0" xfId="13" applyFont="1" applyFill="1" applyAlignment="1">
      <alignment horizontal="centerContinuous"/>
    </xf>
    <xf numFmtId="0" fontId="18" fillId="3" borderId="0" xfId="13" applyFont="1" applyFill="1" applyAlignment="1">
      <alignment horizontal="left"/>
    </xf>
    <xf numFmtId="0" fontId="16" fillId="3" borderId="0" xfId="13" applyFont="1" applyFill="1" applyAlignment="1">
      <alignment wrapText="1"/>
    </xf>
    <xf numFmtId="168" fontId="16" fillId="0" borderId="1" xfId="13" applyNumberFormat="1" applyFont="1" applyBorder="1" applyProtection="1">
      <protection locked="0"/>
    </xf>
    <xf numFmtId="49" fontId="0" fillId="3" borderId="0" xfId="13" quotePrefix="1" applyNumberFormat="1" applyFont="1" applyFill="1"/>
    <xf numFmtId="0" fontId="0" fillId="5" borderId="1" xfId="0" applyFill="1" applyBorder="1"/>
    <xf numFmtId="0" fontId="0" fillId="0" borderId="0" xfId="13" applyFont="1" applyAlignment="1" applyProtection="1">
      <alignment horizontal="left"/>
      <protection locked="0"/>
    </xf>
    <xf numFmtId="0" fontId="0" fillId="5" borderId="1" xfId="0" applyFill="1" applyBorder="1" applyAlignment="1">
      <alignment horizontal="center"/>
    </xf>
    <xf numFmtId="0" fontId="0" fillId="5" borderId="1" xfId="0" applyFill="1" applyBorder="1" applyAlignment="1" applyProtection="1">
      <alignment horizontal="left"/>
      <protection locked="0"/>
    </xf>
    <xf numFmtId="0" fontId="15" fillId="3" borderId="0" xfId="4" applyFill="1" applyAlignment="1">
      <alignment vertical="center"/>
    </xf>
    <xf numFmtId="0" fontId="6" fillId="3" borderId="0" xfId="13" applyFont="1" applyFill="1" applyAlignment="1">
      <alignment vertical="center"/>
    </xf>
    <xf numFmtId="0" fontId="14" fillId="3" borderId="0" xfId="13" applyFont="1" applyFill="1" applyAlignment="1">
      <alignment vertical="center"/>
    </xf>
    <xf numFmtId="0" fontId="14" fillId="0" borderId="0" xfId="13" applyFont="1" applyAlignment="1">
      <alignment vertical="center"/>
    </xf>
    <xf numFmtId="14" fontId="0" fillId="3" borderId="0" xfId="0" quotePrefix="1" applyNumberFormat="1" applyFill="1" applyAlignment="1">
      <alignment horizontal="left"/>
    </xf>
    <xf numFmtId="0" fontId="15" fillId="3" borderId="0" xfId="4" applyFill="1" applyAlignment="1">
      <alignment horizontal="left"/>
    </xf>
    <xf numFmtId="164" fontId="0" fillId="5" borderId="1" xfId="2" applyNumberFormat="1" applyFont="1" applyFill="1" applyBorder="1" applyProtection="1"/>
    <xf numFmtId="0" fontId="15" fillId="3" borderId="0" xfId="4" applyFill="1" applyAlignment="1" applyProtection="1">
      <alignment vertical="center"/>
    </xf>
    <xf numFmtId="0" fontId="15" fillId="3" borderId="0" xfId="4" applyFill="1" applyAlignment="1" applyProtection="1">
      <alignment vertical="top"/>
    </xf>
    <xf numFmtId="0" fontId="15" fillId="0" borderId="0" xfId="4"/>
    <xf numFmtId="0" fontId="0" fillId="3" borderId="0" xfId="0" applyFill="1" applyAlignment="1">
      <alignment vertical="center"/>
    </xf>
    <xf numFmtId="164" fontId="0" fillId="3" borderId="0" xfId="2" applyNumberFormat="1" applyFont="1" applyFill="1" applyBorder="1" applyProtection="1"/>
    <xf numFmtId="164" fontId="0" fillId="4" borderId="4" xfId="2" applyNumberFormat="1" applyFont="1" applyFill="1" applyBorder="1" applyProtection="1"/>
    <xf numFmtId="0" fontId="15" fillId="3" borderId="0" xfId="4" applyFill="1" applyAlignment="1">
      <alignment horizontal="left" vertical="center"/>
    </xf>
    <xf numFmtId="164" fontId="0" fillId="4" borderId="0" xfId="2" applyNumberFormat="1" applyFont="1" applyFill="1" applyBorder="1" applyProtection="1"/>
    <xf numFmtId="0" fontId="0" fillId="0" borderId="0" xfId="0" applyAlignment="1" applyProtection="1">
      <alignment horizontal="left"/>
      <protection locked="0"/>
    </xf>
    <xf numFmtId="0" fontId="0" fillId="0" borderId="0" xfId="0" applyAlignment="1">
      <alignment horizontal="center"/>
    </xf>
    <xf numFmtId="0" fontId="0" fillId="0" borderId="0" xfId="13" applyFont="1"/>
    <xf numFmtId="0" fontId="0" fillId="0" borderId="0" xfId="13" applyFont="1" applyAlignment="1">
      <alignment horizontal="left"/>
    </xf>
    <xf numFmtId="164" fontId="0" fillId="0" borderId="0" xfId="2" applyNumberFormat="1" applyFont="1" applyFill="1" applyBorder="1" applyProtection="1"/>
    <xf numFmtId="0" fontId="4" fillId="3" borderId="0" xfId="4" applyFont="1" applyFill="1" applyAlignment="1">
      <alignment horizontal="left" vertical="center"/>
    </xf>
    <xf numFmtId="0" fontId="0" fillId="3" borderId="0" xfId="0" applyFill="1" applyAlignment="1">
      <alignment horizontal="left" vertical="top"/>
    </xf>
    <xf numFmtId="0" fontId="4" fillId="3" borderId="0" xfId="4" applyFont="1" applyFill="1" applyAlignment="1">
      <alignment vertical="center"/>
    </xf>
    <xf numFmtId="0" fontId="6" fillId="3" borderId="0" xfId="7" applyFill="1" applyAlignment="1">
      <alignment horizontal="centerContinuous"/>
    </xf>
  </cellXfs>
  <cellStyles count="16">
    <cellStyle name="Accent1" xfId="1" builtinId="29"/>
    <cellStyle name="Comma" xfId="2" builtinId="3"/>
    <cellStyle name="Currency" xfId="3" builtinId="4"/>
    <cellStyle name="Currency 2" xfId="14" xr:uid="{5BEE9D64-CAEA-4B27-A18C-0C8A1DDC9504}"/>
    <cellStyle name="Heading 1" xfId="7" builtinId="16" customBuiltin="1"/>
    <cellStyle name="Heading 1 2" xfId="12" xr:uid="{4E4BC95C-D05B-4CA6-8BC6-B84887219FFC}"/>
    <cellStyle name="Heading 2" xfId="8" builtinId="17" customBuiltin="1"/>
    <cellStyle name="Heading 3" xfId="9" builtinId="18" customBuiltin="1"/>
    <cellStyle name="Heading 4" xfId="10" builtinId="19" customBuiltin="1"/>
    <cellStyle name="Hyperlink" xfId="4" builtinId="8" customBuiltin="1"/>
    <cellStyle name="Normal" xfId="0" builtinId="0" customBuiltin="1"/>
    <cellStyle name="Normal 2" xfId="5" xr:uid="{00000000-0005-0000-0000-000005000000}"/>
    <cellStyle name="Normal 3" xfId="13" xr:uid="{A53BECAF-DB3A-437D-BB48-65D831D2DEEC}"/>
    <cellStyle name="Percent" xfId="6" builtinId="5"/>
    <cellStyle name="Percent 2" xfId="15" xr:uid="{F7EB7498-777D-49C1-8829-922168F409B5}"/>
    <cellStyle name="Total" xfId="11" builtinId="25" customBuiltin="1"/>
  </cellStyles>
  <dxfs count="28">
    <dxf>
      <font>
        <b val="0"/>
        <i/>
      </font>
      <fill>
        <patternFill patternType="solid">
          <bgColor rgb="FFFF0000"/>
        </patternFill>
      </fill>
    </dxf>
    <dxf>
      <font>
        <strike val="0"/>
        <outline val="0"/>
        <shadow val="0"/>
        <vertAlign val="baseline"/>
        <sz val="12"/>
        <color rgb="FF000000"/>
        <name val="Arial"/>
        <family val="2"/>
        <scheme val="none"/>
      </font>
    </dxf>
    <dxf>
      <font>
        <strike val="0"/>
        <outline val="0"/>
        <shadow val="0"/>
        <vertAlign val="baseline"/>
        <sz val="12"/>
        <color rgb="FF000000"/>
        <name val="Arial"/>
        <family val="2"/>
        <scheme val="none"/>
      </font>
    </dxf>
    <dxf>
      <font>
        <strike val="0"/>
        <outline val="0"/>
        <shadow val="0"/>
        <vertAlign val="baseline"/>
        <sz val="12"/>
        <color rgb="FF000000"/>
        <name val="Arial"/>
        <family val="2"/>
        <scheme val="none"/>
      </font>
    </dxf>
    <dxf>
      <font>
        <strike val="0"/>
        <outline val="0"/>
        <shadow val="0"/>
        <vertAlign val="baseline"/>
        <sz val="12"/>
        <color rgb="FF000000"/>
        <name val="Arial"/>
        <family val="2"/>
        <scheme val="none"/>
      </font>
    </dxf>
    <dxf>
      <font>
        <strike val="0"/>
        <outline val="0"/>
        <shadow val="0"/>
        <vertAlign val="baseline"/>
        <sz val="12"/>
        <color rgb="FF000000"/>
        <name val="Arial"/>
        <family val="2"/>
        <scheme val="none"/>
      </font>
    </dxf>
    <dxf>
      <font>
        <b val="0"/>
        <i val="0"/>
        <strike val="0"/>
        <condense val="0"/>
        <extend val="0"/>
        <outline val="0"/>
        <shadow val="0"/>
        <u val="none"/>
        <vertAlign val="baseline"/>
        <sz val="12"/>
        <color rgb="FF000000"/>
        <name val="Arial"/>
        <family val="2"/>
        <scheme val="none"/>
      </font>
      <alignment horizontal="center" vertical="center" textRotation="0" wrapText="1" indent="0" justifyLastLine="0" shrinkToFit="0" readingOrder="0"/>
      <border diagonalUp="0" diagonalDown="0">
        <left style="thin">
          <color indexed="64"/>
        </left>
        <right/>
        <top style="thin">
          <color indexed="64"/>
        </top>
        <bottom/>
        <vertical/>
        <horizontal/>
      </border>
    </dxf>
    <dxf>
      <font>
        <strike val="0"/>
        <outline val="0"/>
        <shadow val="0"/>
        <vertAlign val="baseline"/>
        <sz val="12"/>
        <name val="Arial"/>
        <family val="2"/>
        <scheme val="none"/>
      </font>
      <alignment horizontal="left" vertical="bottom" textRotation="0" indent="0" justifyLastLine="0" shrinkToFit="0" readingOrder="0"/>
      <border outline="0">
        <left style="thin">
          <color indexed="64"/>
        </left>
      </border>
    </dxf>
    <dxf>
      <font>
        <b val="0"/>
        <i val="0"/>
        <strike val="0"/>
        <condense val="0"/>
        <extend val="0"/>
        <outline val="0"/>
        <shadow val="0"/>
        <u val="none"/>
        <vertAlign val="baseline"/>
        <sz val="12"/>
        <color rgb="FF000000"/>
        <name val="Arial"/>
        <family val="2"/>
        <scheme val="none"/>
      </font>
      <alignment horizontal="center" vertical="bottom" textRotation="0" wrapText="0" indent="0" justifyLastLine="0" shrinkToFit="0" readingOrder="0"/>
      <border diagonalUp="0" diagonalDown="0">
        <left/>
        <right style="thin">
          <color indexed="64"/>
        </right>
        <top style="thin">
          <color indexed="64"/>
        </top>
        <bottom style="thin">
          <color indexed="64"/>
        </bottom>
      </border>
      <protection locked="1" hidden="0"/>
    </dxf>
    <dxf>
      <border outline="0">
        <left style="thin">
          <color indexed="64"/>
        </left>
        <right style="thin">
          <color indexed="64"/>
        </right>
        <top style="thin">
          <color indexed="64"/>
        </top>
      </border>
    </dxf>
    <dxf>
      <font>
        <strike val="0"/>
        <outline val="0"/>
        <shadow val="0"/>
        <vertAlign val="baseline"/>
        <sz val="12"/>
        <name val="Arial"/>
        <family val="2"/>
        <scheme val="none"/>
      </font>
      <numFmt numFmtId="30" formatCode="@"/>
    </dxf>
    <dxf>
      <border outline="0">
        <bottom style="thin">
          <color indexed="64"/>
        </bottom>
      </border>
    </dxf>
    <dxf>
      <font>
        <b/>
        <i val="0"/>
        <strike val="0"/>
        <condense val="0"/>
        <extend val="0"/>
        <outline val="0"/>
        <shadow val="0"/>
        <u val="none"/>
        <vertAlign val="baseline"/>
        <sz val="12"/>
        <color theme="1"/>
        <name val="Arial"/>
        <family val="2"/>
        <scheme val="none"/>
      </font>
      <numFmt numFmtId="30" formatCode="@"/>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left style="thin">
          <color indexed="64"/>
        </left>
        <right style="thin">
          <color indexed="64"/>
        </right>
        <top style="thin">
          <color indexed="64"/>
        </top>
      </border>
    </dxf>
    <dxf>
      <border outline="0">
        <bottom style="thin">
          <color indexed="64"/>
        </bottom>
      </border>
    </dxf>
    <dxf>
      <font>
        <b/>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theme="1"/>
        <name val="Arial"/>
        <family val="2"/>
        <scheme val="none"/>
      </font>
      <numFmt numFmtId="9" formatCode="&quot;$&quot;#,##0_);\(&quot;$&quot;#,##0\)"/>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2"/>
        <color theme="1"/>
        <name val="Arial"/>
        <family val="2"/>
        <scheme val="none"/>
      </font>
      <alignment horizontal="left" vertical="bottom" textRotation="0" wrapText="1" indent="0" justifyLastLine="0" shrinkToFit="0" readingOrder="0"/>
      <border diagonalUp="0" diagonalDown="0">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theme="1"/>
        <name val="Arial"/>
        <family val="2"/>
        <scheme val="none"/>
      </font>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left style="thin">
          <color indexed="64"/>
        </left>
        <right style="thin">
          <color indexed="64"/>
        </right>
        <top style="thin">
          <color indexed="64"/>
        </top>
      </border>
    </dxf>
    <dxf>
      <border outline="0">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2"/>
        <color theme="1"/>
        <name val="Arial"/>
        <family val="2"/>
        <scheme val="none"/>
      </font>
      <alignment horizontal="left" vertical="bottom"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2"/>
        <color theme="1"/>
        <name val="Arial"/>
        <family val="2"/>
        <scheme val="none"/>
      </font>
      <alignment horizontal="center" vertical="bottom" textRotation="0" wrapText="0" indent="0" justifyLastLine="0" shrinkToFit="0" readingOrder="0"/>
      <border diagonalUp="0" diagonalDown="0">
        <left/>
        <right style="thin">
          <color indexed="64"/>
        </right>
        <top style="thin">
          <color indexed="64"/>
        </top>
        <bottom/>
        <vertical/>
        <horizontal/>
      </border>
      <protection locked="1" hidden="0"/>
    </dxf>
    <dxf>
      <border outline="0">
        <left style="thin">
          <color indexed="64"/>
        </left>
        <right style="thin">
          <color indexed="64"/>
        </right>
        <top style="thin">
          <color indexed="64"/>
        </top>
      </border>
    </dxf>
    <dxf>
      <border outline="0">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BEEBB88-9E45-4A3D-9191-A6C4BF5B1E8E}" name="Table2" displayName="Table2" ref="A10:D35" totalsRowShown="0" headerRowBorderDxfId="27" tableBorderDxfId="26">
  <autoFilter ref="A10:D35" xr:uid="{16ADE6F7-C09D-49CB-B262-9F8F49D341C0}">
    <filterColumn colId="0" hiddenButton="1"/>
    <filterColumn colId="1" hiddenButton="1"/>
    <filterColumn colId="3" hiddenButton="1"/>
  </autoFilter>
  <tableColumns count="4">
    <tableColumn id="1" xr3:uid="{C8CCA717-FC45-4278-BCA0-ACAB6946B00F}" name="Item Number" dataDxfId="25"/>
    <tableColumn id="2" xr3:uid="{E4591C5A-6DBB-4744-B57C-7BA7754E0416}" name="Calculating the Cost of LCFF Unduplicated Pupil Count Audit Finding" dataDxfId="24"/>
    <tableColumn id="5" xr3:uid="{6003D8AC-D448-45C1-B58E-5B0B259B3AAC}" name="Instructions" dataDxfId="23"/>
    <tableColumn id="3" xr3:uid="{A2B1C14B-5CA0-445C-A5FC-9ECE2C0E1A28}" name="Data Input and Calculated Fields"/>
  </tableColumns>
  <tableStyleInfo showFirstColumn="0" showLastColumn="0" showRowStripes="1" showColumnStripes="0"/>
  <extLst>
    <ext xmlns:x14="http://schemas.microsoft.com/office/spreadsheetml/2009/9/main" uri="{504A1905-F514-4f6f-8877-14C23A59335A}">
      <x14:table altTextSummary="Table calculates the cost of an unduplicated pupil count penalty."/>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D99183A-F927-44B0-9299-49E2A113E2EF}" name="Table3" displayName="Table3" ref="A8:D24" totalsRowShown="0" headerRowBorderDxfId="22" tableBorderDxfId="21">
  <autoFilter ref="A8:D24" xr:uid="{D01FBB1A-2227-4A26-8352-6E9B2890A83C}">
    <filterColumn colId="0" hiddenButton="1"/>
    <filterColumn colId="1" hiddenButton="1"/>
    <filterColumn colId="3" hiddenButton="1"/>
  </autoFilter>
  <tableColumns count="4">
    <tableColumn id="1" xr3:uid="{832C0938-AF2F-41B3-A9B1-B204F6181C27}" name="Item Number" dataDxfId="20"/>
    <tableColumn id="2" xr3:uid="{21A9E646-EC8D-440A-990E-1CC3C2B1555D}" name="Calculating the Cost of an LCFF K-3 Grade Span Adjustment Audit Finding" dataDxfId="19"/>
    <tableColumn id="5" xr3:uid="{D1F58733-72BC-4D7B-A5C0-FA91735CF946}" name="Instructions" dataDxfId="18" dataCellStyle="Accent1"/>
    <tableColumn id="3" xr3:uid="{12DA1CD7-4C57-47C2-AF99-0B7F9E9F4802}" name="Data Input and Calculated Fields" dataDxfId="17"/>
  </tableColumns>
  <tableStyleInfo showFirstColumn="0" showLastColumn="0" showRowStripes="1" showColumnStripes="0"/>
  <extLst>
    <ext xmlns:x14="http://schemas.microsoft.com/office/spreadsheetml/2009/9/main" uri="{504A1905-F514-4f6f-8877-14C23A59335A}">
      <x14:table altTextSummary="Table calculates the cost of a K-3 grade span adjustment penalty."/>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EE5D668-0B92-4705-9890-FDD60AA9FD97}" name="Table5" displayName="Table5" ref="A12:H25" totalsRowShown="0" headerRowDxfId="16" headerRowBorderDxfId="15" tableBorderDxfId="14">
  <autoFilter ref="A12:H25" xr:uid="{EC0B62F2-99CD-466E-B5C6-F6D19BA81C2D}">
    <filterColumn colId="0" hiddenButton="1"/>
    <filterColumn colId="1" hiddenButton="1"/>
    <filterColumn colId="3" hiddenButton="1"/>
    <filterColumn colId="4" hiddenButton="1"/>
    <filterColumn colId="5" hiddenButton="1"/>
    <filterColumn colId="6" hiddenButton="1"/>
    <filterColumn colId="7" hiddenButton="1"/>
  </autoFilter>
  <tableColumns count="8">
    <tableColumn id="1" xr3:uid="{602327D6-7DD8-478D-B119-56E961C631A9}" name="Item Number" dataDxfId="13"/>
    <tableColumn id="2" xr3:uid="{8BD5472A-4DB5-4762-B273-B58126FD2235}" name="Calculating the Cost of an Instructional Time Audit Finding"/>
    <tableColumn id="9" xr3:uid="{B9658881-A0E5-4880-913E-3FCC93A5B6C9}" name="Instructions"/>
    <tableColumn id="3" xr3:uid="{26E7CCFE-6611-41E3-B1E0-A9707A997125}" name="K"/>
    <tableColumn id="4" xr3:uid="{12B54003-ADF2-483A-A045-62A4CA10FEB2}" name="1–3"/>
    <tableColumn id="5" xr3:uid="{19911064-D593-4E8B-813A-F7CA84782FF6}" name="4–6"/>
    <tableColumn id="6" xr3:uid="{829BCC52-008C-436B-950D-2A386CCAA73C}" name="7-8"/>
    <tableColumn id="7" xr3:uid="{58DD431F-F5B0-4556-81A0-2833681B9596}" name="9–12"/>
  </tableColumns>
  <tableStyleInfo showFirstColumn="0" showLastColumn="0" showRowStripes="1" showColumnStripes="0"/>
  <extLst>
    <ext xmlns:x14="http://schemas.microsoft.com/office/spreadsheetml/2009/9/main" uri="{504A1905-F514-4f6f-8877-14C23A59335A}">
      <x14:table altTextSummary="Table calculates the cost of an instructional minute or instructional day penalty."/>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8DC80A1-A691-4DCD-88D7-E3F6D42329A0}" name="Table52" displayName="Table52" ref="A12:H25" totalsRowShown="0" headerRowDxfId="12" dataDxfId="10" headerRowBorderDxfId="11" tableBorderDxfId="9">
  <autoFilter ref="A12:H25" xr:uid="{DE52C2D4-C47C-4C30-A792-3C4DC3777DBA}"/>
  <tableColumns count="8">
    <tableColumn id="1" xr3:uid="{088B9667-8F77-4DB3-B9B8-F8CD6743BE01}" name="Item Number" dataDxfId="8"/>
    <tableColumn id="2" xr3:uid="{D071B583-1686-463F-B42C-37381C6EC377}" name="Calculating the Cost of an Instructional Time Audit Finding" dataDxfId="7"/>
    <tableColumn id="9" xr3:uid="{E80B41B4-756E-4BF6-B245-22852F770C40}" name="Instructions" dataDxfId="6" dataCellStyle="Normal 3"/>
    <tableColumn id="3" xr3:uid="{0F0E8A2F-9682-46ED-A760-D2CFB135B02E}" name="K" dataDxfId="5"/>
    <tableColumn id="4" xr3:uid="{7A46CB5E-E49F-4325-8F0A-560802CD9C20}" name="1–3" dataDxfId="4"/>
    <tableColumn id="5" xr3:uid="{474D6616-DC68-4095-AE0D-51651F8520F4}" name="4–6" dataDxfId="3"/>
    <tableColumn id="6" xr3:uid="{884FBA6B-4D17-4F99-8C98-EE26A84BD4BF}" name="7-8" dataDxfId="2"/>
    <tableColumn id="7" xr3:uid="{E0F3E7BC-5898-4D09-BFE7-6374433CA855}" name="9–12" dataDxfId="1"/>
  </tableColumns>
  <tableStyleInfo showFirstColumn="0" showLastColumn="0" showRowStripes="1" showColumnStripes="0"/>
  <extLst>
    <ext xmlns:x14="http://schemas.microsoft.com/office/spreadsheetml/2009/9/main" uri="{504A1905-F514-4f6f-8877-14C23A59335A}">
      <x14:table altTextSummary="Table calculates the cost of an instructional minute or instructional day penalty."/>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cde.ca.gov/fg/au/ag/statecomp.asp" TargetMode="External"/><Relationship Id="rId2" Type="http://schemas.openxmlformats.org/officeDocument/2006/relationships/hyperlink" Target="http://www.cde.ca.gov/fg/aa/pa/" TargetMode="External"/><Relationship Id="rId1" Type="http://schemas.openxmlformats.org/officeDocument/2006/relationships/hyperlink" Target="http://www.cde.ca.gov/re/lr/wr/"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printerSettings" Target="../printerSettings/printerSettings4.bin"/><Relationship Id="rId1" Type="http://schemas.openxmlformats.org/officeDocument/2006/relationships/hyperlink" Target="http://www.cde.ca.gov/fg/au/ag/statecomp.asp"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www.cde.ca.gov/fg/au/ag/statecomp.asp" TargetMode="External"/><Relationship Id="rId1" Type="http://schemas.openxmlformats.org/officeDocument/2006/relationships/hyperlink" Target="http://www.cde.ca.gov/fg/au/ag/statecomp.asp" TargetMode="Externa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0"/>
  <sheetViews>
    <sheetView tabSelected="1" zoomScaleNormal="100" workbookViewId="0"/>
  </sheetViews>
  <sheetFormatPr defaultColWidth="0" defaultRowHeight="13.2" zeroHeight="1" x14ac:dyDescent="0.25"/>
  <cols>
    <col min="1" max="1" width="100.81640625" style="1" customWidth="1"/>
    <col min="2" max="2" width="8.81640625" style="1" customWidth="1"/>
    <col min="3" max="3" width="17.7265625" style="1" customWidth="1"/>
    <col min="4" max="10" width="9.26953125" style="1" customWidth="1"/>
    <col min="11" max="16384" width="7.08984375" style="1" hidden="1"/>
  </cols>
  <sheetData>
    <row r="1" spans="1:1" ht="46.8" x14ac:dyDescent="0.25">
      <c r="A1" s="82" t="s">
        <v>157</v>
      </c>
    </row>
    <row r="2" spans="1:1" ht="225" customHeight="1" x14ac:dyDescent="0.25">
      <c r="A2" s="3" t="s">
        <v>0</v>
      </c>
    </row>
    <row r="3" spans="1:1" ht="15.6" x14ac:dyDescent="0.3">
      <c r="A3" s="42" t="s">
        <v>138</v>
      </c>
    </row>
    <row r="4" spans="1:1" s="80" customFormat="1" ht="18" customHeight="1" x14ac:dyDescent="0.25">
      <c r="A4" s="191" t="s">
        <v>1</v>
      </c>
    </row>
    <row r="5" spans="1:1" ht="99" customHeight="1" x14ac:dyDescent="0.25">
      <c r="A5" s="4" t="s">
        <v>2</v>
      </c>
    </row>
    <row r="6" spans="1:1" ht="15.6" x14ac:dyDescent="0.25">
      <c r="A6" s="83" t="s">
        <v>3</v>
      </c>
    </row>
    <row r="7" spans="1:1" ht="31.8" customHeight="1" x14ac:dyDescent="0.25">
      <c r="A7" s="5" t="s">
        <v>4</v>
      </c>
    </row>
    <row r="8" spans="1:1" ht="15.6" x14ac:dyDescent="0.25">
      <c r="A8" s="83" t="s">
        <v>5</v>
      </c>
    </row>
    <row r="9" spans="1:1" ht="45" customHeight="1" x14ac:dyDescent="0.25">
      <c r="A9" s="5" t="s">
        <v>6</v>
      </c>
    </row>
    <row r="10" spans="1:1" ht="15.6" x14ac:dyDescent="0.25">
      <c r="A10" s="83" t="s">
        <v>7</v>
      </c>
    </row>
    <row r="11" spans="1:1" ht="36" customHeight="1" x14ac:dyDescent="0.25">
      <c r="A11" s="6" t="s">
        <v>8</v>
      </c>
    </row>
    <row r="12" spans="1:1" ht="31.2" x14ac:dyDescent="0.25">
      <c r="A12" s="84" t="s">
        <v>136</v>
      </c>
    </row>
    <row r="13" spans="1:1" ht="19.95" customHeight="1" x14ac:dyDescent="0.25">
      <c r="A13" s="193" t="s">
        <v>9</v>
      </c>
    </row>
    <row r="14" spans="1:1" ht="60" x14ac:dyDescent="0.25">
      <c r="A14" s="3" t="s">
        <v>10</v>
      </c>
    </row>
    <row r="15" spans="1:1" ht="15.6" x14ac:dyDescent="0.25">
      <c r="A15" s="84" t="s">
        <v>11</v>
      </c>
    </row>
    <row r="16" spans="1:1" ht="164.55" customHeight="1" x14ac:dyDescent="0.25">
      <c r="A16" s="85" t="s">
        <v>137</v>
      </c>
    </row>
    <row r="17" spans="1:1" ht="27" customHeight="1" x14ac:dyDescent="0.25">
      <c r="A17" s="192" t="s">
        <v>12</v>
      </c>
    </row>
    <row r="18" spans="1:1" ht="82.5" customHeight="1" x14ac:dyDescent="0.25">
      <c r="A18" s="6" t="s">
        <v>13</v>
      </c>
    </row>
    <row r="19" spans="1:1" ht="60.6" x14ac:dyDescent="0.25">
      <c r="A19" s="7" t="s">
        <v>161</v>
      </c>
    </row>
    <row r="20" spans="1:1" x14ac:dyDescent="0.25"/>
  </sheetData>
  <hyperlinks>
    <hyperlink ref="A17" r:id="rId1" tooltip="CDE Waiver web page" xr:uid="{00000000-0004-0000-0000-000000000000}"/>
    <hyperlink ref="A4" r:id="rId2" tooltip="Principal Apportionment Webpage" xr:uid="{00000000-0004-0000-0000-000001000000}"/>
    <hyperlink ref="A13" r:id="rId3" tooltip="CDE's Audit Resources-State Compliance web page" xr:uid="{00000000-0004-0000-0000-000002000000}"/>
  </hyperlinks>
  <pageMargins left="0.75" right="0.75" top="0.75" bottom="0.5" header="0.3" footer="0.3"/>
  <pageSetup scale="70"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V56"/>
  <sheetViews>
    <sheetView zoomScaleNormal="100" workbookViewId="0"/>
  </sheetViews>
  <sheetFormatPr defaultColWidth="0" defaultRowHeight="15" zeroHeight="1" x14ac:dyDescent="0.25"/>
  <cols>
    <col min="1" max="1" width="32.7265625" style="33" customWidth="1"/>
    <col min="2" max="2" width="63.453125" style="33" bestFit="1" customWidth="1"/>
    <col min="3" max="3" width="63.453125" style="33" customWidth="1"/>
    <col min="4" max="4" width="27" style="35" customWidth="1"/>
    <col min="5" max="5" width="8.984375E-2" style="33" customWidth="1"/>
    <col min="6" max="256" width="9.26953125" style="33" customWidth="1"/>
    <col min="257" max="16384" width="8.7265625" style="33" hidden="1"/>
  </cols>
  <sheetData>
    <row r="1" spans="1:4" s="10" customFormat="1" ht="15.75" customHeight="1" x14ac:dyDescent="0.3">
      <c r="A1" s="86" t="s">
        <v>128</v>
      </c>
      <c r="B1" s="9"/>
      <c r="C1" s="9"/>
      <c r="D1" s="2"/>
    </row>
    <row r="2" spans="1:4" s="12" customFormat="1" ht="36.75" customHeight="1" x14ac:dyDescent="0.3">
      <c r="A2" s="11" t="s">
        <v>158</v>
      </c>
    </row>
    <row r="3" spans="1:4" s="10" customFormat="1" x14ac:dyDescent="0.25">
      <c r="A3" s="52" t="s">
        <v>150</v>
      </c>
      <c r="B3" s="52"/>
      <c r="C3" s="52"/>
      <c r="D3" s="52"/>
    </row>
    <row r="4" spans="1:4" s="10" customFormat="1" ht="30.75" customHeight="1" x14ac:dyDescent="0.25">
      <c r="A4" s="194" t="s">
        <v>149</v>
      </c>
      <c r="B4" s="8"/>
      <c r="C4" s="8"/>
      <c r="D4" s="13"/>
    </row>
    <row r="5" spans="1:4" s="10" customFormat="1" ht="16.95" customHeight="1" x14ac:dyDescent="0.25">
      <c r="A5" s="194" t="s">
        <v>151</v>
      </c>
      <c r="B5" s="8"/>
      <c r="C5" s="8"/>
      <c r="D5" s="13"/>
    </row>
    <row r="6" spans="1:4" s="10" customFormat="1" ht="15.75" customHeight="1" x14ac:dyDescent="0.3">
      <c r="A6" s="81" t="s">
        <v>14</v>
      </c>
      <c r="B6" s="190" t="s">
        <v>140</v>
      </c>
      <c r="C6" s="203"/>
      <c r="D6" s="8"/>
    </row>
    <row r="7" spans="1:4" s="10" customFormat="1" ht="16.5" customHeight="1" x14ac:dyDescent="0.3">
      <c r="A7" s="81" t="s">
        <v>139</v>
      </c>
      <c r="B7" s="190" t="s">
        <v>143</v>
      </c>
      <c r="C7" s="203"/>
      <c r="D7" s="113"/>
    </row>
    <row r="8" spans="1:4" s="10" customFormat="1" ht="23.25" customHeight="1" x14ac:dyDescent="0.3">
      <c r="A8" s="73" t="s">
        <v>127</v>
      </c>
      <c r="B8" s="195"/>
      <c r="C8" s="195"/>
      <c r="D8" s="15"/>
    </row>
    <row r="9" spans="1:4" s="10" customFormat="1" ht="15.6" x14ac:dyDescent="0.3">
      <c r="A9" s="87" t="s">
        <v>15</v>
      </c>
      <c r="B9" s="196"/>
      <c r="C9" s="198"/>
      <c r="D9" s="16"/>
    </row>
    <row r="10" spans="1:4" s="10" customFormat="1" ht="30.3" customHeight="1" x14ac:dyDescent="0.3">
      <c r="A10" s="95" t="s">
        <v>16</v>
      </c>
      <c r="B10" s="96" t="s">
        <v>17</v>
      </c>
      <c r="C10" s="98" t="s">
        <v>19</v>
      </c>
      <c r="D10" s="97" t="s">
        <v>18</v>
      </c>
    </row>
    <row r="11" spans="1:4" s="10" customFormat="1" ht="30.3" customHeight="1" x14ac:dyDescent="0.25">
      <c r="A11" s="88">
        <v>1</v>
      </c>
      <c r="B11" s="17" t="s">
        <v>20</v>
      </c>
      <c r="C11" s="90" t="s">
        <v>21</v>
      </c>
      <c r="D11" s="18"/>
    </row>
    <row r="12" spans="1:4" s="10" customFormat="1" ht="30" x14ac:dyDescent="0.25">
      <c r="A12" s="88">
        <v>2</v>
      </c>
      <c r="B12" s="17" t="s">
        <v>22</v>
      </c>
      <c r="C12" s="90" t="s">
        <v>23</v>
      </c>
      <c r="D12" s="19"/>
    </row>
    <row r="13" spans="1:4" s="10" customFormat="1" ht="30.3" customHeight="1" x14ac:dyDescent="0.25">
      <c r="A13" s="88">
        <v>3</v>
      </c>
      <c r="B13" s="17" t="s">
        <v>24</v>
      </c>
      <c r="C13" s="90" t="s">
        <v>25</v>
      </c>
      <c r="D13" s="20"/>
    </row>
    <row r="14" spans="1:4" s="10" customFormat="1" ht="30.3" customHeight="1" x14ac:dyDescent="0.25">
      <c r="A14" s="88">
        <v>4</v>
      </c>
      <c r="B14" s="17" t="s">
        <v>26</v>
      </c>
      <c r="C14" s="90" t="s">
        <v>27</v>
      </c>
      <c r="D14" s="19"/>
    </row>
    <row r="15" spans="1:4" s="10" customFormat="1" ht="15.75" customHeight="1" x14ac:dyDescent="0.25">
      <c r="A15" s="88">
        <v>5</v>
      </c>
      <c r="B15" s="17" t="s">
        <v>28</v>
      </c>
      <c r="C15" s="91" t="s">
        <v>29</v>
      </c>
      <c r="D15" s="21">
        <f>MAX(D11+D13,0)</f>
        <v>0</v>
      </c>
    </row>
    <row r="16" spans="1:4" s="10" customFormat="1" ht="15.75" customHeight="1" x14ac:dyDescent="0.25">
      <c r="A16" s="88">
        <v>6</v>
      </c>
      <c r="B16" s="17" t="s">
        <v>30</v>
      </c>
      <c r="C16" s="91" t="s">
        <v>29</v>
      </c>
      <c r="D16" s="21">
        <f>MAX(D12+D14,0)</f>
        <v>0</v>
      </c>
    </row>
    <row r="17" spans="1:4" s="10" customFormat="1" ht="15.75" customHeight="1" x14ac:dyDescent="0.25">
      <c r="A17" s="88">
        <v>7</v>
      </c>
      <c r="B17" s="17" t="s">
        <v>31</v>
      </c>
      <c r="C17" s="91" t="s">
        <v>29</v>
      </c>
      <c r="D17" s="22">
        <f>IF(ISERROR(ROUND(D12/D11,4)),0,ROUND(D12/D11,4))</f>
        <v>0</v>
      </c>
    </row>
    <row r="18" spans="1:4" s="10" customFormat="1" ht="15.75" customHeight="1" x14ac:dyDescent="0.25">
      <c r="A18" s="88">
        <v>8</v>
      </c>
      <c r="B18" s="17" t="s">
        <v>32</v>
      </c>
      <c r="C18" s="91" t="s">
        <v>29</v>
      </c>
      <c r="D18" s="22">
        <f>IF(ISERROR(ROUND(D16/D15,4)),0,ROUND(D16/D15,4))</f>
        <v>0</v>
      </c>
    </row>
    <row r="19" spans="1:4" s="10" customFormat="1" ht="30.3" customHeight="1" x14ac:dyDescent="0.3">
      <c r="A19" s="88">
        <v>9</v>
      </c>
      <c r="B19" s="23" t="s">
        <v>33</v>
      </c>
      <c r="C19" s="92" t="s">
        <v>34</v>
      </c>
      <c r="D19" s="24"/>
    </row>
    <row r="20" spans="1:4" s="10" customFormat="1" ht="15.75" customHeight="1" x14ac:dyDescent="0.3">
      <c r="A20" s="88">
        <v>10</v>
      </c>
      <c r="B20" s="25" t="s">
        <v>35</v>
      </c>
      <c r="C20" s="91" t="s">
        <v>29</v>
      </c>
      <c r="D20" s="26">
        <f>IF(OR(D19="",D19=0),D18,MIN(D18,D19))</f>
        <v>0</v>
      </c>
    </row>
    <row r="21" spans="1:4" s="10" customFormat="1" ht="94.8" customHeight="1" x14ac:dyDescent="0.25">
      <c r="A21" s="88">
        <v>11</v>
      </c>
      <c r="B21" s="121" t="s">
        <v>36</v>
      </c>
      <c r="C21" s="92" t="s">
        <v>37</v>
      </c>
      <c r="D21" s="27"/>
    </row>
    <row r="22" spans="1:4" s="10" customFormat="1" ht="96" customHeight="1" x14ac:dyDescent="0.25">
      <c r="A22" s="89">
        <v>12</v>
      </c>
      <c r="B22" s="121" t="s">
        <v>38</v>
      </c>
      <c r="C22" s="92" t="s">
        <v>39</v>
      </c>
      <c r="D22" s="27"/>
    </row>
    <row r="23" spans="1:4" s="10" customFormat="1" ht="97.5" customHeight="1" x14ac:dyDescent="0.25">
      <c r="A23" s="89">
        <v>13</v>
      </c>
      <c r="B23" s="121" t="s">
        <v>40</v>
      </c>
      <c r="C23" s="92" t="s">
        <v>41</v>
      </c>
      <c r="D23" s="27"/>
    </row>
    <row r="24" spans="1:4" s="10" customFormat="1" ht="93.3" customHeight="1" x14ac:dyDescent="0.25">
      <c r="A24" s="89">
        <v>14</v>
      </c>
      <c r="B24" s="121" t="s">
        <v>42</v>
      </c>
      <c r="C24" s="92" t="s">
        <v>43</v>
      </c>
      <c r="D24" s="27"/>
    </row>
    <row r="25" spans="1:4" s="10" customFormat="1" ht="30.3" customHeight="1" x14ac:dyDescent="0.25">
      <c r="A25" s="89">
        <v>15</v>
      </c>
      <c r="B25" s="122" t="s">
        <v>44</v>
      </c>
      <c r="C25" s="93" t="s">
        <v>45</v>
      </c>
      <c r="D25" s="29"/>
    </row>
    <row r="26" spans="1:4" s="10" customFormat="1" ht="30.3" customHeight="1" x14ac:dyDescent="0.25">
      <c r="A26" s="89">
        <v>16</v>
      </c>
      <c r="B26" s="122" t="s">
        <v>46</v>
      </c>
      <c r="C26" s="93" t="s">
        <v>47</v>
      </c>
      <c r="D26" s="29"/>
    </row>
    <row r="27" spans="1:4" s="10" customFormat="1" ht="30.3" customHeight="1" x14ac:dyDescent="0.25">
      <c r="A27" s="89">
        <v>17</v>
      </c>
      <c r="B27" s="122" t="s">
        <v>48</v>
      </c>
      <c r="C27" s="93" t="s">
        <v>49</v>
      </c>
      <c r="D27" s="29"/>
    </row>
    <row r="28" spans="1:4" s="10" customFormat="1" ht="30.3" customHeight="1" x14ac:dyDescent="0.25">
      <c r="A28" s="89">
        <v>18</v>
      </c>
      <c r="B28" s="122" t="s">
        <v>50</v>
      </c>
      <c r="C28" s="93" t="s">
        <v>51</v>
      </c>
      <c r="D28" s="29"/>
    </row>
    <row r="29" spans="1:4" s="10" customFormat="1" ht="15.75" customHeight="1" x14ac:dyDescent="0.25">
      <c r="A29" s="88">
        <v>19</v>
      </c>
      <c r="B29" s="28" t="s">
        <v>52</v>
      </c>
      <c r="C29" s="119" t="s">
        <v>29</v>
      </c>
      <c r="D29" s="30">
        <f>SUM(ROUND(D25*D21*0.2*D17,0)+ROUND(D26*D22*0.2*D17,0)+ROUND(D27*D23*0.2*D17,0)+ROUND(D28*D24*0.2*D17,0))</f>
        <v>0</v>
      </c>
    </row>
    <row r="30" spans="1:4" s="10" customFormat="1" ht="15.75" customHeight="1" x14ac:dyDescent="0.25">
      <c r="A30" s="88">
        <v>20</v>
      </c>
      <c r="B30" s="28" t="s">
        <v>53</v>
      </c>
      <c r="C30" s="119" t="s">
        <v>29</v>
      </c>
      <c r="D30" s="30">
        <f>SUM(ROUND(D25*D21*0.2*D18,0)+ROUND(D26*D22*0.2*D18,0)+ROUND(D27*D23*0.2*D18,0)+ROUND(D28*D24*0.2*D18,0))</f>
        <v>0</v>
      </c>
    </row>
    <row r="31" spans="1:4" s="10" customFormat="1" ht="15.75" customHeight="1" x14ac:dyDescent="0.3">
      <c r="A31" s="89">
        <v>21</v>
      </c>
      <c r="B31" s="36" t="s">
        <v>54</v>
      </c>
      <c r="C31" s="119" t="s">
        <v>29</v>
      </c>
      <c r="D31" s="31">
        <f>IFERROR(D30-D29,"")</f>
        <v>0</v>
      </c>
    </row>
    <row r="32" spans="1:4" s="10" customFormat="1" ht="15.75" customHeight="1" x14ac:dyDescent="0.25">
      <c r="A32" s="88">
        <v>22</v>
      </c>
      <c r="B32" s="28" t="s">
        <v>55</v>
      </c>
      <c r="C32" s="119" t="s">
        <v>29</v>
      </c>
      <c r="D32" s="37">
        <f>IF(MIN(D17,D19)&lt;0.55,0,SUM(ROUND(D21*D25*0.5*(MIN(D17,D19)-0.55),0)+ROUND(D22*D26*0.5*(MIN(D17,D19)-0.55),0),0)+ROUND(D23*D27*0.5*(MIN(D17,D19)-0.55),0)+ROUND(D24*D28*0.5*(MIN(D17,D19)-0.55),0))</f>
        <v>0</v>
      </c>
    </row>
    <row r="33" spans="1:4" s="10" customFormat="1" ht="15.75" customHeight="1" x14ac:dyDescent="0.25">
      <c r="A33" s="88">
        <v>23</v>
      </c>
      <c r="B33" s="28" t="s">
        <v>56</v>
      </c>
      <c r="C33" s="119" t="s">
        <v>29</v>
      </c>
      <c r="D33" s="30">
        <f>IF(MIN(D18,D19)&lt;0.55,0,SUM(ROUND(D21*D25*0.5*(MIN(D18,D19)-0.55),0)+ROUND(D22*D26*0.5*(MIN(D18,D19)-0.55),0),0)+ROUND(D23*D27*0.5*(MIN(D18,D19)-0.55),0)+ROUND(D24*D28*0.5*(MIN(D18,D19)-0.55),0))</f>
        <v>0</v>
      </c>
    </row>
    <row r="34" spans="1:4" s="10" customFormat="1" ht="15.75" customHeight="1" thickBot="1" x14ac:dyDescent="0.35">
      <c r="A34" s="89">
        <v>24</v>
      </c>
      <c r="B34" s="36" t="s">
        <v>57</v>
      </c>
      <c r="C34" s="119" t="s">
        <v>29</v>
      </c>
      <c r="D34" s="47">
        <f>D33-D32</f>
        <v>0</v>
      </c>
    </row>
    <row r="35" spans="1:4" s="10" customFormat="1" ht="18" customHeight="1" thickBot="1" x14ac:dyDescent="0.35">
      <c r="A35" s="88">
        <v>25</v>
      </c>
      <c r="B35" s="28" t="s">
        <v>58</v>
      </c>
      <c r="C35" s="94" t="s">
        <v>59</v>
      </c>
      <c r="D35" s="48">
        <f>D31+D34</f>
        <v>0</v>
      </c>
    </row>
    <row r="36" spans="1:4" s="10" customFormat="1" x14ac:dyDescent="0.25">
      <c r="A36" s="75" t="s">
        <v>60</v>
      </c>
      <c r="B36" s="75"/>
      <c r="C36" s="75"/>
      <c r="D36" s="32"/>
    </row>
    <row r="37" spans="1:4" s="10" customFormat="1" x14ac:dyDescent="0.25">
      <c r="A37" s="75" t="s">
        <v>61</v>
      </c>
      <c r="B37" s="75"/>
      <c r="C37" s="75"/>
      <c r="D37" s="32"/>
    </row>
    <row r="38" spans="1:4" s="10" customFormat="1" x14ac:dyDescent="0.25">
      <c r="A38" s="75" t="s">
        <v>62</v>
      </c>
      <c r="B38" s="75"/>
      <c r="C38" s="75"/>
      <c r="D38" s="32"/>
    </row>
    <row r="39" spans="1:4" s="10" customFormat="1" x14ac:dyDescent="0.25">
      <c r="A39" s="188" t="s">
        <v>156</v>
      </c>
      <c r="B39" s="75"/>
      <c r="C39" s="75"/>
      <c r="D39" s="13"/>
    </row>
    <row r="40" spans="1:4" x14ac:dyDescent="0.25"/>
    <row r="41" spans="1:4" x14ac:dyDescent="0.25"/>
    <row r="42" spans="1:4" x14ac:dyDescent="0.25"/>
    <row r="43" spans="1:4" x14ac:dyDescent="0.25"/>
    <row r="44" spans="1:4" x14ac:dyDescent="0.25"/>
    <row r="45" spans="1:4" x14ac:dyDescent="0.25"/>
    <row r="46" spans="1:4" x14ac:dyDescent="0.25"/>
    <row r="47" spans="1:4" x14ac:dyDescent="0.25"/>
    <row r="48" spans="1:4" x14ac:dyDescent="0.25"/>
    <row r="49" x14ac:dyDescent="0.25"/>
    <row r="50" x14ac:dyDescent="0.25"/>
    <row r="51" x14ac:dyDescent="0.25"/>
    <row r="52" x14ac:dyDescent="0.25"/>
    <row r="53" x14ac:dyDescent="0.25"/>
    <row r="54" x14ac:dyDescent="0.25"/>
    <row r="55" x14ac:dyDescent="0.25"/>
    <row r="56" x14ac:dyDescent="0.25"/>
  </sheetData>
  <conditionalFormatting sqref="D17:D18">
    <cfRule type="cellIs" dxfId="0" priority="1" stopIfTrue="1" operator="greaterThan">
      <formula>1</formula>
    </cfRule>
  </conditionalFormatting>
  <pageMargins left="0.7" right="0.7" top="0.75" bottom="0.75" header="0.3" footer="0.3"/>
  <pageSetup scale="38"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V41"/>
  <sheetViews>
    <sheetView zoomScaleNormal="100" workbookViewId="0"/>
  </sheetViews>
  <sheetFormatPr defaultColWidth="0" defaultRowHeight="15" zeroHeight="1" x14ac:dyDescent="0.25"/>
  <cols>
    <col min="1" max="1" width="33.81640625" style="10" customWidth="1"/>
    <col min="2" max="3" width="57.08984375" style="10" customWidth="1"/>
    <col min="4" max="4" width="24.7265625" style="10" customWidth="1"/>
    <col min="5" max="5" width="0.54296875" style="8" customWidth="1"/>
    <col min="6" max="6" width="9.7265625" style="10" customWidth="1"/>
    <col min="7" max="256" width="8.81640625" style="10" customWidth="1"/>
    <col min="257" max="16384" width="0.26953125" style="10" hidden="1"/>
  </cols>
  <sheetData>
    <row r="1" spans="1:5" s="33" customFormat="1" ht="15.6" x14ac:dyDescent="0.3">
      <c r="A1" s="86" t="s">
        <v>129</v>
      </c>
      <c r="B1" s="9"/>
      <c r="C1" s="9"/>
      <c r="D1" s="9"/>
      <c r="E1" s="34"/>
    </row>
    <row r="2" spans="1:5" s="33" customFormat="1" ht="33.75" customHeight="1" x14ac:dyDescent="0.25">
      <c r="A2" s="112" t="s">
        <v>152</v>
      </c>
      <c r="B2" s="70"/>
      <c r="C2" s="70"/>
      <c r="D2" s="70"/>
      <c r="E2" s="34"/>
    </row>
    <row r="3" spans="1:5" s="33" customFormat="1" ht="27" customHeight="1" x14ac:dyDescent="0.25">
      <c r="A3" s="71" t="s">
        <v>63</v>
      </c>
      <c r="B3" s="12"/>
      <c r="C3" s="12"/>
      <c r="D3" s="12"/>
      <c r="E3" s="34"/>
    </row>
    <row r="4" spans="1:5" s="33" customFormat="1" ht="21.45" customHeight="1" x14ac:dyDescent="0.25">
      <c r="A4" s="205" t="s">
        <v>153</v>
      </c>
      <c r="B4" s="12"/>
      <c r="C4" s="12"/>
      <c r="D4" s="12"/>
      <c r="E4" s="34"/>
    </row>
    <row r="5" spans="1:5" s="33" customFormat="1" ht="15.75" customHeight="1" x14ac:dyDescent="0.3">
      <c r="A5" s="14" t="s">
        <v>14</v>
      </c>
      <c r="B5" s="183" t="s">
        <v>140</v>
      </c>
      <c r="C5" s="199"/>
      <c r="D5" s="8"/>
      <c r="E5" s="34"/>
    </row>
    <row r="6" spans="1:5" ht="17.55" customHeight="1" x14ac:dyDescent="0.3">
      <c r="A6" s="14" t="s">
        <v>141</v>
      </c>
      <c r="B6" s="183" t="s">
        <v>142</v>
      </c>
      <c r="C6" s="199"/>
      <c r="D6" s="113"/>
    </row>
    <row r="7" spans="1:5" ht="32.25" customHeight="1" x14ac:dyDescent="0.3">
      <c r="A7" s="38" t="s">
        <v>132</v>
      </c>
      <c r="B7" s="39"/>
      <c r="C7" s="39"/>
      <c r="D7" s="39"/>
      <c r="E7" s="40"/>
    </row>
    <row r="8" spans="1:5" ht="31.2" x14ac:dyDescent="0.3">
      <c r="A8" s="95" t="s">
        <v>16</v>
      </c>
      <c r="B8" s="102" t="s">
        <v>64</v>
      </c>
      <c r="C8" s="104" t="s">
        <v>19</v>
      </c>
      <c r="D8" s="103" t="s">
        <v>18</v>
      </c>
    </row>
    <row r="9" spans="1:5" ht="30.3" customHeight="1" x14ac:dyDescent="0.25">
      <c r="A9" s="88">
        <v>1</v>
      </c>
      <c r="B9" s="72" t="s">
        <v>65</v>
      </c>
      <c r="C9" s="99" t="s">
        <v>66</v>
      </c>
      <c r="D9" s="41"/>
    </row>
    <row r="10" spans="1:5" ht="30.3" customHeight="1" x14ac:dyDescent="0.25">
      <c r="A10" s="88">
        <v>2</v>
      </c>
      <c r="B10" s="120" t="s">
        <v>67</v>
      </c>
      <c r="C10" s="99" t="s">
        <v>68</v>
      </c>
      <c r="D10" s="41"/>
    </row>
    <row r="11" spans="1:5" ht="30" x14ac:dyDescent="0.25">
      <c r="A11" s="88">
        <v>3</v>
      </c>
      <c r="B11" s="120" t="s">
        <v>69</v>
      </c>
      <c r="C11" s="123" t="s">
        <v>70</v>
      </c>
      <c r="D11" s="41"/>
    </row>
    <row r="12" spans="1:5" ht="45" x14ac:dyDescent="0.25">
      <c r="A12" s="88">
        <v>4</v>
      </c>
      <c r="B12" s="120" t="s">
        <v>71</v>
      </c>
      <c r="C12" s="123" t="s">
        <v>72</v>
      </c>
      <c r="D12" s="41"/>
    </row>
    <row r="13" spans="1:5" ht="30" x14ac:dyDescent="0.25">
      <c r="A13" s="88">
        <v>5</v>
      </c>
      <c r="B13" s="72" t="s">
        <v>73</v>
      </c>
      <c r="C13" s="100" t="s">
        <v>74</v>
      </c>
      <c r="D13" s="43"/>
      <c r="E13" s="40"/>
    </row>
    <row r="14" spans="1:5" ht="30" x14ac:dyDescent="0.25">
      <c r="A14" s="88">
        <v>6</v>
      </c>
      <c r="B14" s="72" t="s">
        <v>75</v>
      </c>
      <c r="C14" s="100" t="s">
        <v>76</v>
      </c>
      <c r="D14" s="43"/>
    </row>
    <row r="15" spans="1:5" ht="30" x14ac:dyDescent="0.25">
      <c r="A15" s="88">
        <v>7</v>
      </c>
      <c r="B15" s="72" t="s">
        <v>77</v>
      </c>
      <c r="C15" s="101" t="s">
        <v>29</v>
      </c>
      <c r="D15" s="44">
        <f>ROUND(D10*D11,0)</f>
        <v>0</v>
      </c>
    </row>
    <row r="16" spans="1:5" ht="15.6" x14ac:dyDescent="0.25">
      <c r="A16" s="88">
        <v>8</v>
      </c>
      <c r="B16" s="72" t="s">
        <v>78</v>
      </c>
      <c r="C16" s="101" t="s">
        <v>29</v>
      </c>
      <c r="D16" s="44">
        <f>ROUND(D9*D11,0)</f>
        <v>0</v>
      </c>
      <c r="E16" s="40"/>
    </row>
    <row r="17" spans="1:5" x14ac:dyDescent="0.25">
      <c r="A17" s="88">
        <v>9</v>
      </c>
      <c r="B17" s="72" t="s">
        <v>79</v>
      </c>
      <c r="C17" s="101" t="s">
        <v>29</v>
      </c>
      <c r="D17" s="44">
        <f>D15-D16</f>
        <v>0</v>
      </c>
      <c r="E17" s="45"/>
    </row>
    <row r="18" spans="1:5" ht="30" x14ac:dyDescent="0.25">
      <c r="A18" s="88">
        <v>10</v>
      </c>
      <c r="B18" s="72" t="s">
        <v>80</v>
      </c>
      <c r="C18" s="101" t="s">
        <v>29</v>
      </c>
      <c r="D18" s="44">
        <f>ROUND(D10*D12*D13*0.2,0)</f>
        <v>0</v>
      </c>
      <c r="E18" s="45"/>
    </row>
    <row r="19" spans="1:5" ht="30" x14ac:dyDescent="0.25">
      <c r="A19" s="88">
        <v>11</v>
      </c>
      <c r="B19" s="72" t="s">
        <v>81</v>
      </c>
      <c r="C19" s="101" t="s">
        <v>29</v>
      </c>
      <c r="D19" s="44">
        <f>ROUND(D9*D12*D13*0.2,0)</f>
        <v>0</v>
      </c>
      <c r="E19" s="40"/>
    </row>
    <row r="20" spans="1:5" ht="30" x14ac:dyDescent="0.25">
      <c r="A20" s="88">
        <v>12</v>
      </c>
      <c r="B20" s="72" t="s">
        <v>82</v>
      </c>
      <c r="C20" s="101" t="s">
        <v>29</v>
      </c>
      <c r="D20" s="44">
        <f>D18-D19</f>
        <v>0</v>
      </c>
      <c r="E20" s="45"/>
    </row>
    <row r="21" spans="1:5" ht="30" x14ac:dyDescent="0.25">
      <c r="A21" s="88">
        <v>13</v>
      </c>
      <c r="B21" s="72" t="s">
        <v>83</v>
      </c>
      <c r="C21" s="101" t="s">
        <v>29</v>
      </c>
      <c r="D21" s="44">
        <f>ROUND(D10*D12*D14*0.5,0)</f>
        <v>0</v>
      </c>
      <c r="E21" s="45"/>
    </row>
    <row r="22" spans="1:5" ht="30" x14ac:dyDescent="0.25">
      <c r="A22" s="88">
        <v>14</v>
      </c>
      <c r="B22" s="72" t="s">
        <v>84</v>
      </c>
      <c r="C22" s="101" t="s">
        <v>29</v>
      </c>
      <c r="D22" s="44">
        <f>ROUND(D9*D12*D14*0.5,0)</f>
        <v>0</v>
      </c>
      <c r="E22" s="40"/>
    </row>
    <row r="23" spans="1:5" ht="30.6" thickBot="1" x14ac:dyDescent="0.3">
      <c r="A23" s="88">
        <v>15</v>
      </c>
      <c r="B23" s="72" t="s">
        <v>85</v>
      </c>
      <c r="C23" s="101" t="s">
        <v>29</v>
      </c>
      <c r="D23" s="44">
        <f>D21-D22</f>
        <v>0</v>
      </c>
      <c r="E23" s="45"/>
    </row>
    <row r="24" spans="1:5" ht="16.2" thickBot="1" x14ac:dyDescent="0.35">
      <c r="A24" s="88">
        <v>16</v>
      </c>
      <c r="B24" s="72" t="s">
        <v>86</v>
      </c>
      <c r="C24" s="118" t="s">
        <v>29</v>
      </c>
      <c r="D24" s="117">
        <f>D17+D20+D23</f>
        <v>0</v>
      </c>
      <c r="E24" s="45"/>
    </row>
    <row r="25" spans="1:5" ht="15.6" x14ac:dyDescent="0.3">
      <c r="A25" s="46" t="s">
        <v>60</v>
      </c>
      <c r="B25" s="8"/>
      <c r="C25" s="8"/>
      <c r="D25" s="8"/>
    </row>
    <row r="26" spans="1:5" x14ac:dyDescent="0.25">
      <c r="A26" s="8" t="s">
        <v>61</v>
      </c>
      <c r="B26" s="8"/>
      <c r="C26" s="8"/>
      <c r="D26" s="8"/>
    </row>
    <row r="27" spans="1:5" x14ac:dyDescent="0.25">
      <c r="A27" s="8" t="s">
        <v>62</v>
      </c>
      <c r="B27" s="8"/>
      <c r="C27" s="8"/>
      <c r="D27" s="8"/>
    </row>
    <row r="28" spans="1:5" x14ac:dyDescent="0.25">
      <c r="A28" s="125" t="s">
        <v>156</v>
      </c>
      <c r="B28" s="8"/>
      <c r="C28" s="8"/>
      <c r="D28" s="8"/>
    </row>
    <row r="29" spans="1:5" ht="0.75" customHeight="1" x14ac:dyDescent="0.25"/>
    <row r="30" spans="1:5" x14ac:dyDescent="0.25"/>
    <row r="31" spans="1:5" x14ac:dyDescent="0.25"/>
    <row r="32" spans="1:5" x14ac:dyDescent="0.25"/>
    <row r="33" x14ac:dyDescent="0.25"/>
    <row r="34" x14ac:dyDescent="0.25"/>
    <row r="35" x14ac:dyDescent="0.25"/>
    <row r="36" x14ac:dyDescent="0.25"/>
    <row r="37" x14ac:dyDescent="0.25"/>
    <row r="38" x14ac:dyDescent="0.25"/>
    <row r="39" x14ac:dyDescent="0.25"/>
    <row r="40" x14ac:dyDescent="0.25"/>
    <row r="41" x14ac:dyDescent="0.25"/>
  </sheetData>
  <pageMargins left="1" right="1" top="0.5" bottom="0.5" header="0.3" footer="0.3"/>
  <pageSetup scale="68"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41"/>
  <sheetViews>
    <sheetView showGridLines="0" zoomScaleNormal="100" workbookViewId="0"/>
  </sheetViews>
  <sheetFormatPr defaultColWidth="0" defaultRowHeight="15" zeroHeight="1" x14ac:dyDescent="0.25"/>
  <cols>
    <col min="1" max="1" width="33.7265625" style="10" customWidth="1"/>
    <col min="2" max="2" width="36.7265625" style="10" customWidth="1"/>
    <col min="3" max="3" width="57.26953125" style="10" customWidth="1"/>
    <col min="4" max="6" width="10.453125" style="10" customWidth="1"/>
    <col min="7" max="7" width="10.54296875" style="10" customWidth="1"/>
    <col min="8" max="8" width="10.26953125" style="10" customWidth="1"/>
    <col min="9" max="9" width="0.453125" style="8" customWidth="1"/>
    <col min="10" max="11" width="9.26953125" style="10" customWidth="1"/>
    <col min="12" max="16384" width="7.08984375" style="10" hidden="1"/>
  </cols>
  <sheetData>
    <row r="1" spans="1:9" ht="15.75" customHeight="1" x14ac:dyDescent="0.3">
      <c r="A1" s="86" t="s">
        <v>7</v>
      </c>
      <c r="B1" s="9"/>
      <c r="C1" s="9"/>
      <c r="D1" s="2"/>
      <c r="E1" s="9"/>
      <c r="F1" s="9"/>
      <c r="G1" s="9"/>
      <c r="H1" s="9"/>
    </row>
    <row r="2" spans="1:9" s="33" customFormat="1" ht="28.5" customHeight="1" x14ac:dyDescent="0.3">
      <c r="A2" s="49" t="s">
        <v>87</v>
      </c>
      <c r="B2" s="50"/>
      <c r="C2" s="50"/>
      <c r="D2" s="50"/>
      <c r="E2" s="50"/>
      <c r="F2" s="50"/>
      <c r="G2" s="50"/>
      <c r="H2" s="50"/>
      <c r="I2" s="34"/>
    </row>
    <row r="3" spans="1:9" s="33" customFormat="1" ht="24" customHeight="1" x14ac:dyDescent="0.25">
      <c r="A3" s="113" t="s">
        <v>88</v>
      </c>
      <c r="B3" s="80"/>
      <c r="C3" s="80"/>
      <c r="D3" s="80"/>
      <c r="E3" s="80"/>
      <c r="F3" s="80"/>
      <c r="G3" s="80"/>
      <c r="H3" s="80"/>
      <c r="I3" s="34"/>
    </row>
    <row r="4" spans="1:9" s="33" customFormat="1" x14ac:dyDescent="0.25">
      <c r="A4" s="113" t="s">
        <v>130</v>
      </c>
      <c r="B4" s="8"/>
      <c r="C4" s="8"/>
      <c r="D4" s="8"/>
      <c r="E4" s="8"/>
      <c r="F4" s="8"/>
      <c r="G4" s="8"/>
      <c r="H4" s="8"/>
      <c r="I4" s="34"/>
    </row>
    <row r="5" spans="1:9" ht="23.1" customHeight="1" x14ac:dyDescent="0.25">
      <c r="A5" s="113" t="s">
        <v>159</v>
      </c>
      <c r="B5" s="50"/>
      <c r="C5" s="50"/>
      <c r="D5" s="50"/>
      <c r="E5" s="50"/>
      <c r="F5" s="50"/>
      <c r="G5" s="50"/>
      <c r="H5" s="50"/>
    </row>
    <row r="6" spans="1:9" ht="16.2" customHeight="1" x14ac:dyDescent="0.25">
      <c r="A6" s="113" t="s">
        <v>145</v>
      </c>
      <c r="B6" s="8"/>
      <c r="C6" s="8"/>
      <c r="D6" s="8"/>
      <c r="E6" s="8"/>
      <c r="F6" s="8"/>
      <c r="G6" s="8"/>
      <c r="H6" s="189"/>
    </row>
    <row r="7" spans="1:9" ht="16.5" customHeight="1" x14ac:dyDescent="0.3">
      <c r="A7" s="184" t="s">
        <v>9</v>
      </c>
      <c r="B7" s="184"/>
      <c r="C7" s="184"/>
      <c r="D7" s="51"/>
      <c r="E7" s="14"/>
      <c r="F7" s="14"/>
      <c r="G7" s="14"/>
      <c r="H7" s="14"/>
    </row>
    <row r="8" spans="1:9" ht="24" customHeight="1" x14ac:dyDescent="0.3">
      <c r="A8" s="206" t="s">
        <v>160</v>
      </c>
      <c r="B8" s="184"/>
      <c r="C8" s="184"/>
      <c r="D8" s="51"/>
      <c r="E8" s="14"/>
      <c r="F8" s="14"/>
      <c r="G8" s="14"/>
      <c r="H8" s="14"/>
    </row>
    <row r="9" spans="1:9" ht="16.5" customHeight="1" x14ac:dyDescent="0.3">
      <c r="A9" s="14" t="s">
        <v>14</v>
      </c>
      <c r="B9" s="180" t="s">
        <v>140</v>
      </c>
      <c r="C9"/>
      <c r="D9" s="33"/>
      <c r="E9" s="33"/>
      <c r="F9" s="52"/>
      <c r="G9" s="14"/>
      <c r="H9" s="52"/>
    </row>
    <row r="10" spans="1:9" ht="15.75" customHeight="1" x14ac:dyDescent="0.3">
      <c r="A10" s="14" t="s">
        <v>144</v>
      </c>
      <c r="B10" s="182" t="s">
        <v>142</v>
      </c>
      <c r="C10" s="200"/>
      <c r="D10" s="113"/>
      <c r="E10" s="33"/>
      <c r="F10" s="52"/>
      <c r="H10" s="52"/>
    </row>
    <row r="11" spans="1:9" ht="29.25" customHeight="1" x14ac:dyDescent="0.3">
      <c r="A11" s="52" t="s">
        <v>131</v>
      </c>
      <c r="B11" s="8"/>
      <c r="C11" s="8"/>
      <c r="D11" s="8"/>
      <c r="E11" s="8"/>
      <c r="F11" s="8"/>
      <c r="G11" s="8"/>
      <c r="H11" s="8"/>
    </row>
    <row r="12" spans="1:9" ht="32.25" customHeight="1" x14ac:dyDescent="0.3">
      <c r="A12" s="95" t="s">
        <v>16</v>
      </c>
      <c r="B12" s="102" t="s">
        <v>89</v>
      </c>
      <c r="C12" s="111" t="s">
        <v>19</v>
      </c>
      <c r="D12" s="108" t="s">
        <v>90</v>
      </c>
      <c r="E12" s="109" t="s">
        <v>91</v>
      </c>
      <c r="F12" s="110" t="s">
        <v>92</v>
      </c>
      <c r="G12" s="110" t="s">
        <v>93</v>
      </c>
      <c r="H12" s="110" t="s">
        <v>94</v>
      </c>
    </row>
    <row r="13" spans="1:9" ht="46.5" customHeight="1" x14ac:dyDescent="0.25">
      <c r="A13" s="88">
        <v>1</v>
      </c>
      <c r="B13" s="64" t="s">
        <v>95</v>
      </c>
      <c r="C13" s="100" t="s">
        <v>96</v>
      </c>
      <c r="D13" s="76"/>
      <c r="E13" s="79"/>
      <c r="F13" s="79"/>
      <c r="G13" s="77"/>
      <c r="H13" s="78"/>
    </row>
    <row r="14" spans="1:9" ht="60.6" x14ac:dyDescent="0.25">
      <c r="A14" s="88">
        <v>2</v>
      </c>
      <c r="B14" s="53" t="s">
        <v>97</v>
      </c>
      <c r="C14" s="105" t="s">
        <v>98</v>
      </c>
      <c r="D14" s="54"/>
      <c r="E14" s="54"/>
      <c r="F14" s="54"/>
      <c r="G14" s="54"/>
      <c r="H14" s="54"/>
    </row>
    <row r="15" spans="1:9" ht="32.25" customHeight="1" x14ac:dyDescent="0.25">
      <c r="A15" s="88">
        <v>3</v>
      </c>
      <c r="B15" s="65" t="s">
        <v>99</v>
      </c>
      <c r="C15" s="106" t="s">
        <v>100</v>
      </c>
      <c r="D15" s="67"/>
      <c r="E15" s="67"/>
      <c r="F15" s="67"/>
      <c r="G15" s="67"/>
      <c r="H15" s="67"/>
    </row>
    <row r="16" spans="1:9" ht="30.3" customHeight="1" x14ac:dyDescent="0.25">
      <c r="A16" s="88">
        <v>4</v>
      </c>
      <c r="B16" s="23" t="s">
        <v>101</v>
      </c>
      <c r="C16" s="124" t="s">
        <v>102</v>
      </c>
      <c r="D16" s="55">
        <v>36000</v>
      </c>
      <c r="E16" s="55">
        <v>50400</v>
      </c>
      <c r="F16" s="55">
        <v>54000</v>
      </c>
      <c r="G16" s="55">
        <v>54000</v>
      </c>
      <c r="H16" s="55">
        <v>64800</v>
      </c>
    </row>
    <row r="17" spans="1:8" ht="51.75" customHeight="1" x14ac:dyDescent="0.25">
      <c r="A17" s="88">
        <v>5</v>
      </c>
      <c r="B17" s="23" t="s">
        <v>103</v>
      </c>
      <c r="C17" s="107" t="s">
        <v>104</v>
      </c>
      <c r="D17" s="56"/>
      <c r="E17" s="56"/>
      <c r="F17" s="56"/>
      <c r="G17" s="56"/>
      <c r="H17" s="56"/>
    </row>
    <row r="18" spans="1:8" ht="15.75" customHeight="1" x14ac:dyDescent="0.25">
      <c r="A18" s="88">
        <v>6</v>
      </c>
      <c r="B18" s="53" t="s">
        <v>105</v>
      </c>
      <c r="C18" s="114" t="s">
        <v>106</v>
      </c>
      <c r="D18" s="57">
        <f>ROUND(D17/D16,4)</f>
        <v>0</v>
      </c>
      <c r="E18" s="57">
        <f>ROUND(E17/E16,4)</f>
        <v>0</v>
      </c>
      <c r="F18" s="57">
        <f>ROUND(F17/F16,4)</f>
        <v>0</v>
      </c>
      <c r="G18" s="57">
        <f>ROUND(G17/G16,4)</f>
        <v>0</v>
      </c>
      <c r="H18" s="57">
        <f>ROUND(H17/H16,4)</f>
        <v>0</v>
      </c>
    </row>
    <row r="19" spans="1:8" ht="15.75" customHeight="1" thickBot="1" x14ac:dyDescent="0.3">
      <c r="A19" s="88">
        <v>7</v>
      </c>
      <c r="B19" s="66" t="s">
        <v>107</v>
      </c>
      <c r="C19" s="114" t="s">
        <v>106</v>
      </c>
      <c r="D19" s="58">
        <f>ROUND(D14*D15,0)</f>
        <v>0</v>
      </c>
      <c r="E19" s="58">
        <f>ROUND(E14*E15,0)</f>
        <v>0</v>
      </c>
      <c r="F19" s="58">
        <f>ROUND(F14*F15,0)</f>
        <v>0</v>
      </c>
      <c r="G19" s="58">
        <f>ROUND(G14*G15,0)</f>
        <v>0</v>
      </c>
      <c r="H19" s="58">
        <f>ROUND(H14*H15,0)</f>
        <v>0</v>
      </c>
    </row>
    <row r="20" spans="1:8" ht="15.75" customHeight="1" thickBot="1" x14ac:dyDescent="0.3">
      <c r="A20" s="88">
        <v>8</v>
      </c>
      <c r="B20" s="53" t="s">
        <v>108</v>
      </c>
      <c r="C20" s="114" t="s">
        <v>106</v>
      </c>
      <c r="D20" s="59">
        <f>ROUND(D19*D18,0)</f>
        <v>0</v>
      </c>
      <c r="E20" s="59">
        <f>ROUND(E19*E18,0)</f>
        <v>0</v>
      </c>
      <c r="F20" s="59">
        <f>ROUND(F19*F18,0)</f>
        <v>0</v>
      </c>
      <c r="G20" s="59">
        <f>ROUND(G19*G18,0)</f>
        <v>0</v>
      </c>
      <c r="H20" s="60">
        <f>ROUND(H19*H18,0)</f>
        <v>0</v>
      </c>
    </row>
    <row r="21" spans="1:8" ht="21.3" customHeight="1" thickBot="1" x14ac:dyDescent="0.35">
      <c r="A21" s="88">
        <v>9</v>
      </c>
      <c r="B21" s="61" t="s">
        <v>109</v>
      </c>
      <c r="C21" s="114" t="s">
        <v>106</v>
      </c>
      <c r="D21" s="74" t="s">
        <v>110</v>
      </c>
      <c r="E21" s="74" t="s">
        <v>110</v>
      </c>
      <c r="F21" s="74" t="s">
        <v>110</v>
      </c>
      <c r="G21" s="74" t="s">
        <v>110</v>
      </c>
      <c r="H21" s="68">
        <f>D20+E20+F20+G20+H20</f>
        <v>0</v>
      </c>
    </row>
    <row r="22" spans="1:8" ht="30.3" customHeight="1" x14ac:dyDescent="0.25">
      <c r="A22" s="88">
        <v>10</v>
      </c>
      <c r="B22" s="23" t="s">
        <v>111</v>
      </c>
      <c r="C22" s="100" t="s">
        <v>112</v>
      </c>
      <c r="D22" s="62">
        <v>180</v>
      </c>
      <c r="E22" s="53">
        <v>180</v>
      </c>
      <c r="F22" s="53">
        <v>180</v>
      </c>
      <c r="G22" s="53">
        <v>180</v>
      </c>
      <c r="H22" s="53">
        <v>180</v>
      </c>
    </row>
    <row r="23" spans="1:8" ht="67.8" customHeight="1" thickBot="1" x14ac:dyDescent="0.3">
      <c r="A23" s="88">
        <v>11</v>
      </c>
      <c r="B23" s="23" t="s">
        <v>113</v>
      </c>
      <c r="C23" s="100" t="s">
        <v>114</v>
      </c>
      <c r="D23" s="63"/>
      <c r="E23" s="63"/>
      <c r="F23" s="63"/>
      <c r="G23" s="63"/>
      <c r="H23" s="63"/>
    </row>
    <row r="24" spans="1:8" ht="35.1" customHeight="1" thickBot="1" x14ac:dyDescent="0.3">
      <c r="A24" s="88">
        <v>12</v>
      </c>
      <c r="B24" s="23" t="s">
        <v>115</v>
      </c>
      <c r="C24" s="115" t="s">
        <v>116</v>
      </c>
      <c r="D24" s="59">
        <f>ROUND(0.0056*D14*D15*D23,0)</f>
        <v>0</v>
      </c>
      <c r="E24" s="59">
        <f>ROUND(0.0056*E14*E15*E23,0)</f>
        <v>0</v>
      </c>
      <c r="F24" s="59">
        <f>ROUND(0.0056*F14*F15*F23,0)</f>
        <v>0</v>
      </c>
      <c r="G24" s="59">
        <f>ROUND(0.0056*G14*G15*G23,0)</f>
        <v>0</v>
      </c>
      <c r="H24" s="69">
        <f>ROUND(0.0056*H14*H15*H23,0)</f>
        <v>0</v>
      </c>
    </row>
    <row r="25" spans="1:8" ht="35.1" customHeight="1" thickBot="1" x14ac:dyDescent="0.35">
      <c r="A25" s="88">
        <v>13</v>
      </c>
      <c r="B25" s="23" t="s">
        <v>117</v>
      </c>
      <c r="C25" s="116" t="s">
        <v>116</v>
      </c>
      <c r="D25" s="74" t="s">
        <v>110</v>
      </c>
      <c r="E25" s="74" t="s">
        <v>110</v>
      </c>
      <c r="F25" s="74" t="s">
        <v>110</v>
      </c>
      <c r="G25" s="74" t="s">
        <v>110</v>
      </c>
      <c r="H25" s="68">
        <f>D24+E24+F24+G24+H24</f>
        <v>0</v>
      </c>
    </row>
    <row r="26" spans="1:8" ht="15.6" x14ac:dyDescent="0.3">
      <c r="A26" s="46" t="s">
        <v>60</v>
      </c>
      <c r="B26" s="8"/>
      <c r="C26" s="8"/>
      <c r="D26" s="8"/>
      <c r="E26" s="8"/>
      <c r="F26" s="8"/>
      <c r="G26" s="8"/>
      <c r="H26" s="8"/>
    </row>
    <row r="27" spans="1:8" x14ac:dyDescent="0.25">
      <c r="A27" s="8" t="s">
        <v>61</v>
      </c>
      <c r="B27" s="8"/>
      <c r="C27" s="8"/>
      <c r="D27" s="8"/>
      <c r="E27" s="8"/>
      <c r="F27" s="8"/>
      <c r="G27" s="8"/>
      <c r="H27" s="8"/>
    </row>
    <row r="28" spans="1:8" x14ac:dyDescent="0.25">
      <c r="A28" s="8" t="s">
        <v>62</v>
      </c>
      <c r="B28" s="8"/>
      <c r="C28" s="8"/>
      <c r="D28" s="8"/>
      <c r="E28" s="8"/>
      <c r="F28" s="8"/>
      <c r="G28" s="8"/>
      <c r="H28" s="8"/>
    </row>
    <row r="29" spans="1:8" x14ac:dyDescent="0.25">
      <c r="A29" s="125" t="s">
        <v>135</v>
      </c>
      <c r="B29" s="8"/>
      <c r="C29" s="8"/>
      <c r="D29" s="8"/>
      <c r="E29" s="8"/>
      <c r="F29" s="8"/>
      <c r="G29" s="8"/>
      <c r="H29" s="8"/>
    </row>
    <row r="30" spans="1:8" x14ac:dyDescent="0.25"/>
    <row r="31" spans="1:8" x14ac:dyDescent="0.25"/>
    <row r="32" spans="1:8" x14ac:dyDescent="0.25"/>
    <row r="33" x14ac:dyDescent="0.25"/>
    <row r="34" x14ac:dyDescent="0.25"/>
    <row r="35" x14ac:dyDescent="0.25"/>
    <row r="36" x14ac:dyDescent="0.25"/>
    <row r="37" x14ac:dyDescent="0.25"/>
    <row r="38" x14ac:dyDescent="0.25"/>
    <row r="39" x14ac:dyDescent="0.25"/>
    <row r="40" x14ac:dyDescent="0.25"/>
    <row r="41" x14ac:dyDescent="0.25"/>
  </sheetData>
  <hyperlinks>
    <hyperlink ref="A7" r:id="rId1" tooltip="Audit Resources-State Compliance Webpage" xr:uid="{321BC539-8903-4A16-AFDA-3C0B36BB36A4}"/>
  </hyperlinks>
  <pageMargins left="0.8" right="0.8" top="0.5" bottom="0.35" header="0.3" footer="0.3"/>
  <pageSetup scale="58" orientation="landscape"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73356-A9B1-4FDC-8472-A12393A70E22}">
  <dimension ref="A1:I29"/>
  <sheetViews>
    <sheetView showGridLines="0" workbookViewId="0"/>
  </sheetViews>
  <sheetFormatPr defaultColWidth="9.26953125" defaultRowHeight="14.4" x14ac:dyDescent="0.3"/>
  <cols>
    <col min="1" max="1" width="36.1796875" style="138" customWidth="1"/>
    <col min="2" max="2" width="39.81640625" style="138" customWidth="1"/>
    <col min="3" max="3" width="64.453125" style="138" customWidth="1"/>
    <col min="4" max="6" width="11.26953125" style="138" customWidth="1"/>
    <col min="7" max="8" width="11.453125" style="138" customWidth="1"/>
    <col min="9" max="16384" width="9.26953125" style="138"/>
  </cols>
  <sheetData>
    <row r="1" spans="1:9" s="129" customFormat="1" ht="15.75" customHeight="1" x14ac:dyDescent="0.3">
      <c r="A1" s="207" t="s">
        <v>118</v>
      </c>
      <c r="B1" s="175"/>
      <c r="C1" s="175"/>
      <c r="D1" s="127"/>
      <c r="E1" s="126"/>
      <c r="F1" s="126"/>
      <c r="G1" s="126"/>
      <c r="H1" s="126"/>
      <c r="I1" s="128"/>
    </row>
    <row r="2" spans="1:9" s="132" customFormat="1" ht="42.75" customHeight="1" x14ac:dyDescent="0.3">
      <c r="A2" s="176" t="s">
        <v>119</v>
      </c>
      <c r="B2" s="177"/>
      <c r="C2" s="177"/>
      <c r="D2" s="130"/>
      <c r="E2" s="130"/>
      <c r="F2" s="130"/>
      <c r="G2" s="130"/>
      <c r="H2" s="130"/>
      <c r="I2" s="131"/>
    </row>
    <row r="3" spans="1:9" s="132" customFormat="1" ht="27.75" customHeight="1" x14ac:dyDescent="0.25">
      <c r="A3" s="141" t="s">
        <v>134</v>
      </c>
      <c r="B3" s="141"/>
      <c r="C3" s="141"/>
      <c r="D3" s="128"/>
      <c r="E3" s="128"/>
      <c r="F3" s="128"/>
      <c r="G3" s="128"/>
      <c r="H3" s="128"/>
      <c r="I3" s="131"/>
    </row>
    <row r="4" spans="1:9" s="129" customFormat="1" ht="23.25" customHeight="1" x14ac:dyDescent="0.25">
      <c r="A4" s="141" t="s">
        <v>154</v>
      </c>
      <c r="B4" s="177"/>
      <c r="C4" s="177"/>
      <c r="D4" s="130"/>
      <c r="E4" s="130"/>
      <c r="F4" s="130"/>
      <c r="G4" s="130"/>
      <c r="H4" s="130"/>
      <c r="I4" s="128"/>
    </row>
    <row r="5" spans="1:9" s="129" customFormat="1" ht="16.5" customHeight="1" x14ac:dyDescent="0.25">
      <c r="A5" s="141" t="s">
        <v>146</v>
      </c>
      <c r="B5" s="141"/>
      <c r="C5" s="141"/>
      <c r="D5" s="128"/>
      <c r="E5" s="128"/>
      <c r="F5" s="128"/>
      <c r="G5" s="128"/>
      <c r="H5" s="128"/>
      <c r="I5" s="128"/>
    </row>
    <row r="6" spans="1:9" s="187" customFormat="1" ht="16.5" customHeight="1" x14ac:dyDescent="0.25">
      <c r="A6" s="197" t="s">
        <v>9</v>
      </c>
      <c r="B6" s="197"/>
      <c r="C6" s="197"/>
      <c r="D6" s="184"/>
      <c r="E6" s="185"/>
      <c r="F6" s="185"/>
      <c r="G6" s="185"/>
      <c r="H6" s="185"/>
      <c r="I6" s="186"/>
    </row>
    <row r="7" spans="1:9" s="187" customFormat="1" ht="23.55" customHeight="1" x14ac:dyDescent="0.25">
      <c r="A7" s="204" t="s">
        <v>155</v>
      </c>
      <c r="B7" s="197"/>
      <c r="C7" s="197"/>
      <c r="D7" s="184"/>
      <c r="E7" s="185"/>
      <c r="F7" s="185"/>
      <c r="G7" s="185"/>
      <c r="H7" s="185"/>
      <c r="I7" s="186"/>
    </row>
    <row r="8" spans="1:9" s="129" customFormat="1" ht="16.5" customHeight="1" x14ac:dyDescent="0.3">
      <c r="A8" s="133" t="s">
        <v>14</v>
      </c>
      <c r="B8" s="140" t="s">
        <v>140</v>
      </c>
      <c r="C8" s="201"/>
      <c r="D8" s="132"/>
      <c r="E8" s="132"/>
      <c r="F8" s="134"/>
      <c r="G8" s="133"/>
      <c r="H8" s="134"/>
      <c r="I8" s="128"/>
    </row>
    <row r="9" spans="1:9" s="129" customFormat="1" ht="16.5" customHeight="1" x14ac:dyDescent="0.3">
      <c r="A9" s="133" t="s">
        <v>144</v>
      </c>
      <c r="B9" s="139" t="s">
        <v>142</v>
      </c>
      <c r="C9" s="202"/>
      <c r="D9" s="113"/>
      <c r="E9" s="132"/>
      <c r="F9" s="134"/>
      <c r="G9" s="133"/>
      <c r="H9" s="134"/>
      <c r="I9" s="128"/>
    </row>
    <row r="10" spans="1:9" s="129" customFormat="1" ht="15.75" customHeight="1" x14ac:dyDescent="0.3">
      <c r="A10" s="144" t="s">
        <v>148</v>
      </c>
      <c r="B10" s="139" t="s">
        <v>147</v>
      </c>
      <c r="C10" s="202"/>
      <c r="D10" s="181"/>
      <c r="E10" s="132"/>
      <c r="F10" s="134"/>
      <c r="H10" s="134"/>
      <c r="I10" s="128"/>
    </row>
    <row r="11" spans="1:9" s="129" customFormat="1" ht="26.25" customHeight="1" x14ac:dyDescent="0.3">
      <c r="A11" s="141" t="s">
        <v>133</v>
      </c>
      <c r="B11" s="128"/>
      <c r="C11" s="128"/>
      <c r="D11" s="128"/>
      <c r="E11" s="128"/>
      <c r="F11" s="128"/>
      <c r="G11" s="128"/>
      <c r="H11" s="128"/>
      <c r="I11" s="128"/>
    </row>
    <row r="12" spans="1:9" s="129" customFormat="1" ht="32.25" customHeight="1" x14ac:dyDescent="0.25">
      <c r="A12" s="142" t="s">
        <v>16</v>
      </c>
      <c r="B12" s="135" t="s">
        <v>89</v>
      </c>
      <c r="C12" s="153" t="s">
        <v>19</v>
      </c>
      <c r="D12" s="150" t="s">
        <v>90</v>
      </c>
      <c r="E12" s="151" t="s">
        <v>91</v>
      </c>
      <c r="F12" s="152" t="s">
        <v>92</v>
      </c>
      <c r="G12" s="152" t="s">
        <v>93</v>
      </c>
      <c r="H12" s="152" t="s">
        <v>94</v>
      </c>
      <c r="I12" s="128"/>
    </row>
    <row r="13" spans="1:9" s="129" customFormat="1" ht="34.950000000000003" customHeight="1" x14ac:dyDescent="0.25">
      <c r="A13" s="143">
        <v>1</v>
      </c>
      <c r="B13" s="136" t="s">
        <v>95</v>
      </c>
      <c r="C13" s="158" t="s">
        <v>120</v>
      </c>
      <c r="D13" s="154"/>
      <c r="E13" s="155"/>
      <c r="F13" s="155"/>
      <c r="G13" s="156"/>
      <c r="H13" s="157"/>
      <c r="I13" s="128"/>
    </row>
    <row r="14" spans="1:9" s="129" customFormat="1" ht="34.950000000000003" customHeight="1" x14ac:dyDescent="0.25">
      <c r="A14" s="143">
        <v>2</v>
      </c>
      <c r="B14" s="145" t="s">
        <v>111</v>
      </c>
      <c r="C14" s="160" t="s">
        <v>121</v>
      </c>
      <c r="D14" s="159">
        <v>175</v>
      </c>
      <c r="E14" s="159">
        <v>175</v>
      </c>
      <c r="F14" s="159">
        <v>175</v>
      </c>
      <c r="G14" s="159">
        <v>175</v>
      </c>
      <c r="H14" s="159">
        <v>175</v>
      </c>
      <c r="I14" s="128"/>
    </row>
    <row r="15" spans="1:9" s="129" customFormat="1" ht="34.950000000000003" customHeight="1" x14ac:dyDescent="0.25">
      <c r="A15" s="143">
        <v>3</v>
      </c>
      <c r="B15" s="145" t="s">
        <v>113</v>
      </c>
      <c r="C15" s="160" t="s">
        <v>126</v>
      </c>
      <c r="D15" s="161"/>
      <c r="E15" s="161"/>
      <c r="F15" s="161"/>
      <c r="G15" s="161"/>
      <c r="H15" s="161"/>
      <c r="I15" s="128"/>
    </row>
    <row r="16" spans="1:9" s="129" customFormat="1" ht="34.950000000000003" customHeight="1" x14ac:dyDescent="0.25">
      <c r="A16" s="143">
        <v>4</v>
      </c>
      <c r="B16" s="146" t="s">
        <v>122</v>
      </c>
      <c r="C16" s="163" t="s">
        <v>106</v>
      </c>
      <c r="D16" s="178">
        <f>MIN(ROUND((D14-D15)/D14,6),1)</f>
        <v>1</v>
      </c>
      <c r="E16" s="178">
        <f>MIN(ROUND((E14-E15)/E14,6),1)</f>
        <v>1</v>
      </c>
      <c r="F16" s="178">
        <f>MIN(ROUND((F14-F15)/F14,6),1)</f>
        <v>1</v>
      </c>
      <c r="G16" s="178">
        <f>MIN(ROUND((G14-G15)/G14,6),1)</f>
        <v>1</v>
      </c>
      <c r="H16" s="178">
        <f>MIN(ROUND((H14-H15)/H14,6),1)</f>
        <v>1</v>
      </c>
      <c r="I16" s="128"/>
    </row>
    <row r="17" spans="1:9" s="129" customFormat="1" ht="34.950000000000003" customHeight="1" x14ac:dyDescent="0.25">
      <c r="A17" s="143">
        <v>5</v>
      </c>
      <c r="B17" s="147" t="s">
        <v>97</v>
      </c>
      <c r="C17" s="158" t="s">
        <v>123</v>
      </c>
      <c r="D17" s="164"/>
      <c r="E17" s="164"/>
      <c r="F17" s="164"/>
      <c r="G17" s="164"/>
      <c r="H17" s="164"/>
      <c r="I17" s="128"/>
    </row>
    <row r="18" spans="1:9" s="129" customFormat="1" ht="34.950000000000003" customHeight="1" x14ac:dyDescent="0.25">
      <c r="A18" s="143">
        <v>6</v>
      </c>
      <c r="B18" s="145" t="s">
        <v>124</v>
      </c>
      <c r="C18" s="163" t="s">
        <v>106</v>
      </c>
      <c r="D18" s="162">
        <f>ROUND(D17*D16,2)</f>
        <v>0</v>
      </c>
      <c r="E18" s="162">
        <f>ROUND(E17*E16,2)</f>
        <v>0</v>
      </c>
      <c r="F18" s="162">
        <f>ROUND(F17*F16,2)</f>
        <v>0</v>
      </c>
      <c r="G18" s="162">
        <f>ROUND(G17*G16,2)</f>
        <v>0</v>
      </c>
      <c r="H18" s="162">
        <f>ROUND(H17*H16,2)</f>
        <v>0</v>
      </c>
      <c r="I18" s="128"/>
    </row>
    <row r="19" spans="1:9" s="129" customFormat="1" ht="34.950000000000003" customHeight="1" x14ac:dyDescent="0.25">
      <c r="A19" s="143">
        <v>7</v>
      </c>
      <c r="B19" s="145" t="s">
        <v>99</v>
      </c>
      <c r="C19" s="160" t="s">
        <v>100</v>
      </c>
      <c r="D19" s="165"/>
      <c r="E19" s="165"/>
      <c r="F19" s="165"/>
      <c r="G19" s="165"/>
      <c r="H19" s="165"/>
      <c r="I19" s="128"/>
    </row>
    <row r="20" spans="1:9" s="129" customFormat="1" ht="34.950000000000003" customHeight="1" x14ac:dyDescent="0.25">
      <c r="A20" s="143">
        <v>8</v>
      </c>
      <c r="B20" s="147" t="s">
        <v>101</v>
      </c>
      <c r="C20" s="167" t="s">
        <v>125</v>
      </c>
      <c r="D20" s="166">
        <v>36000</v>
      </c>
      <c r="E20" s="166">
        <v>50400</v>
      </c>
      <c r="F20" s="166">
        <v>54000</v>
      </c>
      <c r="G20" s="166">
        <v>54000</v>
      </c>
      <c r="H20" s="166">
        <v>64800</v>
      </c>
      <c r="I20" s="128"/>
    </row>
    <row r="21" spans="1:9" s="129" customFormat="1" ht="47.55" customHeight="1" x14ac:dyDescent="0.25">
      <c r="A21" s="143">
        <v>9</v>
      </c>
      <c r="B21" s="147" t="s">
        <v>103</v>
      </c>
      <c r="C21" s="167" t="s">
        <v>104</v>
      </c>
      <c r="D21" s="161"/>
      <c r="E21" s="161"/>
      <c r="F21" s="161"/>
      <c r="G21" s="161"/>
      <c r="H21" s="161"/>
      <c r="I21" s="128"/>
    </row>
    <row r="22" spans="1:9" s="129" customFormat="1" ht="34.950000000000003" customHeight="1" x14ac:dyDescent="0.25">
      <c r="A22" s="143">
        <v>10</v>
      </c>
      <c r="B22" s="147" t="s">
        <v>105</v>
      </c>
      <c r="C22" s="163" t="s">
        <v>106</v>
      </c>
      <c r="D22" s="168">
        <f>ROUND(D21/D20,4)</f>
        <v>0</v>
      </c>
      <c r="E22" s="168">
        <f>ROUND(E21/E20,4)</f>
        <v>0</v>
      </c>
      <c r="F22" s="168">
        <f>ROUND(F21/F20,4)</f>
        <v>0</v>
      </c>
      <c r="G22" s="168">
        <f>ROUND(G21/G20,4)</f>
        <v>0</v>
      </c>
      <c r="H22" s="168">
        <f>ROUND(H21/H20,4)</f>
        <v>0</v>
      </c>
      <c r="I22" s="128"/>
    </row>
    <row r="23" spans="1:9" s="129" customFormat="1" ht="34.950000000000003" customHeight="1" x14ac:dyDescent="0.25">
      <c r="A23" s="143">
        <v>11</v>
      </c>
      <c r="B23" s="148" t="s">
        <v>107</v>
      </c>
      <c r="C23" s="174" t="s">
        <v>106</v>
      </c>
      <c r="D23" s="169">
        <f>ROUND(D18*D19,0)</f>
        <v>0</v>
      </c>
      <c r="E23" s="169">
        <f>ROUND(E18*E19,0)</f>
        <v>0</v>
      </c>
      <c r="F23" s="169">
        <f>ROUND(F18*F19,0)</f>
        <v>0</v>
      </c>
      <c r="G23" s="169">
        <f>ROUND(G18*G19,0)</f>
        <v>0</v>
      </c>
      <c r="H23" s="169">
        <f>ROUND(H18*H19,0)</f>
        <v>0</v>
      </c>
      <c r="I23" s="128"/>
    </row>
    <row r="24" spans="1:9" s="129" customFormat="1" ht="34.950000000000003" customHeight="1" x14ac:dyDescent="0.25">
      <c r="A24" s="143">
        <v>12</v>
      </c>
      <c r="B24" s="147" t="s">
        <v>108</v>
      </c>
      <c r="C24" s="163" t="s">
        <v>106</v>
      </c>
      <c r="D24" s="170">
        <f>ROUND(D23*D22,0)</f>
        <v>0</v>
      </c>
      <c r="E24" s="170">
        <f>ROUND(E23*E22,0)</f>
        <v>0</v>
      </c>
      <c r="F24" s="170">
        <f>ROUND(F23*F22,0)</f>
        <v>0</v>
      </c>
      <c r="G24" s="170">
        <f>ROUND(G23*G22,0)</f>
        <v>0</v>
      </c>
      <c r="H24" s="171">
        <f>ROUND(H23*H22,0)</f>
        <v>0</v>
      </c>
      <c r="I24" s="128"/>
    </row>
    <row r="25" spans="1:9" s="129" customFormat="1" ht="34.950000000000003" customHeight="1" x14ac:dyDescent="0.3">
      <c r="A25" s="143">
        <v>13</v>
      </c>
      <c r="B25" s="149" t="s">
        <v>109</v>
      </c>
      <c r="C25" s="174" t="s">
        <v>106</v>
      </c>
      <c r="D25" s="172" t="s">
        <v>110</v>
      </c>
      <c r="E25" s="172" t="s">
        <v>110</v>
      </c>
      <c r="F25" s="172" t="s">
        <v>110</v>
      </c>
      <c r="G25" s="172" t="s">
        <v>110</v>
      </c>
      <c r="H25" s="173">
        <f>D24+E24+F24+G24+H24</f>
        <v>0</v>
      </c>
      <c r="I25" s="128"/>
    </row>
    <row r="26" spans="1:9" s="129" customFormat="1" ht="15.6" x14ac:dyDescent="0.3">
      <c r="A26" s="137" t="s">
        <v>60</v>
      </c>
      <c r="B26" s="128"/>
      <c r="C26" s="128"/>
      <c r="D26" s="128"/>
      <c r="E26" s="128"/>
      <c r="F26" s="128"/>
      <c r="G26" s="128"/>
      <c r="H26" s="128"/>
      <c r="I26" s="128"/>
    </row>
    <row r="27" spans="1:9" s="129" customFormat="1" ht="15" x14ac:dyDescent="0.25">
      <c r="A27" s="128" t="s">
        <v>61</v>
      </c>
      <c r="B27" s="128"/>
      <c r="C27" s="128"/>
      <c r="D27" s="128"/>
      <c r="E27" s="128"/>
      <c r="F27" s="128"/>
      <c r="G27" s="128"/>
      <c r="H27" s="128"/>
      <c r="I27" s="128"/>
    </row>
    <row r="28" spans="1:9" s="129" customFormat="1" ht="15" x14ac:dyDescent="0.25">
      <c r="A28" s="128" t="s">
        <v>62</v>
      </c>
      <c r="B28" s="128"/>
      <c r="C28" s="128"/>
      <c r="D28" s="128"/>
      <c r="E28" s="128"/>
      <c r="F28" s="128"/>
      <c r="G28" s="128"/>
      <c r="H28" s="128"/>
      <c r="I28" s="128"/>
    </row>
    <row r="29" spans="1:9" s="129" customFormat="1" ht="15" x14ac:dyDescent="0.25">
      <c r="A29" s="179" t="s">
        <v>135</v>
      </c>
      <c r="B29" s="128"/>
      <c r="C29" s="128"/>
      <c r="D29" s="128"/>
      <c r="E29" s="128"/>
      <c r="F29" s="128"/>
      <c r="G29" s="128"/>
      <c r="H29" s="128"/>
      <c r="I29" s="128"/>
    </row>
  </sheetData>
  <hyperlinks>
    <hyperlink ref="A6" r:id="rId1" display="http://www.cde.ca.gov/fg/au/ag/statecomp.asp " xr:uid="{6A79D29D-78DF-4417-A4FF-FA792275249C}"/>
    <hyperlink ref="A6:B6" r:id="rId2" tooltip="Link to the Derived Value of ADA by Grade Span." display="http://www.cde.ca.gov/fg/au/ag/statecomp.asp" xr:uid="{6FDEB73F-5582-4D00-A984-8958374F8E0A}"/>
  </hyperlinks>
  <pageMargins left="0.7" right="0.7" top="0.75" bottom="0.75" header="0.3" footer="0.3"/>
  <pageSetup orientation="landscape"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Instructions</vt:lpstr>
      <vt:lpstr>UPP</vt:lpstr>
      <vt:lpstr>K-3 GSA</vt:lpstr>
      <vt:lpstr>Instructional Time - SD</vt:lpstr>
      <vt:lpstr>Instructional Time - Charters</vt:lpstr>
      <vt:lpstr>'K-3 GSA'!Print_Area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Audit Penalty Calculations 2019-20 - Audit Resources (CA Dept of Education)</dc:title>
  <dc:subject>Calculator for estimating the effect of the LCFF unduplicated pupil counts, grade span adjustments and instructional time penalties for school districts and charter schools for fiscal year 2019-20 only.</dc:subject>
  <dc:creator/>
  <cp:keywords/>
  <dc:description/>
  <cp:lastModifiedBy/>
  <cp:revision>1</cp:revision>
  <dcterms:created xsi:type="dcterms:W3CDTF">2023-11-14T20:53:54Z</dcterms:created>
  <dcterms:modified xsi:type="dcterms:W3CDTF">2023-11-15T01:08:10Z</dcterms:modified>
  <cp:category/>
  <cp:contentStatus/>
</cp:coreProperties>
</file>