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13_ncr:1_{9EDFEA0B-B3CA-4DD6-BE82-2F38131BB167}" xr6:coauthVersionLast="47" xr6:coauthVersionMax="47" xr10:uidLastSave="{00000000-0000-0000-0000-000000000000}"/>
  <bookViews>
    <workbookView xWindow="-120" yWindow="-120" windowWidth="29040" windowHeight="15840" tabRatio="700" xr2:uid="{D7AA9FA4-FC45-4535-AD46-D167D54B7DA7}"/>
  </bookViews>
  <sheets>
    <sheet name="LREBG Offset #3 (Schedule-LEA)" sheetId="1" r:id="rId1"/>
    <sheet name="LREBG Offset #3 (Schedule-COE)" sheetId="2" r:id="rId2"/>
  </sheets>
  <externalReferences>
    <externalReference r:id="rId3"/>
  </externalReferences>
  <definedNames>
    <definedName name="_xlnm._FilterDatabase" localSheetId="0" hidden="1">'LREBG Offset #3 (Schedule-LEA)'!$A$8:$S$38</definedName>
    <definedName name="_maryann" localSheetId="1">#REF!</definedName>
    <definedName name="_maryann" localSheetId="0">#REF!</definedName>
    <definedName name="_maryann">#REF!</definedName>
    <definedName name="Add_Ons" localSheetId="1">#REF!</definedName>
    <definedName name="Add_Ons" localSheetId="0">#REF!</definedName>
    <definedName name="Add_Ons">#REF!</definedName>
    <definedName name="Add_Ons2" localSheetId="1">#REF!</definedName>
    <definedName name="Add_Ons2" localSheetId="0">#REF!</definedName>
    <definedName name="Add_Ons2">#REF!</definedName>
    <definedName name="Att_COE" localSheetId="1">#REF!</definedName>
    <definedName name="Att_COE" localSheetId="0">#REF!</definedName>
    <definedName name="Att_COE">#REF!</definedName>
    <definedName name="Att_COE2" localSheetId="1">#REF!</definedName>
    <definedName name="Att_COE2" localSheetId="0">#REF!</definedName>
    <definedName name="Att_COE2">#REF!</definedName>
    <definedName name="Att_CS" localSheetId="1">#REF!</definedName>
    <definedName name="Att_CS" localSheetId="0">#REF!</definedName>
    <definedName name="Att_CS">#REF!</definedName>
    <definedName name="CALSTARS_to_FI_Cal_Crosswalk" localSheetId="1">#REF!</definedName>
    <definedName name="CALSTARS_to_FI_Cal_Crosswalk" localSheetId="0">#REF!</definedName>
    <definedName name="CALSTARS_to_FI_Cal_Crosswalk">#REF!</definedName>
    <definedName name="CNIPS" localSheetId="1">#REF!</definedName>
    <definedName name="CNIPS" localSheetId="0">#REF!</definedName>
    <definedName name="CNIPS">#REF!</definedName>
    <definedName name="CNVAP" localSheetId="1">#REF!</definedName>
    <definedName name="CNVAP" localSheetId="0">#REF!</definedName>
    <definedName name="CNVAP">#REF!</definedName>
    <definedName name="County_UPP" localSheetId="1">#REF!</definedName>
    <definedName name="County_UPP" localSheetId="0">#REF!</definedName>
    <definedName name="County_UPP">#REF!</definedName>
    <definedName name="Crosswalk" localSheetId="1">#REF!</definedName>
    <definedName name="Crosswalk" localSheetId="0">#REF!</definedName>
    <definedName name="Crosswalk">#REF!</definedName>
    <definedName name="CSLCFF">[1]!CSLCFFCalc[#All]</definedName>
    <definedName name="Current_Period" localSheetId="1">#REF!</definedName>
    <definedName name="Current_Period" localSheetId="0">#REF!</definedName>
    <definedName name="Current_Period">#REF!</definedName>
    <definedName name="CY_P2" localSheetId="1">#REF!</definedName>
    <definedName name="CY_P2" localSheetId="0">#REF!</definedName>
    <definedName name="CY_P2">#REF!</definedName>
    <definedName name="Debbie" localSheetId="1">#REF!</definedName>
    <definedName name="Debbie" localSheetId="0">#REF!</definedName>
    <definedName name="Debbie">#REF!</definedName>
    <definedName name="dfcpan" localSheetId="1">#REF!</definedName>
    <definedName name="dfcpan" localSheetId="0">#REF!</definedName>
    <definedName name="dfcpan">#REF!</definedName>
    <definedName name="dfcpp2" localSheetId="1">#REF!</definedName>
    <definedName name="dfcpp2" localSheetId="0">#REF!</definedName>
    <definedName name="dfcpp2">#REF!</definedName>
    <definedName name="District_Count" localSheetId="1">#REF!</definedName>
    <definedName name="District_Count" localSheetId="0">#REF!</definedName>
    <definedName name="District_Count">#REF!</definedName>
    <definedName name="EMP" localSheetId="1">#REF!</definedName>
    <definedName name="EMP" localSheetId="0">#REF!</definedName>
    <definedName name="EMP">#REF!</definedName>
    <definedName name="ENC" localSheetId="1">#REF!</definedName>
    <definedName name="ENC" localSheetId="0">#REF!</definedName>
    <definedName name="ENC">#REF!</definedName>
    <definedName name="EPA" localSheetId="1">#REF!</definedName>
    <definedName name="EPA" localSheetId="0">#REF!</definedName>
    <definedName name="EPA">#REF!</definedName>
    <definedName name="Foster_Youth_Floor" localSheetId="1">#REF!</definedName>
    <definedName name="Foster_Youth_Floor" localSheetId="0">#REF!</definedName>
    <definedName name="Foster_Youth_Floor">#REF!</definedName>
    <definedName name="Foster_Youth_Target" localSheetId="1">#REF!</definedName>
    <definedName name="Foster_Youth_Target" localSheetId="0">#REF!</definedName>
    <definedName name="Foster_Youth_Target">#REF!</definedName>
    <definedName name="GOV" localSheetId="1">#REF!</definedName>
    <definedName name="GOV" localSheetId="0">#REF!</definedName>
    <definedName name="GOV">#REF!</definedName>
    <definedName name="Local_Revenue" localSheetId="1">#REF!</definedName>
    <definedName name="Local_Revenue" localSheetId="0">#REF!</definedName>
    <definedName name="Local_Revenue">#REF!</definedName>
    <definedName name="maryann" localSheetId="1">#REF!</definedName>
    <definedName name="maryann" localSheetId="0">#REF!</definedName>
    <definedName name="maryann">#REF!</definedName>
    <definedName name="OpenDoc" localSheetId="1">#REF!</definedName>
    <definedName name="OpenDoc" localSheetId="0">#REF!</definedName>
    <definedName name="OpenDoc">#REF!</definedName>
    <definedName name="Ops_Grant" localSheetId="1">#REF!</definedName>
    <definedName name="Ops_Grant" localSheetId="0">#REF!</definedName>
    <definedName name="Ops_Grant">#REF!</definedName>
    <definedName name="PA_Summary" localSheetId="1">#REF!</definedName>
    <definedName name="PA_Summary" localSheetId="0">#REF!</definedName>
    <definedName name="PA_Summary">#REF!</definedName>
    <definedName name="PARIS" localSheetId="1">#REF!</definedName>
    <definedName name="PARIS" localSheetId="0">#REF!</definedName>
    <definedName name="PARIS">#REF!</definedName>
    <definedName name="_xlnm.Print_Area" localSheetId="0">'LREBG Offset #3 (Schedule-LEA)'!$A$1:$S$38</definedName>
    <definedName name="Prior_Period" localSheetId="1">#REF!</definedName>
    <definedName name="Prior_Period" localSheetId="0">#REF!</definedName>
    <definedName name="Prior_Period">#REF!</definedName>
    <definedName name="PY_P2" localSheetId="1">#REF!</definedName>
    <definedName name="PY_P2" localSheetId="0">#REF!</definedName>
    <definedName name="PY_P2">#REF!</definedName>
    <definedName name="PYC_Summary" localSheetId="1">#REF!</definedName>
    <definedName name="PYC_Summary" localSheetId="0">#REF!</definedName>
    <definedName name="PYC_Summary">#REF!</definedName>
    <definedName name="STD" localSheetId="1">#REF!</definedName>
    <definedName name="STD" localSheetId="0">#REF!</definedName>
    <definedName name="STD">#REF!</definedName>
    <definedName name="Vendor_Match_Results" localSheetId="1">#REF!</definedName>
    <definedName name="Vendor_Match_Results" localSheetId="0">#REF!</definedName>
    <definedName name="Vendor_Match_Resul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2" l="1"/>
  <c r="R34" i="1"/>
  <c r="Q34" i="1"/>
  <c r="P34" i="1"/>
  <c r="O34" i="1"/>
  <c r="N34" i="1"/>
  <c r="M34" i="1"/>
  <c r="L34" i="1"/>
  <c r="S34" i="1"/>
</calcChain>
</file>

<file path=xl/sharedStrings.xml><?xml version="1.0" encoding="utf-8"?>
<sst xmlns="http://schemas.openxmlformats.org/spreadsheetml/2006/main" count="308" uniqueCount="162">
  <si>
    <t>Fiscal Year 2022–23</t>
  </si>
  <si>
    <t xml:space="preserve">The Schedule of Third Recovery of Overpayments collects overpayments resulting from the reduced funding levels in the 2023-24 State Budget. </t>
  </si>
  <si>
    <t>The Schedule of Revised Allocations is available on the LREBG funding results webpage at:</t>
  </si>
  <si>
    <t>https://www.cde.ca.gov/fg/fo/r14/lrebg22result.asp</t>
  </si>
  <si>
    <t>County Name</t>
  </si>
  <si>
    <t>FI$CAL
Supplier
ID</t>
  </si>
  <si>
    <t>FI$CAL
Address
Sequence
ID</t>
  </si>
  <si>
    <t>Full CDS Code</t>
  </si>
  <si>
    <t>County 
Code</t>
  </si>
  <si>
    <t>District
Code</t>
  </si>
  <si>
    <t>School
Code</t>
  </si>
  <si>
    <t>Charter
Number</t>
  </si>
  <si>
    <t>Fund
Type</t>
  </si>
  <si>
    <t>Service
Location</t>
  </si>
  <si>
    <t>Local Educational Agency</t>
  </si>
  <si>
    <t>Revised
Allocation</t>
  </si>
  <si>
    <t>Prior
Apportionments</t>
  </si>
  <si>
    <t>Total 
Overpayment</t>
  </si>
  <si>
    <t>Prior
Recovery</t>
  </si>
  <si>
    <t>Current Recovery
PCA 25695</t>
  </si>
  <si>
    <t>Current Recovery
PCA 25696</t>
  </si>
  <si>
    <t>Current Recovery
Total</t>
  </si>
  <si>
    <t>Remaining Balance to be Invoiced</t>
  </si>
  <si>
    <t>El Dorado</t>
  </si>
  <si>
    <t>0000011790</t>
  </si>
  <si>
    <t>09100900930131</t>
  </si>
  <si>
    <t>09</t>
  </si>
  <si>
    <t>10090</t>
  </si>
  <si>
    <t>0930131</t>
  </si>
  <si>
    <t>0053</t>
  </si>
  <si>
    <t>L</t>
  </si>
  <si>
    <t>Rite of Passage</t>
  </si>
  <si>
    <t>Los Angeles</t>
  </si>
  <si>
    <t>0000044132</t>
  </si>
  <si>
    <t>19643110000000</t>
  </si>
  <si>
    <t>19</t>
  </si>
  <si>
    <t>64311</t>
  </si>
  <si>
    <t>0000000</t>
  </si>
  <si>
    <t>N/A</t>
  </si>
  <si>
    <t>Beverly Hills Unified</t>
  </si>
  <si>
    <t>Marin</t>
  </si>
  <si>
    <t>0000004508</t>
  </si>
  <si>
    <t>21102152130102</t>
  </si>
  <si>
    <t>21</t>
  </si>
  <si>
    <t>10215</t>
  </si>
  <si>
    <t>2130102</t>
  </si>
  <si>
    <t>0087</t>
  </si>
  <si>
    <t>Phoenix Academy</t>
  </si>
  <si>
    <t>21654820000000</t>
  </si>
  <si>
    <t>65482</t>
  </si>
  <si>
    <t>Tamalpais Union High</t>
  </si>
  <si>
    <t>Nevada</t>
  </si>
  <si>
    <t>0000011835</t>
  </si>
  <si>
    <t>29102980114314</t>
  </si>
  <si>
    <t>29</t>
  </si>
  <si>
    <t>10298</t>
  </si>
  <si>
    <t>0114314</t>
  </si>
  <si>
    <t>0871</t>
  </si>
  <si>
    <t>Bitney Prep High</t>
  </si>
  <si>
    <t>San Bernardino</t>
  </si>
  <si>
    <t>0000011839</t>
  </si>
  <si>
    <t>36738580000000</t>
  </si>
  <si>
    <t>36</t>
  </si>
  <si>
    <t>73858</t>
  </si>
  <si>
    <t>Baker Valley Unified</t>
  </si>
  <si>
    <t>San Luis Obispo</t>
  </si>
  <si>
    <t>0000011842</t>
  </si>
  <si>
    <t>40688090000000</t>
  </si>
  <si>
    <t>40</t>
  </si>
  <si>
    <t>68809</t>
  </si>
  <si>
    <t>San Luis Coastal Unified</t>
  </si>
  <si>
    <t>San Mateo</t>
  </si>
  <si>
    <t>0000011843</t>
  </si>
  <si>
    <t>41689240000000</t>
  </si>
  <si>
    <t>41</t>
  </si>
  <si>
    <t>68924</t>
  </si>
  <si>
    <t>Jefferson Union High</t>
  </si>
  <si>
    <t>41689240127548</t>
  </si>
  <si>
    <t>0127548</t>
  </si>
  <si>
    <t>1500</t>
  </si>
  <si>
    <t>D</t>
  </si>
  <si>
    <t>C1500</t>
  </si>
  <si>
    <t>Summit Public School: Shasta</t>
  </si>
  <si>
    <t>41689990135608</t>
  </si>
  <si>
    <t>68999</t>
  </si>
  <si>
    <t>0135608</t>
  </si>
  <si>
    <t>1868</t>
  </si>
  <si>
    <t>C1868</t>
  </si>
  <si>
    <t>KIPP Valiant Community Prep</t>
  </si>
  <si>
    <t>41690470000000</t>
  </si>
  <si>
    <t>69047</t>
  </si>
  <si>
    <t>San Mateo Union High</t>
  </si>
  <si>
    <t>41690470129759</t>
  </si>
  <si>
    <t>0129759</t>
  </si>
  <si>
    <t>1647</t>
  </si>
  <si>
    <t>C1647</t>
  </si>
  <si>
    <t>Design Tech High School</t>
  </si>
  <si>
    <t>41690620000000</t>
  </si>
  <si>
    <t>69062</t>
  </si>
  <si>
    <t>Sequoia Union High</t>
  </si>
  <si>
    <t>41690620119503</t>
  </si>
  <si>
    <t>0119503</t>
  </si>
  <si>
    <t>1070</t>
  </si>
  <si>
    <t>C1070</t>
  </si>
  <si>
    <t>Everest Public High</t>
  </si>
  <si>
    <t>41690700000000</t>
  </si>
  <si>
    <t>69070</t>
  </si>
  <si>
    <t>South San Francisco Unified</t>
  </si>
  <si>
    <t>Santa Barbara</t>
  </si>
  <si>
    <t>0000002583</t>
  </si>
  <si>
    <t>42691460000000</t>
  </si>
  <si>
    <t>42</t>
  </si>
  <si>
    <t>69146</t>
  </si>
  <si>
    <t>Carpinteria Unified</t>
  </si>
  <si>
    <t>42693280000000</t>
  </si>
  <si>
    <t>69328</t>
  </si>
  <si>
    <t>Santa Ynez Valley Union High</t>
  </si>
  <si>
    <t>42767860000000</t>
  </si>
  <si>
    <t>76786</t>
  </si>
  <si>
    <t>Santa Barbara Unified</t>
  </si>
  <si>
    <t>42772220138396</t>
  </si>
  <si>
    <t>77222</t>
  </si>
  <si>
    <t>0138396</t>
  </si>
  <si>
    <t>2014</t>
  </si>
  <si>
    <t>C2014</t>
  </si>
  <si>
    <t>Olive Grove Charter School - Santa Barbara</t>
  </si>
  <si>
    <t>Santa Clara</t>
  </si>
  <si>
    <t>0000011846</t>
  </si>
  <si>
    <t>43694010000000</t>
  </si>
  <si>
    <t>43</t>
  </si>
  <si>
    <t>69401</t>
  </si>
  <si>
    <t>Campbell Union High</t>
  </si>
  <si>
    <t>43694680000000</t>
  </si>
  <si>
    <t>69468</t>
  </si>
  <si>
    <t>Fremont Union High</t>
  </si>
  <si>
    <t>43696330000000</t>
  </si>
  <si>
    <t>69633</t>
  </si>
  <si>
    <t>Orchard Elementary</t>
  </si>
  <si>
    <t>43696660129718</t>
  </si>
  <si>
    <t>69666</t>
  </si>
  <si>
    <t>0129718</t>
  </si>
  <si>
    <t>1623</t>
  </si>
  <si>
    <t>C1623</t>
  </si>
  <si>
    <t>Downtown College Preparatory Middle</t>
  </si>
  <si>
    <t>43696740000000</t>
  </si>
  <si>
    <t>69674</t>
  </si>
  <si>
    <t>Santa Clara Unified</t>
  </si>
  <si>
    <t>43696900000000</t>
  </si>
  <si>
    <t>69690</t>
  </si>
  <si>
    <t>Sunnyvale</t>
  </si>
  <si>
    <t>Statewide Totals</t>
  </si>
  <si>
    <t>Prepared by</t>
  </si>
  <si>
    <t>School Fiscal Services Division</t>
  </si>
  <si>
    <t>California Department of Education</t>
  </si>
  <si>
    <t>December 2023</t>
  </si>
  <si>
    <t>County Summary of the Third Recovery of Overpayments for the Learning Recovery Emergency Block Grant</t>
  </si>
  <si>
    <t>County Code</t>
  </si>
  <si>
    <t>County Treasurer</t>
  </si>
  <si>
    <t>County Total</t>
  </si>
  <si>
    <t>Schedule of the Third Recovery of Overpayments for the Learning Recovery Emergency Block Grant (LREBG)</t>
  </si>
  <si>
    <t>Pursuant to California Education Code Section 32525(a)(3), the California Department of Education may recover the amounts overpaid from the Principal Apportionment Monthly Payment. Amounts not recovered in this schedule will be collected from via invoice.</t>
  </si>
  <si>
    <t>CDS: County District School; L: Local; D: Direct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</si>
</sst>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44" formatCode="_(&quot;$&quot;* #,##0.00_);_(&quot;$&quot;* \(#,##0.00\);_(&quot;$&quot;* &quot;-&quot;??_);_(@_)"/>
    <numFmt numFmtId="164" formatCode="_(&quot;$&quot;* #,##0_);_(&quot;$&quot;* \(#,##0\);_(&quot;$&quot;* &quot;-&quot;??_);_(@_)"/>
  </numFmts>
  <fonts count="13" x14ac:knownFonts="1">
    <font>
      <sz val="12"/>
      <color theme="1"/>
      <name val="Arial"/>
      <family val="2"/>
    </font>
    <font>
      <sz val="11"/>
      <color theme="1"/>
      <name val="Calibri"/>
      <family val="2"/>
      <scheme val="minor"/>
    </font>
    <font>
      <u/>
      <sz val="11"/>
      <color theme="10"/>
      <name val="Calibri"/>
      <family val="2"/>
      <scheme val="minor"/>
    </font>
    <font>
      <b/>
      <sz val="16"/>
      <name val="Arial"/>
      <family val="2"/>
    </font>
    <font>
      <sz val="12"/>
      <color theme="1"/>
      <name val="Arial"/>
      <family val="2"/>
    </font>
    <font>
      <b/>
      <sz val="14"/>
      <name val="Arial"/>
      <family val="2"/>
    </font>
    <font>
      <b/>
      <sz val="12"/>
      <color theme="1"/>
      <name val="Arial"/>
      <family val="2"/>
    </font>
    <font>
      <sz val="12"/>
      <name val="Arial"/>
      <family val="2"/>
    </font>
    <font>
      <u/>
      <sz val="12"/>
      <color theme="10"/>
      <name val="Arial"/>
      <family val="2"/>
    </font>
    <font>
      <b/>
      <sz val="12"/>
      <color theme="0"/>
      <name val="Arial"/>
      <family val="2"/>
    </font>
    <font>
      <sz val="11"/>
      <name val="Calibri"/>
      <family val="2"/>
      <scheme val="minor"/>
    </font>
    <font>
      <b/>
      <sz val="12"/>
      <name val="Arial"/>
      <family val="2"/>
    </font>
    <font>
      <b/>
      <sz val="11"/>
      <name val="Arial"/>
      <family val="2"/>
    </font>
  </fonts>
  <fills count="3">
    <fill>
      <patternFill patternType="none"/>
    </fill>
    <fill>
      <patternFill patternType="gray125"/>
    </fill>
    <fill>
      <patternFill patternType="solid">
        <fgColor rgb="FF008000"/>
        <bgColor indexed="64"/>
      </patternFill>
    </fill>
  </fills>
  <borders count="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s>
  <cellStyleXfs count="12">
    <xf numFmtId="0" fontId="0" fillId="0" borderId="0"/>
    <xf numFmtId="44" fontId="1" fillId="0" borderId="0" applyFont="0" applyFill="0" applyBorder="0" applyAlignment="0" applyProtection="0"/>
    <xf numFmtId="0" fontId="11" fillId="0" borderId="0" applyNumberFormat="0" applyFill="0" applyAlignment="0" applyProtection="0"/>
    <xf numFmtId="0" fontId="11" fillId="0" borderId="0" applyNumberFormat="0" applyFill="0" applyAlignment="0" applyProtection="0"/>
    <xf numFmtId="0" fontId="2" fillId="0" borderId="0" applyNumberFormat="0" applyFill="0" applyBorder="0" applyAlignment="0" applyProtection="0"/>
    <xf numFmtId="0" fontId="11" fillId="0" borderId="0" applyNumberFormat="0" applyFill="0" applyAlignment="0" applyProtection="0"/>
    <xf numFmtId="0" fontId="7" fillId="0" borderId="0" applyNumberFormat="0" applyFill="0" applyAlignment="0" applyProtection="0"/>
    <xf numFmtId="0" fontId="4" fillId="0" borderId="0"/>
    <xf numFmtId="0" fontId="9" fillId="2" borderId="2" applyNumberFormat="0" applyProtection="0">
      <alignment horizontal="center"/>
    </xf>
    <xf numFmtId="0" fontId="11" fillId="0" borderId="0" applyNumberFormat="0" applyFill="0" applyAlignment="0" applyProtection="0"/>
    <xf numFmtId="0" fontId="11" fillId="0" borderId="0" applyNumberFormat="0" applyFill="0" applyAlignment="0" applyProtection="0"/>
    <xf numFmtId="0" fontId="6" fillId="0" borderId="4" applyNumberFormat="0" applyFill="0" applyAlignment="0" applyProtection="0"/>
  </cellStyleXfs>
  <cellXfs count="50">
    <xf numFmtId="0" fontId="0" fillId="0" borderId="0" xfId="0"/>
    <xf numFmtId="0" fontId="3" fillId="0" borderId="0" xfId="2" applyFont="1" applyFill="1"/>
    <xf numFmtId="0" fontId="3" fillId="0" borderId="0" xfId="2" applyFont="1" applyFill="1" applyAlignment="1">
      <alignment horizontal="center"/>
    </xf>
    <xf numFmtId="0" fontId="4" fillId="0" borderId="0" xfId="0" applyFont="1" applyAlignment="1">
      <alignment horizontal="center"/>
    </xf>
    <xf numFmtId="0" fontId="4" fillId="0" borderId="0" xfId="0" applyFont="1"/>
    <xf numFmtId="164" fontId="4" fillId="0" borderId="0" xfId="1" applyNumberFormat="1" applyFont="1" applyFill="1" applyBorder="1"/>
    <xf numFmtId="164" fontId="0" fillId="0" borderId="0" xfId="1" applyNumberFormat="1" applyFont="1"/>
    <xf numFmtId="0" fontId="5" fillId="0" borderId="0" xfId="3" applyFont="1" applyFill="1"/>
    <xf numFmtId="0" fontId="5" fillId="0" borderId="0" xfId="3" applyFont="1" applyFill="1" applyAlignment="1">
      <alignment horizontal="center"/>
    </xf>
    <xf numFmtId="164" fontId="6" fillId="0" borderId="0" xfId="1" applyNumberFormat="1" applyFont="1" applyFill="1" applyBorder="1"/>
    <xf numFmtId="0" fontId="7" fillId="0" borderId="0" xfId="0" applyFont="1"/>
    <xf numFmtId="0" fontId="6" fillId="0" borderId="0" xfId="0" applyFont="1"/>
    <xf numFmtId="164" fontId="4" fillId="0" borderId="0" xfId="1" applyNumberFormat="1" applyFont="1" applyFill="1"/>
    <xf numFmtId="0" fontId="8" fillId="0" borderId="0" xfId="4" applyFont="1"/>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164" fontId="9" fillId="2" borderId="2" xfId="1" applyNumberFormat="1" applyFont="1" applyFill="1" applyBorder="1" applyAlignment="1">
      <alignment horizontal="center" wrapText="1"/>
    </xf>
    <xf numFmtId="164" fontId="9" fillId="2" borderId="3" xfId="1" applyNumberFormat="1" applyFont="1" applyFill="1" applyBorder="1" applyAlignment="1">
      <alignment horizontal="center" wrapText="1"/>
    </xf>
    <xf numFmtId="1" fontId="7" fillId="0" borderId="0" xfId="0" applyNumberFormat="1" applyFont="1"/>
    <xf numFmtId="1" fontId="7" fillId="0" borderId="0" xfId="0" applyNumberFormat="1" applyFont="1" applyAlignment="1">
      <alignment horizontal="center"/>
    </xf>
    <xf numFmtId="49" fontId="7" fillId="0" borderId="0" xfId="0" applyNumberFormat="1" applyFont="1" applyAlignment="1">
      <alignment horizontal="center" wrapText="1"/>
    </xf>
    <xf numFmtId="0" fontId="7" fillId="0" borderId="0" xfId="0" applyFont="1" applyAlignment="1">
      <alignment horizontal="center" wrapText="1"/>
    </xf>
    <xf numFmtId="164" fontId="7" fillId="0" borderId="0" xfId="1" applyNumberFormat="1" applyFont="1"/>
    <xf numFmtId="0" fontId="10" fillId="0" borderId="0" xfId="0" applyFont="1"/>
    <xf numFmtId="164" fontId="7" fillId="0" borderId="0" xfId="1" applyNumberFormat="1" applyFont="1" applyFill="1"/>
    <xf numFmtId="0" fontId="12" fillId="0" borderId="0" xfId="0" applyFont="1"/>
    <xf numFmtId="0" fontId="4" fillId="0" borderId="0" xfId="0" quotePrefix="1" applyFont="1"/>
    <xf numFmtId="0" fontId="11" fillId="0" borderId="0" xfId="5"/>
    <xf numFmtId="5" fontId="11" fillId="0" borderId="0" xfId="5" applyNumberFormat="1"/>
    <xf numFmtId="0" fontId="4" fillId="0" borderId="0" xfId="7"/>
    <xf numFmtId="5" fontId="4" fillId="0" borderId="0" xfId="7" applyNumberFormat="1"/>
    <xf numFmtId="0" fontId="9" fillId="2" borderId="0" xfId="8" applyBorder="1" applyAlignment="1">
      <alignment horizontal="center" wrapText="1"/>
    </xf>
    <xf numFmtId="5" fontId="9" fillId="2" borderId="0" xfId="8" applyNumberFormat="1" applyBorder="1" applyAlignment="1">
      <alignment horizontal="center" wrapText="1"/>
    </xf>
    <xf numFmtId="49" fontId="7" fillId="0" borderId="0" xfId="7" applyNumberFormat="1" applyFont="1" applyAlignment="1">
      <alignment horizontal="center" wrapText="1"/>
    </xf>
    <xf numFmtId="0" fontId="7" fillId="0" borderId="0" xfId="7" applyFont="1" applyAlignment="1">
      <alignment horizontal="left" wrapText="1"/>
    </xf>
    <xf numFmtId="49" fontId="7" fillId="0" borderId="0" xfId="7" applyNumberFormat="1" applyFont="1"/>
    <xf numFmtId="7" fontId="7" fillId="0" borderId="0" xfId="7" applyNumberFormat="1" applyFont="1"/>
    <xf numFmtId="0" fontId="7" fillId="0" borderId="0" xfId="7" applyFont="1"/>
    <xf numFmtId="17" fontId="4" fillId="0" borderId="0" xfId="7" quotePrefix="1" applyNumberFormat="1"/>
    <xf numFmtId="49" fontId="7" fillId="0" borderId="0" xfId="0" applyNumberFormat="1" applyFont="1" applyAlignment="1">
      <alignment wrapText="1"/>
    </xf>
    <xf numFmtId="0" fontId="7" fillId="0" borderId="0" xfId="0" applyFont="1" applyAlignment="1">
      <alignment wrapText="1"/>
    </xf>
    <xf numFmtId="0" fontId="6" fillId="0" borderId="4" xfId="11"/>
    <xf numFmtId="0" fontId="6" fillId="0" borderId="4" xfId="11" applyAlignment="1">
      <alignment horizontal="center"/>
    </xf>
    <xf numFmtId="0" fontId="6" fillId="0" borderId="4" xfId="11" applyAlignment="1">
      <alignment horizontal="center" wrapText="1"/>
    </xf>
    <xf numFmtId="0" fontId="6" fillId="0" borderId="4" xfId="11" applyAlignment="1">
      <alignment wrapText="1"/>
    </xf>
    <xf numFmtId="164" fontId="6" fillId="0" borderId="4" xfId="11" applyNumberFormat="1"/>
    <xf numFmtId="164" fontId="7" fillId="0" borderId="0" xfId="1" applyNumberFormat="1" applyFont="1" applyBorder="1"/>
    <xf numFmtId="0" fontId="11" fillId="0" borderId="0" xfId="3"/>
    <xf numFmtId="0" fontId="5" fillId="0" borderId="0" xfId="2" applyFont="1"/>
    <xf numFmtId="0" fontId="6" fillId="0" borderId="4" xfId="11" applyNumberFormat="1" applyFill="1" applyAlignment="1" applyProtection="1">
      <alignment horizontal="left" wrapText="1"/>
    </xf>
  </cellXfs>
  <cellStyles count="12">
    <cellStyle name="Currency" xfId="1" builtinId="4"/>
    <cellStyle name="Heading 1" xfId="2" builtinId="16" customBuiltin="1"/>
    <cellStyle name="Heading 1 2" xfId="5" xr:uid="{AAB15DE7-D96C-44EB-8105-0601F9693909}"/>
    <cellStyle name="Heading 2" xfId="3" builtinId="17" customBuiltin="1"/>
    <cellStyle name="Heading 2 2" xfId="6" xr:uid="{2591FA3E-92BD-438F-B87D-CC6CD4444DB9}"/>
    <cellStyle name="Heading 3" xfId="9" builtinId="18" customBuiltin="1"/>
    <cellStyle name="Heading 4" xfId="10" builtinId="19" customBuiltin="1"/>
    <cellStyle name="Heading 4 2" xfId="8" xr:uid="{2303C07E-B6B3-49B5-A0CD-1B2B0CDBBA8F}"/>
    <cellStyle name="Hyperlink" xfId="4" builtinId="8"/>
    <cellStyle name="Normal" xfId="0" builtinId="0" customBuiltin="1"/>
    <cellStyle name="Normal 2 4" xfId="7" xr:uid="{8CDEDA76-42B0-4A53-B6BB-7BFD72612456}"/>
    <cellStyle name="Total" xfId="11" builtinId="25" customBuiltin="1"/>
  </cellStyles>
  <dxfs count="45">
    <dxf>
      <numFmt numFmtId="164" formatCode="_(&quot;$&quot;* #,##0_);_(&quot;$&quot;* \(#,##0\);_(&quot;$&quot;* &quot;-&quot;??_);_(@_)"/>
    </dxf>
    <dxf>
      <font>
        <b val="0"/>
        <i val="0"/>
        <strike val="0"/>
        <condense val="0"/>
        <extend val="0"/>
        <outline val="0"/>
        <shadow val="0"/>
        <u val="none"/>
        <vertAlign val="baseline"/>
        <sz val="12"/>
        <color auto="1"/>
        <name val="Arial"/>
        <family val="2"/>
        <scheme val="none"/>
      </font>
      <numFmt numFmtId="164" formatCode="_(&quot;$&quot;* #,##0_);_(&quot;$&quot;* \(#,##0\);_(&quot;$&quot;* &quot;-&quot;??_);_(@_)"/>
    </dxf>
    <dxf>
      <numFmt numFmtId="0" formatCode="General"/>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numFmt numFmtId="0" formatCode="General"/>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0" formatCode="@"/>
      <alignment horizontal="center" vertical="bottom" textRotation="0" wrapText="1" indent="0" justifyLastLine="0" shrinkToFit="0" readingOrder="0"/>
    </dxf>
    <dxf>
      <numFmt numFmtId="164" formatCode="_(&quot;$&quot;* #,##0_);_(&quot;$&quot;* \(#,##0\);_(&quot;$&quot;* &quot;-&quot;??_);_(@_)"/>
    </dxf>
    <dxf>
      <font>
        <b val="0"/>
        <i val="0"/>
        <strike val="0"/>
        <condense val="0"/>
        <extend val="0"/>
        <outline val="0"/>
        <shadow val="0"/>
        <u val="none"/>
        <vertAlign val="baseline"/>
        <sz val="12"/>
        <color auto="1"/>
        <name val="Arial"/>
        <family val="2"/>
        <scheme val="none"/>
      </font>
      <numFmt numFmtId="164" formatCode="_(&quot;$&quot;* #,##0_);_(&quot;$&quot;* \(#,##0\);_(&quot;$&quot;* &quot;-&quot;??_);_(@_)"/>
    </dxf>
    <dxf>
      <numFmt numFmtId="0" formatCode="General"/>
    </dxf>
    <dxf>
      <font>
        <b val="0"/>
        <i val="0"/>
        <strike val="0"/>
        <condense val="0"/>
        <extend val="0"/>
        <outline val="0"/>
        <shadow val="0"/>
        <u val="none"/>
        <vertAlign val="baseline"/>
        <sz val="12"/>
        <color auto="1"/>
        <name val="Arial"/>
        <family val="2"/>
        <scheme val="none"/>
      </font>
      <numFmt numFmtId="164" formatCode="_(&quot;$&quot;* #,##0_);_(&quot;$&quot;* \(#,##0\);_(&quot;$&quot;* &quot;-&quot;??_);_(@_)"/>
    </dxf>
    <dxf>
      <numFmt numFmtId="0" formatCode="General"/>
    </dxf>
    <dxf>
      <font>
        <b val="0"/>
        <i val="0"/>
        <strike val="0"/>
        <condense val="0"/>
        <extend val="0"/>
        <outline val="0"/>
        <shadow val="0"/>
        <u val="none"/>
        <vertAlign val="baseline"/>
        <sz val="12"/>
        <color auto="1"/>
        <name val="Arial"/>
        <family val="2"/>
        <scheme val="none"/>
      </font>
      <numFmt numFmtId="164" formatCode="_(&quot;$&quot;* #,##0_);_(&quot;$&quot;* \(#,##0\);_(&quot;$&quot;* &quot;-&quot;??_);_(@_)"/>
    </dxf>
    <dxf>
      <numFmt numFmtId="0" formatCode="General"/>
    </dxf>
    <dxf>
      <font>
        <b val="0"/>
        <i val="0"/>
        <strike val="0"/>
        <condense val="0"/>
        <extend val="0"/>
        <outline val="0"/>
        <shadow val="0"/>
        <u val="none"/>
        <vertAlign val="baseline"/>
        <sz val="12"/>
        <color auto="1"/>
        <name val="Arial"/>
        <family val="2"/>
        <scheme val="none"/>
      </font>
      <numFmt numFmtId="164" formatCode="_(&quot;$&quot;* #,##0_);_(&quot;$&quot;* \(#,##0\);_(&quot;$&quot;* &quot;-&quot;??_);_(@_)"/>
    </dxf>
    <dxf>
      <numFmt numFmtId="0" formatCode="General"/>
    </dxf>
    <dxf>
      <font>
        <b val="0"/>
        <i val="0"/>
        <strike val="0"/>
        <condense val="0"/>
        <extend val="0"/>
        <outline val="0"/>
        <shadow val="0"/>
        <u val="none"/>
        <vertAlign val="baseline"/>
        <sz val="12"/>
        <color auto="1"/>
        <name val="Arial"/>
        <family val="2"/>
        <scheme val="none"/>
      </font>
      <numFmt numFmtId="164" formatCode="_(&quot;$&quot;* #,##0_);_(&quot;$&quot;* \(#,##0\);_(&quot;$&quot;* &quot;-&quot;??_);_(@_)"/>
    </dxf>
    <dxf>
      <numFmt numFmtId="0" formatCode="General"/>
    </dxf>
    <dxf>
      <font>
        <b val="0"/>
        <i val="0"/>
        <strike val="0"/>
        <condense val="0"/>
        <extend val="0"/>
        <outline val="0"/>
        <shadow val="0"/>
        <u val="none"/>
        <vertAlign val="baseline"/>
        <sz val="12"/>
        <color auto="1"/>
        <name val="Arial"/>
        <family val="2"/>
        <scheme val="none"/>
      </font>
      <numFmt numFmtId="164" formatCode="_(&quot;$&quot;* #,##0_);_(&quot;$&quot;* \(#,##0\);_(&quot;$&quot;* &quot;-&quot;??_);_(@_)"/>
    </dxf>
    <dxf>
      <numFmt numFmtId="0" formatCode="General"/>
    </dxf>
    <dxf>
      <font>
        <b val="0"/>
        <i val="0"/>
        <strike val="0"/>
        <condense val="0"/>
        <extend val="0"/>
        <outline val="0"/>
        <shadow val="0"/>
        <u val="none"/>
        <vertAlign val="baseline"/>
        <sz val="12"/>
        <color auto="1"/>
        <name val="Arial"/>
        <family val="2"/>
        <scheme val="none"/>
      </font>
      <numFmt numFmtId="164" formatCode="_(&quot;$&quot;* #,##0_);_(&quot;$&quot;* \(#,##0\);_(&quot;$&quot;* &quot;-&quot;??_);_(@_)"/>
    </dxf>
    <dxf>
      <numFmt numFmtId="0" formatCode="General"/>
    </dxf>
    <dxf>
      <font>
        <b val="0"/>
        <i val="0"/>
        <strike val="0"/>
        <condense val="0"/>
        <extend val="0"/>
        <outline val="0"/>
        <shadow val="0"/>
        <u val="none"/>
        <vertAlign val="baseline"/>
        <sz val="12"/>
        <color auto="1"/>
        <name val="Arial"/>
        <family val="2"/>
        <scheme val="none"/>
      </font>
      <numFmt numFmtId="164" formatCode="_(&quot;$&quot;* #,##0_);_(&quot;$&quot;* \(#,##0\);_(&quot;$&quot;* &quot;-&quot;??_);_(@_)"/>
    </dxf>
    <dxf>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center" vertical="bottom" textRotation="0" wrapText="1"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dxf>
    <dxf>
      <border outline="0">
        <bottom style="thin">
          <color indexed="64"/>
        </bottom>
      </border>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theme="0"/>
        <name val="Arial"/>
        <family val="2"/>
        <scheme val="none"/>
      </font>
      <numFmt numFmtId="164" formatCode="_(&quot;$&quot;* #,##0_);_(&quot;$&quot;* \(#,##0\);_(&quot;$&quot;* &quot;-&quot;??_);_(@_)"/>
      <fill>
        <patternFill patternType="solid">
          <fgColor indexed="64"/>
          <bgColor rgb="FF00800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Cal\DATA\DATA\CAAR\01-CATEGORICAL\Learning%20Recovery%20Block%20Grant\Allocation\fy22%20-%20Learning%20Recovery%20BG%20-%20Alloc%20(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Notes"/>
      <sheetName val="CAAR Summary"/>
      <sheetName val="ALL LEA "/>
      <sheetName val="DFCP Subcalculations"/>
      <sheetName val="FD Charter ADA Adjustments"/>
      <sheetName val="2021-2022 SD ADA P-2"/>
      <sheetName val="SD Basic Aid Choice P-2"/>
      <sheetName val="SD COVPT P-2"/>
      <sheetName val="SD Basic Aid Open Enrol P-2"/>
      <sheetName val="SD LCFF Calc"/>
      <sheetName val="Att COE P-2"/>
      <sheetName val="County Att COE P-2"/>
      <sheetName val="County DFCP P-2"/>
      <sheetName val="COE LCFF Calc"/>
      <sheetName val="2021-2022 CS ADA P-2"/>
      <sheetName val="CS Att COE P-2"/>
      <sheetName val="2021-22 ACD ADA P-2"/>
      <sheetName val="CS LCFF Calc"/>
      <sheetName val="Statewide_CharterLEAList_202106"/>
      <sheetName val="Statewide_DistrictLEAList_20210"/>
      <sheetName val="Statewide_CountyLEAList_2021062"/>
      <sheetName val="fy22 - Learning Recovery BG - A"/>
    </sheetNames>
    <sheetDataSet>
      <sheetData sheetId="0" refreshError="1"/>
      <sheetData sheetId="1" refreshError="1"/>
      <sheetData sheetId="2"/>
      <sheetData sheetId="3"/>
      <sheetData sheetId="4">
        <row r="6">
          <cell r="Q6">
            <v>10714.64</v>
          </cell>
        </row>
      </sheetData>
      <sheetData sheetId="5" refreshError="1"/>
      <sheetData sheetId="6">
        <row r="5">
          <cell r="T5">
            <v>3151625.4799999995</v>
          </cell>
        </row>
      </sheetData>
      <sheetData sheetId="7">
        <row r="6">
          <cell r="U6">
            <v>477.94</v>
          </cell>
        </row>
      </sheetData>
      <sheetData sheetId="8">
        <row r="4">
          <cell r="P4">
            <v>715.23</v>
          </cell>
        </row>
      </sheetData>
      <sheetData sheetId="9" refreshError="1"/>
      <sheetData sheetId="10">
        <row r="3">
          <cell r="AH3">
            <v>560.97609999999997</v>
          </cell>
        </row>
      </sheetData>
      <sheetData sheetId="11">
        <row r="3">
          <cell r="O3">
            <v>203.82999999999998</v>
          </cell>
        </row>
      </sheetData>
      <sheetData sheetId="12" refreshError="1"/>
      <sheetData sheetId="13">
        <row r="6">
          <cell r="CR6">
            <v>7205.6200000000035</v>
          </cell>
        </row>
      </sheetData>
      <sheetData sheetId="14">
        <row r="3">
          <cell r="S3">
            <v>37.439699999999995</v>
          </cell>
        </row>
      </sheetData>
      <sheetData sheetId="15">
        <row r="4">
          <cell r="AK4">
            <v>408302.30999999971</v>
          </cell>
        </row>
      </sheetData>
      <sheetData sheetId="16">
        <row r="4">
          <cell r="FQ4">
            <v>0</v>
          </cell>
        </row>
      </sheetData>
      <sheetData sheetId="17">
        <row r="5">
          <cell r="T5">
            <v>6366.1200000000008</v>
          </cell>
        </row>
      </sheetData>
      <sheetData sheetId="18">
        <row r="3">
          <cell r="AH3">
            <v>809.82559999999944</v>
          </cell>
        </row>
      </sheetData>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04E1ECC-E8CE-44AD-8913-2B03B6F6D92C}" name="Table1" displayName="Table1" ref="A8:S34" totalsRowCount="1" headerRowDxfId="44" dataDxfId="43" tableBorderDxfId="42" headerRowCellStyle="Currency" dataCellStyle="Currency" totalsRowCellStyle="Total">
  <autoFilter ref="A8:S33" xr:uid="{F04E1ECC-E8CE-44AD-8913-2B03B6F6D9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B9147B02-A0E8-4DF7-ADD7-5113166E943D}" name="County Name" totalsRowLabel="Statewide Totals" dataDxfId="41" totalsRowCellStyle="Total"/>
    <tableColumn id="2" xr3:uid="{A9C53E6D-A24C-4FDE-802F-938D0DAAEB65}" name="FI$CAL_x000a_Supplier_x000a_ID" dataDxfId="40" totalsRowDxfId="39" totalsRowCellStyle="Total"/>
    <tableColumn id="3" xr3:uid="{621270AB-0275-4CB5-BEBE-3E9CD0211561}" name="FI$CAL_x000a_Address_x000a_Sequence_x000a_ID" dataDxfId="38" totalsRowDxfId="37" totalsRowCellStyle="Total"/>
    <tableColumn id="4" xr3:uid="{BCAA9D29-780A-4629-ADC0-022AE9D30775}" name="Full CDS Code" dataDxfId="36" totalsRowCellStyle="Total"/>
    <tableColumn id="5" xr3:uid="{EC4D92EB-2BCC-47E8-8149-CDAFC837EA2A}" name="County _x000a_Code" dataDxfId="35" totalsRowDxfId="34" totalsRowCellStyle="Total"/>
    <tableColumn id="6" xr3:uid="{FF515D58-4703-4308-A1C9-66C192F032E4}" name="District_x000a_Code" dataDxfId="33" totalsRowDxfId="32" totalsRowCellStyle="Total"/>
    <tableColumn id="7" xr3:uid="{C1E96F6C-D612-4A22-8CE3-C4C3F692C5D1}" name="School_x000a_Code" dataDxfId="31" totalsRowDxfId="30" totalsRowCellStyle="Total"/>
    <tableColumn id="8" xr3:uid="{CA07ECDB-48F8-4DED-8557-D480EF22CF65}" name="Charter_x000a_Number" dataDxfId="29" totalsRowDxfId="28" totalsRowCellStyle="Total"/>
    <tableColumn id="9" xr3:uid="{0BD118DB-01B7-43B9-B609-88A681A7CD6C}" name="Fund_x000a_Type" dataDxfId="27" totalsRowDxfId="26" totalsRowCellStyle="Total"/>
    <tableColumn id="10" xr3:uid="{0AA3849D-1E65-4DF8-971E-70D95F15C770}" name="Service_x000a_Location" dataDxfId="25" totalsRowDxfId="24" totalsRowCellStyle="Total"/>
    <tableColumn id="11" xr3:uid="{D9D7A158-5282-4DEF-AC86-C246601A28DC}" name="Local Educational Agency" dataDxfId="23" totalsRowDxfId="22" totalsRowCellStyle="Total"/>
    <tableColumn id="12" xr3:uid="{F1437344-4A7F-44E2-B1D7-7AAF8E34DB00}" name="Revised_x000a_Allocation" totalsRowFunction="sum" dataDxfId="21" totalsRowDxfId="20" dataCellStyle="Currency" totalsRowCellStyle="Total"/>
    <tableColumn id="13" xr3:uid="{131052D2-7DE2-4293-9B5C-8D92739B5DD3}" name="Prior_x000a_Apportionments" totalsRowFunction="sum" dataDxfId="19" totalsRowDxfId="18" dataCellStyle="Currency" totalsRowCellStyle="Total"/>
    <tableColumn id="14" xr3:uid="{42C0DB79-137A-4779-9EED-F4C6DEBB1FA5}" name="Total _x000a_Overpayment" totalsRowFunction="sum" dataDxfId="17" totalsRowDxfId="16" dataCellStyle="Currency" totalsRowCellStyle="Total"/>
    <tableColumn id="15" xr3:uid="{DDCA6FBC-C824-409B-B2F4-88D9FE11522E}" name="Prior_x000a_Recovery" totalsRowFunction="sum" dataDxfId="15" totalsRowDxfId="14" dataCellStyle="Currency" totalsRowCellStyle="Total"/>
    <tableColumn id="16" xr3:uid="{610A3D52-D155-4275-8995-54D39144675C}" name="Current Recovery_x000a_PCA 25695" totalsRowFunction="sum" dataDxfId="13" totalsRowDxfId="12" dataCellStyle="Currency" totalsRowCellStyle="Total"/>
    <tableColumn id="17" xr3:uid="{68C5E2C6-1115-4D96-BE50-3F3C92FB3158}" name="Current Recovery_x000a_PCA 25696" totalsRowFunction="sum" dataDxfId="11" totalsRowDxfId="10" dataCellStyle="Currency" totalsRowCellStyle="Total"/>
    <tableColumn id="18" xr3:uid="{05D60CDC-026E-4438-B243-0831C94A5924}" name="Current Recovery_x000a_Total" totalsRowFunction="sum" dataDxfId="9" totalsRowDxfId="8" dataCellStyle="Currency" totalsRowCellStyle="Total"/>
    <tableColumn id="19" xr3:uid="{9FCFBC55-ED0C-4C3B-B95E-4584D6FD779D}" name="Remaining Balance to be Invoiced" totalsRowFunction="sum" dataDxfId="7" totalsRowDxfId="6" dataCellStyle="Currency" totalsRowCellStyle="Total"/>
  </tableColumns>
  <tableStyleInfo showFirstColumn="0" showLastColumn="0" showRowStripes="1" showColumnStripes="0"/>
  <extLst>
    <ext xmlns:x14="http://schemas.microsoft.com/office/spreadsheetml/2009/9/main" uri="{504A1905-F514-4f6f-8877-14C23A59335A}">
      <x14:table altTextSummary="Schedule of the Third Recovery of Overpayments for the Learning Recovery Emergency Block Grant (LREBG)."/>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918F4A-7C20-4900-97EB-F4A9D34C6D75}" name="Table2" displayName="Table2" ref="A3:C13" totalsRowCount="1" totalsRowCellStyle="Total">
  <autoFilter ref="A3:C12" xr:uid="{80918F4A-7C20-4900-97EB-F4A9D34C6D75}">
    <filterColumn colId="0" hiddenButton="1"/>
    <filterColumn colId="1" hiddenButton="1"/>
    <filterColumn colId="2" hiddenButton="1"/>
  </autoFilter>
  <tableColumns count="3">
    <tableColumn id="1" xr3:uid="{5BFF88FF-E890-45E8-A2F1-23D00B4221D8}" name="County Code" totalsRowLabel="Statewide Totals" dataDxfId="5" totalsRowDxfId="4" dataCellStyle="Normal 2 4" totalsRowCellStyle="Total"/>
    <tableColumn id="2" xr3:uid="{BF0F5A01-49B4-4E69-8362-E18B5A638D7B}" name="County Treasurer" dataDxfId="3" totalsRowDxfId="2" dataCellStyle="Normal 2 4" totalsRowCellStyle="Total"/>
    <tableColumn id="3" xr3:uid="{71C082B2-CA2A-4A52-A2E4-926EC5766C3C}" name="County Total" totalsRowFunction="sum" dataDxfId="1" totalsRowDxfId="0" dataCellStyle="Currency" totalsRowCellStyle="Total"/>
  </tableColumns>
  <tableStyleInfo showFirstColumn="0" showLastColumn="0" showRowStripes="1" showColumnStripes="0"/>
  <extLst>
    <ext xmlns:x14="http://schemas.microsoft.com/office/spreadsheetml/2009/9/main" uri="{504A1905-F514-4f6f-8877-14C23A59335A}">
      <x14:table altTextSummary="County Summary of the Third Recovery of Overpayments for the Learning Recovery Emergency Block Gra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lrebg22result.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168D0-E373-4CAC-B436-9CFC6DC94049}">
  <sheetPr>
    <pageSetUpPr fitToPage="1"/>
  </sheetPr>
  <dimension ref="A1:S38"/>
  <sheetViews>
    <sheetView tabSelected="1" zoomScaleNormal="100" workbookViewId="0">
      <pane ySplit="8" topLeftCell="A9" activePane="bottomLeft" state="frozen"/>
      <selection pane="bottomLeft"/>
    </sheetView>
  </sheetViews>
  <sheetFormatPr defaultRowHeight="15" x14ac:dyDescent="0.2"/>
  <cols>
    <col min="1" max="1" width="18.44140625" customWidth="1"/>
    <col min="2" max="2" width="10.6640625" bestFit="1" customWidth="1"/>
    <col min="3" max="3" width="9.5546875" bestFit="1" customWidth="1"/>
    <col min="4" max="4" width="14.88671875" bestFit="1" customWidth="1"/>
    <col min="5" max="5" width="9.6640625" customWidth="1"/>
    <col min="6" max="6" width="7" bestFit="1" customWidth="1"/>
    <col min="7" max="7" width="7.77734375" bestFit="1" customWidth="1"/>
    <col min="8" max="8" width="7.5546875" bestFit="1" customWidth="1"/>
    <col min="9" max="9" width="5.21875" bestFit="1" customWidth="1"/>
    <col min="10" max="10" width="8.21875" bestFit="1" customWidth="1"/>
    <col min="11" max="11" width="31.6640625" customWidth="1"/>
    <col min="12" max="18" width="17.6640625" style="6" customWidth="1"/>
    <col min="19" max="19" width="13.6640625" style="6" customWidth="1"/>
  </cols>
  <sheetData>
    <row r="1" spans="1:19" ht="20.25" x14ac:dyDescent="0.3">
      <c r="A1" s="1" t="s">
        <v>159</v>
      </c>
      <c r="B1" s="2"/>
      <c r="C1" s="2"/>
      <c r="D1" s="1"/>
      <c r="E1" s="2"/>
      <c r="F1" s="3"/>
      <c r="G1" s="3"/>
      <c r="H1" s="3"/>
      <c r="I1" s="3"/>
      <c r="J1" s="3"/>
      <c r="K1" s="4"/>
      <c r="L1" s="5"/>
      <c r="M1" s="5"/>
      <c r="N1" s="5"/>
    </row>
    <row r="2" spans="1:19" ht="18" x14ac:dyDescent="0.25">
      <c r="A2" s="7" t="s">
        <v>0</v>
      </c>
      <c r="B2" s="8"/>
      <c r="C2" s="8"/>
      <c r="D2" s="7"/>
      <c r="E2" s="8"/>
      <c r="F2" s="3"/>
      <c r="G2" s="3"/>
      <c r="H2" s="3"/>
      <c r="I2" s="3"/>
      <c r="J2" s="3"/>
      <c r="K2" s="4"/>
      <c r="L2" s="5"/>
      <c r="M2" s="5"/>
      <c r="N2" s="9"/>
    </row>
    <row r="3" spans="1:19" ht="15.75" x14ac:dyDescent="0.25">
      <c r="A3" s="10" t="s">
        <v>1</v>
      </c>
      <c r="B3" s="3"/>
      <c r="C3" s="3"/>
      <c r="D3" s="4"/>
      <c r="E3" s="3"/>
      <c r="F3" s="3"/>
      <c r="G3" s="3"/>
      <c r="H3" s="3"/>
      <c r="I3" s="3"/>
      <c r="J3" s="3"/>
      <c r="K3" s="11"/>
      <c r="L3" s="5"/>
      <c r="M3" s="5"/>
      <c r="N3" s="5"/>
    </row>
    <row r="4" spans="1:19" ht="15.75" x14ac:dyDescent="0.25">
      <c r="A4" s="10" t="s">
        <v>160</v>
      </c>
      <c r="B4" s="3"/>
      <c r="C4" s="3"/>
      <c r="D4" s="4"/>
      <c r="E4" s="3"/>
      <c r="F4" s="3"/>
      <c r="G4" s="3"/>
      <c r="H4" s="3"/>
      <c r="I4" s="3"/>
      <c r="J4" s="3"/>
      <c r="K4" s="11"/>
      <c r="L4" s="12"/>
      <c r="M4" s="12"/>
      <c r="N4" s="12"/>
    </row>
    <row r="5" spans="1:19" ht="15.75" x14ac:dyDescent="0.25">
      <c r="A5" s="10" t="s">
        <v>2</v>
      </c>
      <c r="B5" s="3"/>
      <c r="C5" s="3"/>
      <c r="D5" s="4"/>
      <c r="E5" s="3"/>
      <c r="F5" s="3"/>
      <c r="G5" s="3"/>
      <c r="H5" s="3"/>
      <c r="I5" s="3"/>
      <c r="J5" s="3"/>
      <c r="K5" s="11"/>
      <c r="L5" s="12"/>
      <c r="M5" s="12"/>
      <c r="N5" s="12"/>
    </row>
    <row r="6" spans="1:19" ht="15.75" x14ac:dyDescent="0.25">
      <c r="A6" s="13" t="s">
        <v>3</v>
      </c>
      <c r="B6" s="3"/>
      <c r="C6" s="3"/>
      <c r="D6" s="4"/>
      <c r="E6" s="3"/>
      <c r="F6" s="3"/>
      <c r="G6" s="3"/>
      <c r="H6" s="3"/>
      <c r="I6" s="3"/>
      <c r="J6" s="3"/>
      <c r="K6" s="11"/>
      <c r="L6" s="12"/>
      <c r="M6" s="12"/>
      <c r="N6" s="12"/>
    </row>
    <row r="7" spans="1:19" ht="15.75" x14ac:dyDescent="0.25">
      <c r="A7" t="s">
        <v>161</v>
      </c>
      <c r="B7" s="3"/>
      <c r="C7" s="3"/>
      <c r="D7" s="4"/>
      <c r="E7" s="3"/>
      <c r="F7" s="3"/>
      <c r="G7" s="3"/>
      <c r="H7" s="3"/>
      <c r="I7" s="3"/>
      <c r="J7" s="3"/>
      <c r="K7" s="11"/>
      <c r="L7" s="12"/>
      <c r="M7" s="12"/>
      <c r="N7" s="12"/>
    </row>
    <row r="8" spans="1:19" ht="63" x14ac:dyDescent="0.25">
      <c r="A8" s="14" t="s">
        <v>4</v>
      </c>
      <c r="B8" s="14" t="s">
        <v>5</v>
      </c>
      <c r="C8" s="14" t="s">
        <v>6</v>
      </c>
      <c r="D8" s="14" t="s">
        <v>7</v>
      </c>
      <c r="E8" s="14" t="s">
        <v>8</v>
      </c>
      <c r="F8" s="14" t="s">
        <v>9</v>
      </c>
      <c r="G8" s="14" t="s">
        <v>10</v>
      </c>
      <c r="H8" s="14" t="s">
        <v>11</v>
      </c>
      <c r="I8" s="14" t="s">
        <v>12</v>
      </c>
      <c r="J8" s="14" t="s">
        <v>13</v>
      </c>
      <c r="K8" s="15" t="s">
        <v>14</v>
      </c>
      <c r="L8" s="16" t="s">
        <v>15</v>
      </c>
      <c r="M8" s="16" t="s">
        <v>16</v>
      </c>
      <c r="N8" s="16" t="s">
        <v>17</v>
      </c>
      <c r="O8" s="17" t="s">
        <v>18</v>
      </c>
      <c r="P8" s="17" t="s">
        <v>19</v>
      </c>
      <c r="Q8" s="17" t="s">
        <v>20</v>
      </c>
      <c r="R8" s="16" t="s">
        <v>21</v>
      </c>
      <c r="S8" s="16" t="s">
        <v>22</v>
      </c>
    </row>
    <row r="9" spans="1:19" s="23" customFormat="1" ht="30.75" x14ac:dyDescent="0.25">
      <c r="A9" s="18" t="s">
        <v>23</v>
      </c>
      <c r="B9" s="19" t="s">
        <v>24</v>
      </c>
      <c r="C9" s="19">
        <v>1</v>
      </c>
      <c r="D9" s="18" t="s">
        <v>25</v>
      </c>
      <c r="E9" s="20" t="s">
        <v>26</v>
      </c>
      <c r="F9" s="20" t="s">
        <v>27</v>
      </c>
      <c r="G9" s="21" t="s">
        <v>28</v>
      </c>
      <c r="H9" s="21" t="s">
        <v>29</v>
      </c>
      <c r="I9" s="21" t="s">
        <v>30</v>
      </c>
      <c r="J9" s="21" t="s">
        <v>27</v>
      </c>
      <c r="K9" s="39" t="s">
        <v>31</v>
      </c>
      <c r="L9" s="22">
        <v>96763</v>
      </c>
      <c r="M9" s="22">
        <v>112927</v>
      </c>
      <c r="N9" s="22">
        <v>-16164</v>
      </c>
      <c r="O9" s="22">
        <v>-269</v>
      </c>
      <c r="P9" s="22">
        <v>-269</v>
      </c>
      <c r="Q9" s="22">
        <v>0</v>
      </c>
      <c r="R9" s="22">
        <v>-269</v>
      </c>
      <c r="S9" s="22">
        <v>-15626</v>
      </c>
    </row>
    <row r="10" spans="1:19" s="23" customFormat="1" ht="30.75" x14ac:dyDescent="0.25">
      <c r="A10" s="18" t="s">
        <v>32</v>
      </c>
      <c r="B10" s="19" t="s">
        <v>33</v>
      </c>
      <c r="C10" s="19">
        <v>1</v>
      </c>
      <c r="D10" s="18" t="s">
        <v>34</v>
      </c>
      <c r="E10" s="20" t="s">
        <v>35</v>
      </c>
      <c r="F10" s="20" t="s">
        <v>36</v>
      </c>
      <c r="G10" s="21" t="s">
        <v>37</v>
      </c>
      <c r="H10" s="21" t="s">
        <v>38</v>
      </c>
      <c r="I10" s="21" t="s">
        <v>38</v>
      </c>
      <c r="J10" s="21" t="s">
        <v>36</v>
      </c>
      <c r="K10" s="40" t="s">
        <v>39</v>
      </c>
      <c r="L10" s="22">
        <v>1284159</v>
      </c>
      <c r="M10" s="22">
        <v>1498678</v>
      </c>
      <c r="N10" s="22">
        <v>-214519</v>
      </c>
      <c r="O10" s="22">
        <v>-202924</v>
      </c>
      <c r="P10" s="22">
        <v>-11595</v>
      </c>
      <c r="Q10" s="22">
        <v>0</v>
      </c>
      <c r="R10" s="22">
        <v>-11595</v>
      </c>
      <c r="S10" s="22">
        <v>0</v>
      </c>
    </row>
    <row r="11" spans="1:19" s="23" customFormat="1" ht="30.75" x14ac:dyDescent="0.25">
      <c r="A11" s="18" t="s">
        <v>40</v>
      </c>
      <c r="B11" s="19" t="s">
        <v>41</v>
      </c>
      <c r="C11" s="19">
        <v>53</v>
      </c>
      <c r="D11" s="18" t="s">
        <v>42</v>
      </c>
      <c r="E11" s="20" t="s">
        <v>43</v>
      </c>
      <c r="F11" s="20" t="s">
        <v>44</v>
      </c>
      <c r="G11" s="21" t="s">
        <v>45</v>
      </c>
      <c r="H11" s="21" t="s">
        <v>46</v>
      </c>
      <c r="I11" s="21" t="s">
        <v>30</v>
      </c>
      <c r="J11" s="21" t="s">
        <v>44</v>
      </c>
      <c r="K11" s="39" t="s">
        <v>47</v>
      </c>
      <c r="L11" s="22">
        <v>22050</v>
      </c>
      <c r="M11" s="22">
        <v>25734</v>
      </c>
      <c r="N11" s="22">
        <v>-3684</v>
      </c>
      <c r="O11" s="22">
        <v>-2740</v>
      </c>
      <c r="P11" s="22">
        <v>-944</v>
      </c>
      <c r="Q11" s="22">
        <v>0</v>
      </c>
      <c r="R11" s="22">
        <v>-944</v>
      </c>
      <c r="S11" s="22">
        <v>0</v>
      </c>
    </row>
    <row r="12" spans="1:19" s="23" customFormat="1" ht="30.75" x14ac:dyDescent="0.25">
      <c r="A12" s="18" t="s">
        <v>40</v>
      </c>
      <c r="B12" s="19" t="s">
        <v>41</v>
      </c>
      <c r="C12" s="19">
        <v>53</v>
      </c>
      <c r="D12" s="18" t="s">
        <v>48</v>
      </c>
      <c r="E12" s="20" t="s">
        <v>43</v>
      </c>
      <c r="F12" s="20" t="s">
        <v>49</v>
      </c>
      <c r="G12" s="21" t="s">
        <v>37</v>
      </c>
      <c r="H12" s="21" t="s">
        <v>38</v>
      </c>
      <c r="I12" s="21" t="s">
        <v>38</v>
      </c>
      <c r="J12" s="21" t="s">
        <v>49</v>
      </c>
      <c r="K12" s="39" t="s">
        <v>50</v>
      </c>
      <c r="L12" s="22">
        <v>1076877</v>
      </c>
      <c r="M12" s="22">
        <v>1256769</v>
      </c>
      <c r="N12" s="22">
        <v>-179892</v>
      </c>
      <c r="O12" s="22">
        <v>-157900</v>
      </c>
      <c r="P12" s="22">
        <v>-21992</v>
      </c>
      <c r="Q12" s="22">
        <v>0</v>
      </c>
      <c r="R12" s="22">
        <v>-21992</v>
      </c>
      <c r="S12" s="22">
        <v>0</v>
      </c>
    </row>
    <row r="13" spans="1:19" s="23" customFormat="1" ht="30.75" x14ac:dyDescent="0.25">
      <c r="A13" s="18" t="s">
        <v>51</v>
      </c>
      <c r="B13" s="19" t="s">
        <v>52</v>
      </c>
      <c r="C13" s="19">
        <v>1</v>
      </c>
      <c r="D13" s="18" t="s">
        <v>53</v>
      </c>
      <c r="E13" s="20" t="s">
        <v>54</v>
      </c>
      <c r="F13" s="20" t="s">
        <v>55</v>
      </c>
      <c r="G13" s="21" t="s">
        <v>56</v>
      </c>
      <c r="H13" s="21" t="s">
        <v>57</v>
      </c>
      <c r="I13" s="21" t="s">
        <v>30</v>
      </c>
      <c r="J13" s="21" t="s">
        <v>55</v>
      </c>
      <c r="K13" s="39" t="s">
        <v>58</v>
      </c>
      <c r="L13" s="22">
        <v>74487</v>
      </c>
      <c r="M13" s="22">
        <v>86930</v>
      </c>
      <c r="N13" s="22">
        <v>-12443</v>
      </c>
      <c r="O13" s="22">
        <v>-8950</v>
      </c>
      <c r="P13" s="22">
        <v>-3493</v>
      </c>
      <c r="Q13" s="22">
        <v>0</v>
      </c>
      <c r="R13" s="22">
        <v>-3493</v>
      </c>
      <c r="S13" s="22">
        <v>0</v>
      </c>
    </row>
    <row r="14" spans="1:19" s="23" customFormat="1" ht="30.75" x14ac:dyDescent="0.25">
      <c r="A14" s="18" t="s">
        <v>59</v>
      </c>
      <c r="B14" s="19" t="s">
        <v>60</v>
      </c>
      <c r="C14" s="19">
        <v>4</v>
      </c>
      <c r="D14" s="18" t="s">
        <v>61</v>
      </c>
      <c r="E14" s="20" t="s">
        <v>62</v>
      </c>
      <c r="F14" s="20" t="s">
        <v>63</v>
      </c>
      <c r="G14" s="21" t="s">
        <v>37</v>
      </c>
      <c r="H14" s="21" t="s">
        <v>38</v>
      </c>
      <c r="I14" s="21" t="s">
        <v>38</v>
      </c>
      <c r="J14" s="21" t="s">
        <v>63</v>
      </c>
      <c r="K14" s="39" t="s">
        <v>64</v>
      </c>
      <c r="L14" s="24">
        <v>208883</v>
      </c>
      <c r="M14" s="24">
        <v>243777</v>
      </c>
      <c r="N14" s="24">
        <v>-34894</v>
      </c>
      <c r="O14" s="22">
        <v>-32638</v>
      </c>
      <c r="P14" s="22">
        <v>-2256</v>
      </c>
      <c r="Q14" s="22">
        <v>0</v>
      </c>
      <c r="R14" s="22">
        <v>-2256</v>
      </c>
      <c r="S14" s="22">
        <v>0</v>
      </c>
    </row>
    <row r="15" spans="1:19" s="23" customFormat="1" ht="30.75" x14ac:dyDescent="0.25">
      <c r="A15" s="18" t="s">
        <v>65</v>
      </c>
      <c r="B15" s="19" t="s">
        <v>66</v>
      </c>
      <c r="C15" s="19">
        <v>1</v>
      </c>
      <c r="D15" s="18" t="s">
        <v>67</v>
      </c>
      <c r="E15" s="20" t="s">
        <v>68</v>
      </c>
      <c r="F15" s="20" t="s">
        <v>69</v>
      </c>
      <c r="G15" s="21" t="s">
        <v>37</v>
      </c>
      <c r="H15" s="21" t="s">
        <v>38</v>
      </c>
      <c r="I15" s="21" t="s">
        <v>38</v>
      </c>
      <c r="J15" s="21" t="s">
        <v>69</v>
      </c>
      <c r="K15" s="39" t="s">
        <v>70</v>
      </c>
      <c r="L15" s="22">
        <v>5387074</v>
      </c>
      <c r="M15" s="22">
        <v>6286985</v>
      </c>
      <c r="N15" s="22">
        <v>-899911</v>
      </c>
      <c r="O15" s="22">
        <v>-744440</v>
      </c>
      <c r="P15" s="22">
        <v>0</v>
      </c>
      <c r="Q15" s="22">
        <v>-155471</v>
      </c>
      <c r="R15" s="22">
        <v>-155471</v>
      </c>
      <c r="S15" s="22">
        <v>0</v>
      </c>
    </row>
    <row r="16" spans="1:19" s="23" customFormat="1" ht="30.75" x14ac:dyDescent="0.25">
      <c r="A16" s="18" t="s">
        <v>71</v>
      </c>
      <c r="B16" s="19" t="s">
        <v>72</v>
      </c>
      <c r="C16" s="19">
        <v>10</v>
      </c>
      <c r="D16" s="18" t="s">
        <v>73</v>
      </c>
      <c r="E16" s="20" t="s">
        <v>74</v>
      </c>
      <c r="F16" s="20" t="s">
        <v>75</v>
      </c>
      <c r="G16" s="21" t="s">
        <v>37</v>
      </c>
      <c r="H16" s="21" t="s">
        <v>38</v>
      </c>
      <c r="I16" s="21" t="s">
        <v>38</v>
      </c>
      <c r="J16" s="21" t="s">
        <v>75</v>
      </c>
      <c r="K16" s="39" t="s">
        <v>76</v>
      </c>
      <c r="L16" s="22">
        <v>2758127</v>
      </c>
      <c r="M16" s="22">
        <v>3218874</v>
      </c>
      <c r="N16" s="22">
        <v>-460747</v>
      </c>
      <c r="O16" s="22">
        <v>-377001</v>
      </c>
      <c r="P16" s="22">
        <v>0</v>
      </c>
      <c r="Q16" s="22">
        <v>-83746</v>
      </c>
      <c r="R16" s="22">
        <v>-83746</v>
      </c>
      <c r="S16" s="22">
        <v>0</v>
      </c>
    </row>
    <row r="17" spans="1:19" s="23" customFormat="1" ht="30.75" x14ac:dyDescent="0.25">
      <c r="A17" s="18" t="s">
        <v>71</v>
      </c>
      <c r="B17" s="19" t="s">
        <v>72</v>
      </c>
      <c r="C17" s="19">
        <v>10</v>
      </c>
      <c r="D17" s="18" t="s">
        <v>77</v>
      </c>
      <c r="E17" s="20" t="s">
        <v>74</v>
      </c>
      <c r="F17" s="20" t="s">
        <v>75</v>
      </c>
      <c r="G17" s="21" t="s">
        <v>78</v>
      </c>
      <c r="H17" s="21" t="s">
        <v>79</v>
      </c>
      <c r="I17" s="21" t="s">
        <v>80</v>
      </c>
      <c r="J17" s="21" t="s">
        <v>81</v>
      </c>
      <c r="K17" s="40" t="s">
        <v>82</v>
      </c>
      <c r="L17" s="22">
        <v>231139</v>
      </c>
      <c r="M17" s="22">
        <v>269751</v>
      </c>
      <c r="N17" s="22">
        <v>-38612</v>
      </c>
      <c r="O17" s="22">
        <v>-33815</v>
      </c>
      <c r="P17" s="22">
        <v>0</v>
      </c>
      <c r="Q17" s="22">
        <v>-4797</v>
      </c>
      <c r="R17" s="22">
        <v>-4797</v>
      </c>
      <c r="S17" s="22">
        <v>0</v>
      </c>
    </row>
    <row r="18" spans="1:19" s="23" customFormat="1" ht="30.75" x14ac:dyDescent="0.25">
      <c r="A18" s="18" t="s">
        <v>71</v>
      </c>
      <c r="B18" s="19" t="s">
        <v>72</v>
      </c>
      <c r="C18" s="19">
        <v>10</v>
      </c>
      <c r="D18" s="18" t="s">
        <v>83</v>
      </c>
      <c r="E18" s="20" t="s">
        <v>74</v>
      </c>
      <c r="F18" s="20" t="s">
        <v>84</v>
      </c>
      <c r="G18" s="21" t="s">
        <v>85</v>
      </c>
      <c r="H18" s="21" t="s">
        <v>86</v>
      </c>
      <c r="I18" s="21" t="s">
        <v>80</v>
      </c>
      <c r="J18" s="21" t="s">
        <v>87</v>
      </c>
      <c r="K18" s="40" t="s">
        <v>88</v>
      </c>
      <c r="L18" s="22">
        <v>1098515</v>
      </c>
      <c r="M18" s="22">
        <v>1282024</v>
      </c>
      <c r="N18" s="22">
        <v>-183509</v>
      </c>
      <c r="O18" s="22">
        <v>-141276</v>
      </c>
      <c r="P18" s="22">
        <v>0</v>
      </c>
      <c r="Q18" s="22">
        <v>-42233</v>
      </c>
      <c r="R18" s="22">
        <v>-42233</v>
      </c>
      <c r="S18" s="22">
        <v>0</v>
      </c>
    </row>
    <row r="19" spans="1:19" s="23" customFormat="1" ht="30.75" x14ac:dyDescent="0.25">
      <c r="A19" s="18" t="s">
        <v>71</v>
      </c>
      <c r="B19" s="19" t="s">
        <v>72</v>
      </c>
      <c r="C19" s="19">
        <v>10</v>
      </c>
      <c r="D19" s="18" t="s">
        <v>89</v>
      </c>
      <c r="E19" s="20" t="s">
        <v>74</v>
      </c>
      <c r="F19" s="20" t="s">
        <v>90</v>
      </c>
      <c r="G19" s="21" t="s">
        <v>37</v>
      </c>
      <c r="H19" s="21" t="s">
        <v>38</v>
      </c>
      <c r="I19" s="21" t="s">
        <v>38</v>
      </c>
      <c r="J19" s="21" t="s">
        <v>90</v>
      </c>
      <c r="K19" s="40" t="s">
        <v>91</v>
      </c>
      <c r="L19" s="22">
        <v>4743444</v>
      </c>
      <c r="M19" s="22">
        <v>5535838</v>
      </c>
      <c r="N19" s="22">
        <v>-792394</v>
      </c>
      <c r="O19" s="22">
        <v>-551363</v>
      </c>
      <c r="P19" s="22">
        <v>0</v>
      </c>
      <c r="Q19" s="22">
        <v>-241031</v>
      </c>
      <c r="R19" s="22">
        <v>-241031</v>
      </c>
      <c r="S19" s="22">
        <v>0</v>
      </c>
    </row>
    <row r="20" spans="1:19" s="23" customFormat="1" ht="30.75" x14ac:dyDescent="0.25">
      <c r="A20" s="18" t="s">
        <v>71</v>
      </c>
      <c r="B20" s="19" t="s">
        <v>72</v>
      </c>
      <c r="C20" s="19">
        <v>10</v>
      </c>
      <c r="D20" s="18" t="s">
        <v>92</v>
      </c>
      <c r="E20" s="20" t="s">
        <v>74</v>
      </c>
      <c r="F20" s="20" t="s">
        <v>90</v>
      </c>
      <c r="G20" s="21" t="s">
        <v>93</v>
      </c>
      <c r="H20" s="21" t="s">
        <v>94</v>
      </c>
      <c r="I20" s="21" t="s">
        <v>80</v>
      </c>
      <c r="J20" s="21" t="s">
        <v>95</v>
      </c>
      <c r="K20" s="40" t="s">
        <v>96</v>
      </c>
      <c r="L20" s="22">
        <v>84752</v>
      </c>
      <c r="M20" s="22">
        <v>98910</v>
      </c>
      <c r="N20" s="22">
        <v>-14158</v>
      </c>
      <c r="O20" s="22">
        <v>-12938</v>
      </c>
      <c r="P20" s="22">
        <v>0</v>
      </c>
      <c r="Q20" s="22">
        <v>-1220</v>
      </c>
      <c r="R20" s="22">
        <v>-1220</v>
      </c>
      <c r="S20" s="22">
        <v>0</v>
      </c>
    </row>
    <row r="21" spans="1:19" s="23" customFormat="1" ht="30.75" x14ac:dyDescent="0.25">
      <c r="A21" s="18" t="s">
        <v>71</v>
      </c>
      <c r="B21" s="19" t="s">
        <v>72</v>
      </c>
      <c r="C21" s="19">
        <v>10</v>
      </c>
      <c r="D21" s="18" t="s">
        <v>97</v>
      </c>
      <c r="E21" s="20" t="s">
        <v>74</v>
      </c>
      <c r="F21" s="20" t="s">
        <v>98</v>
      </c>
      <c r="G21" s="21" t="s">
        <v>37</v>
      </c>
      <c r="H21" s="21" t="s">
        <v>38</v>
      </c>
      <c r="I21" s="21" t="s">
        <v>38</v>
      </c>
      <c r="J21" s="21" t="s">
        <v>98</v>
      </c>
      <c r="K21" s="39" t="s">
        <v>99</v>
      </c>
      <c r="L21" s="22">
        <v>5412184</v>
      </c>
      <c r="M21" s="22">
        <v>6316290</v>
      </c>
      <c r="N21" s="22">
        <v>-904106</v>
      </c>
      <c r="O21" s="22">
        <v>-618099</v>
      </c>
      <c r="P21" s="22">
        <v>0</v>
      </c>
      <c r="Q21" s="22">
        <v>-286007</v>
      </c>
      <c r="R21" s="22">
        <v>-286007</v>
      </c>
      <c r="S21" s="22">
        <v>0</v>
      </c>
    </row>
    <row r="22" spans="1:19" s="23" customFormat="1" ht="30.75" x14ac:dyDescent="0.25">
      <c r="A22" s="18" t="s">
        <v>71</v>
      </c>
      <c r="B22" s="19" t="s">
        <v>72</v>
      </c>
      <c r="C22" s="19">
        <v>10</v>
      </c>
      <c r="D22" s="18" t="s">
        <v>100</v>
      </c>
      <c r="E22" s="20" t="s">
        <v>74</v>
      </c>
      <c r="F22" s="20" t="s">
        <v>98</v>
      </c>
      <c r="G22" s="21" t="s">
        <v>101</v>
      </c>
      <c r="H22" s="21" t="s">
        <v>102</v>
      </c>
      <c r="I22" s="21" t="s">
        <v>80</v>
      </c>
      <c r="J22" s="21" t="s">
        <v>103</v>
      </c>
      <c r="K22" s="40" t="s">
        <v>104</v>
      </c>
      <c r="L22" s="22">
        <v>441870</v>
      </c>
      <c r="M22" s="22">
        <v>515685</v>
      </c>
      <c r="N22" s="22">
        <v>-73815</v>
      </c>
      <c r="O22" s="22">
        <v>-73436</v>
      </c>
      <c r="P22" s="22">
        <v>0</v>
      </c>
      <c r="Q22" s="22">
        <v>-379</v>
      </c>
      <c r="R22" s="22">
        <v>-379</v>
      </c>
      <c r="S22" s="22">
        <v>0</v>
      </c>
    </row>
    <row r="23" spans="1:19" s="23" customFormat="1" ht="30.75" x14ac:dyDescent="0.25">
      <c r="A23" s="18" t="s">
        <v>71</v>
      </c>
      <c r="B23" s="19" t="s">
        <v>72</v>
      </c>
      <c r="C23" s="19">
        <v>10</v>
      </c>
      <c r="D23" s="18" t="s">
        <v>105</v>
      </c>
      <c r="E23" s="20" t="s">
        <v>74</v>
      </c>
      <c r="F23" s="20" t="s">
        <v>106</v>
      </c>
      <c r="G23" s="21" t="s">
        <v>37</v>
      </c>
      <c r="H23" s="21" t="s">
        <v>38</v>
      </c>
      <c r="I23" s="21" t="s">
        <v>38</v>
      </c>
      <c r="J23" s="21" t="s">
        <v>106</v>
      </c>
      <c r="K23" s="39" t="s">
        <v>107</v>
      </c>
      <c r="L23" s="22">
        <v>6876585</v>
      </c>
      <c r="M23" s="22">
        <v>8025320</v>
      </c>
      <c r="N23" s="22">
        <v>-1148735</v>
      </c>
      <c r="O23" s="22">
        <v>-754998</v>
      </c>
      <c r="P23" s="22">
        <v>0</v>
      </c>
      <c r="Q23" s="22">
        <v>-393737</v>
      </c>
      <c r="R23" s="22">
        <v>-393737</v>
      </c>
      <c r="S23" s="22">
        <v>0</v>
      </c>
    </row>
    <row r="24" spans="1:19" s="23" customFormat="1" ht="30.75" x14ac:dyDescent="0.25">
      <c r="A24" s="18" t="s">
        <v>108</v>
      </c>
      <c r="B24" s="19" t="s">
        <v>109</v>
      </c>
      <c r="C24" s="19">
        <v>39</v>
      </c>
      <c r="D24" s="18" t="s">
        <v>110</v>
      </c>
      <c r="E24" s="20" t="s">
        <v>111</v>
      </c>
      <c r="F24" s="20" t="s">
        <v>112</v>
      </c>
      <c r="G24" s="21" t="s">
        <v>37</v>
      </c>
      <c r="H24" s="21" t="s">
        <v>38</v>
      </c>
      <c r="I24" s="21" t="s">
        <v>38</v>
      </c>
      <c r="J24" s="21" t="s">
        <v>112</v>
      </c>
      <c r="K24" s="40" t="s">
        <v>113</v>
      </c>
      <c r="L24" s="22">
        <v>2803645</v>
      </c>
      <c r="M24" s="22">
        <v>3271995</v>
      </c>
      <c r="N24" s="22">
        <v>-468350</v>
      </c>
      <c r="O24" s="22">
        <v>-266611</v>
      </c>
      <c r="P24" s="22">
        <v>0</v>
      </c>
      <c r="Q24" s="22">
        <v>-201739</v>
      </c>
      <c r="R24" s="22">
        <v>-201739</v>
      </c>
      <c r="S24" s="22">
        <v>0</v>
      </c>
    </row>
    <row r="25" spans="1:19" s="23" customFormat="1" ht="30.75" x14ac:dyDescent="0.25">
      <c r="A25" s="18" t="s">
        <v>108</v>
      </c>
      <c r="B25" s="19" t="s">
        <v>109</v>
      </c>
      <c r="C25" s="19">
        <v>39</v>
      </c>
      <c r="D25" s="18" t="s">
        <v>114</v>
      </c>
      <c r="E25" s="20" t="s">
        <v>111</v>
      </c>
      <c r="F25" s="20" t="s">
        <v>115</v>
      </c>
      <c r="G25" s="21" t="s">
        <v>37</v>
      </c>
      <c r="H25" s="21" t="s">
        <v>38</v>
      </c>
      <c r="I25" s="21" t="s">
        <v>38</v>
      </c>
      <c r="J25" s="21" t="s">
        <v>115</v>
      </c>
      <c r="K25" s="40" t="s">
        <v>116</v>
      </c>
      <c r="L25" s="22">
        <v>444191</v>
      </c>
      <c r="M25" s="22">
        <v>518392</v>
      </c>
      <c r="N25" s="22">
        <v>-74201</v>
      </c>
      <c r="O25" s="22">
        <v>-8363</v>
      </c>
      <c r="P25" s="22">
        <v>0</v>
      </c>
      <c r="Q25" s="22">
        <v>-65838</v>
      </c>
      <c r="R25" s="22">
        <v>-65838</v>
      </c>
      <c r="S25" s="22">
        <v>0</v>
      </c>
    </row>
    <row r="26" spans="1:19" s="23" customFormat="1" ht="30.75" x14ac:dyDescent="0.25">
      <c r="A26" s="18" t="s">
        <v>108</v>
      </c>
      <c r="B26" s="19" t="s">
        <v>109</v>
      </c>
      <c r="C26" s="19">
        <v>39</v>
      </c>
      <c r="D26" s="18" t="s">
        <v>117</v>
      </c>
      <c r="E26" s="20" t="s">
        <v>111</v>
      </c>
      <c r="F26" s="20" t="s">
        <v>118</v>
      </c>
      <c r="G26" s="21" t="s">
        <v>37</v>
      </c>
      <c r="H26" s="21" t="s">
        <v>38</v>
      </c>
      <c r="I26" s="21" t="s">
        <v>38</v>
      </c>
      <c r="J26" s="21" t="s">
        <v>118</v>
      </c>
      <c r="K26" s="39" t="s">
        <v>119</v>
      </c>
      <c r="L26" s="22">
        <v>12935579</v>
      </c>
      <c r="M26" s="22">
        <v>15096471</v>
      </c>
      <c r="N26" s="22">
        <v>-2160892</v>
      </c>
      <c r="O26" s="22">
        <v>-1942128</v>
      </c>
      <c r="P26" s="22">
        <v>0</v>
      </c>
      <c r="Q26" s="22">
        <v>-218764</v>
      </c>
      <c r="R26" s="22">
        <v>-218764</v>
      </c>
      <c r="S26" s="22">
        <v>0</v>
      </c>
    </row>
    <row r="27" spans="1:19" s="23" customFormat="1" ht="30.75" x14ac:dyDescent="0.25">
      <c r="A27" s="18" t="s">
        <v>108</v>
      </c>
      <c r="B27" s="19" t="s">
        <v>109</v>
      </c>
      <c r="C27" s="19">
        <v>39</v>
      </c>
      <c r="D27" s="18" t="s">
        <v>120</v>
      </c>
      <c r="E27" s="20" t="s">
        <v>111</v>
      </c>
      <c r="F27" s="20" t="s">
        <v>121</v>
      </c>
      <c r="G27" s="21" t="s">
        <v>122</v>
      </c>
      <c r="H27" s="21" t="s">
        <v>123</v>
      </c>
      <c r="I27" s="21" t="s">
        <v>80</v>
      </c>
      <c r="J27" s="21" t="s">
        <v>124</v>
      </c>
      <c r="K27" s="40" t="s">
        <v>125</v>
      </c>
      <c r="L27" s="22">
        <v>109656</v>
      </c>
      <c r="M27" s="22">
        <v>127975</v>
      </c>
      <c r="N27" s="22">
        <v>-18319</v>
      </c>
      <c r="O27" s="22">
        <v>-6599</v>
      </c>
      <c r="P27" s="22">
        <v>0</v>
      </c>
      <c r="Q27" s="22">
        <v>-6599</v>
      </c>
      <c r="R27" s="22">
        <v>-6599</v>
      </c>
      <c r="S27" s="22">
        <v>-5121</v>
      </c>
    </row>
    <row r="28" spans="1:19" s="23" customFormat="1" ht="30.75" x14ac:dyDescent="0.25">
      <c r="A28" s="18" t="s">
        <v>126</v>
      </c>
      <c r="B28" s="19" t="s">
        <v>127</v>
      </c>
      <c r="C28" s="19">
        <v>3</v>
      </c>
      <c r="D28" s="18" t="s">
        <v>128</v>
      </c>
      <c r="E28" s="20" t="s">
        <v>129</v>
      </c>
      <c r="F28" s="20" t="s">
        <v>130</v>
      </c>
      <c r="G28" s="21" t="s">
        <v>37</v>
      </c>
      <c r="H28" s="21" t="s">
        <v>38</v>
      </c>
      <c r="I28" s="21" t="s">
        <v>38</v>
      </c>
      <c r="J28" s="21" t="s">
        <v>130</v>
      </c>
      <c r="K28" s="40" t="s">
        <v>131</v>
      </c>
      <c r="L28" s="22">
        <v>5196915</v>
      </c>
      <c r="M28" s="22">
        <v>6065060</v>
      </c>
      <c r="N28" s="22">
        <v>-868145</v>
      </c>
      <c r="O28" s="22">
        <v>-565316</v>
      </c>
      <c r="P28" s="22">
        <v>0</v>
      </c>
      <c r="Q28" s="22">
        <v>-302829</v>
      </c>
      <c r="R28" s="22">
        <v>-302829</v>
      </c>
      <c r="S28" s="22">
        <v>0</v>
      </c>
    </row>
    <row r="29" spans="1:19" s="23" customFormat="1" ht="30.75" x14ac:dyDescent="0.25">
      <c r="A29" s="18" t="s">
        <v>126</v>
      </c>
      <c r="B29" s="19" t="s">
        <v>127</v>
      </c>
      <c r="C29" s="19">
        <v>3</v>
      </c>
      <c r="D29" s="18" t="s">
        <v>132</v>
      </c>
      <c r="E29" s="20" t="s">
        <v>129</v>
      </c>
      <c r="F29" s="20" t="s">
        <v>133</v>
      </c>
      <c r="G29" s="21" t="s">
        <v>37</v>
      </c>
      <c r="H29" s="21" t="s">
        <v>38</v>
      </c>
      <c r="I29" s="21" t="s">
        <v>38</v>
      </c>
      <c r="J29" s="21" t="s">
        <v>133</v>
      </c>
      <c r="K29" s="40" t="s">
        <v>134</v>
      </c>
      <c r="L29" s="22">
        <v>3312098</v>
      </c>
      <c r="M29" s="22">
        <v>3865385</v>
      </c>
      <c r="N29" s="22">
        <v>-553287</v>
      </c>
      <c r="O29" s="22">
        <v>-288394</v>
      </c>
      <c r="P29" s="22">
        <v>0</v>
      </c>
      <c r="Q29" s="22">
        <v>-264893</v>
      </c>
      <c r="R29" s="22">
        <v>-264893</v>
      </c>
      <c r="S29" s="22">
        <v>0</v>
      </c>
    </row>
    <row r="30" spans="1:19" s="23" customFormat="1" ht="30.75" x14ac:dyDescent="0.25">
      <c r="A30" s="18" t="s">
        <v>126</v>
      </c>
      <c r="B30" s="19" t="s">
        <v>127</v>
      </c>
      <c r="C30" s="19">
        <v>3</v>
      </c>
      <c r="D30" s="18" t="s">
        <v>135</v>
      </c>
      <c r="E30" s="20" t="s">
        <v>129</v>
      </c>
      <c r="F30" s="20" t="s">
        <v>136</v>
      </c>
      <c r="G30" s="21" t="s">
        <v>37</v>
      </c>
      <c r="H30" s="21" t="s">
        <v>38</v>
      </c>
      <c r="I30" s="21" t="s">
        <v>38</v>
      </c>
      <c r="J30" s="21" t="s">
        <v>136</v>
      </c>
      <c r="K30" s="40" t="s">
        <v>137</v>
      </c>
      <c r="L30" s="22">
        <v>843890</v>
      </c>
      <c r="M30" s="22">
        <v>984862</v>
      </c>
      <c r="N30" s="22">
        <v>-140972</v>
      </c>
      <c r="O30" s="22">
        <v>-134333</v>
      </c>
      <c r="P30" s="22">
        <v>0</v>
      </c>
      <c r="Q30" s="22">
        <v>-6639</v>
      </c>
      <c r="R30" s="22">
        <v>-6639</v>
      </c>
      <c r="S30" s="22">
        <v>0</v>
      </c>
    </row>
    <row r="31" spans="1:19" s="23" customFormat="1" ht="30.75" x14ac:dyDescent="0.25">
      <c r="A31" s="18" t="s">
        <v>126</v>
      </c>
      <c r="B31" s="19" t="s">
        <v>127</v>
      </c>
      <c r="C31" s="19">
        <v>3</v>
      </c>
      <c r="D31" s="18" t="s">
        <v>138</v>
      </c>
      <c r="E31" s="20" t="s">
        <v>129</v>
      </c>
      <c r="F31" s="20" t="s">
        <v>139</v>
      </c>
      <c r="G31" s="21" t="s">
        <v>140</v>
      </c>
      <c r="H31" s="21" t="s">
        <v>141</v>
      </c>
      <c r="I31" s="21" t="s">
        <v>80</v>
      </c>
      <c r="J31" s="21" t="s">
        <v>142</v>
      </c>
      <c r="K31" s="40" t="s">
        <v>143</v>
      </c>
      <c r="L31" s="22">
        <v>673707</v>
      </c>
      <c r="M31" s="22">
        <v>786251</v>
      </c>
      <c r="N31" s="22">
        <v>-112544</v>
      </c>
      <c r="O31" s="22">
        <v>-75323</v>
      </c>
      <c r="P31" s="22">
        <v>0</v>
      </c>
      <c r="Q31" s="22">
        <v>-37221</v>
      </c>
      <c r="R31" s="22">
        <v>-37221</v>
      </c>
      <c r="S31" s="22">
        <v>0</v>
      </c>
    </row>
    <row r="32" spans="1:19" s="23" customFormat="1" ht="30.75" x14ac:dyDescent="0.25">
      <c r="A32" s="18" t="s">
        <v>126</v>
      </c>
      <c r="B32" s="19" t="s">
        <v>127</v>
      </c>
      <c r="C32" s="19">
        <v>3</v>
      </c>
      <c r="D32" s="18" t="s">
        <v>144</v>
      </c>
      <c r="E32" s="20" t="s">
        <v>129</v>
      </c>
      <c r="F32" s="20" t="s">
        <v>145</v>
      </c>
      <c r="G32" s="21" t="s">
        <v>37</v>
      </c>
      <c r="H32" s="21" t="s">
        <v>38</v>
      </c>
      <c r="I32" s="21" t="s">
        <v>38</v>
      </c>
      <c r="J32" s="21" t="s">
        <v>145</v>
      </c>
      <c r="K32" s="40" t="s">
        <v>146</v>
      </c>
      <c r="L32" s="22">
        <v>12042313</v>
      </c>
      <c r="M32" s="22">
        <v>14053983</v>
      </c>
      <c r="N32" s="22">
        <v>-2011670</v>
      </c>
      <c r="O32" s="22">
        <v>-1805685</v>
      </c>
      <c r="P32" s="22">
        <v>0</v>
      </c>
      <c r="Q32" s="22">
        <v>-205985</v>
      </c>
      <c r="R32" s="22">
        <v>-205985</v>
      </c>
      <c r="S32" s="22">
        <v>0</v>
      </c>
    </row>
    <row r="33" spans="1:19" s="23" customFormat="1" ht="30.75" x14ac:dyDescent="0.25">
      <c r="A33" s="18" t="s">
        <v>126</v>
      </c>
      <c r="B33" s="19" t="s">
        <v>127</v>
      </c>
      <c r="C33" s="19">
        <v>3</v>
      </c>
      <c r="D33" s="18" t="s">
        <v>147</v>
      </c>
      <c r="E33" s="20" t="s">
        <v>129</v>
      </c>
      <c r="F33" s="20" t="s">
        <v>148</v>
      </c>
      <c r="G33" s="21" t="s">
        <v>37</v>
      </c>
      <c r="H33" s="21" t="s">
        <v>38</v>
      </c>
      <c r="I33" s="21" t="s">
        <v>38</v>
      </c>
      <c r="J33" s="21" t="s">
        <v>148</v>
      </c>
      <c r="K33" s="40" t="s">
        <v>149</v>
      </c>
      <c r="L33" s="22">
        <v>4010135</v>
      </c>
      <c r="M33" s="22">
        <v>4680029</v>
      </c>
      <c r="N33" s="22">
        <v>-669894</v>
      </c>
      <c r="O33" s="22">
        <v>-644278</v>
      </c>
      <c r="P33" s="22">
        <v>0</v>
      </c>
      <c r="Q33" s="22">
        <v>-25616</v>
      </c>
      <c r="R33" s="22">
        <v>-25616</v>
      </c>
      <c r="S33" s="22">
        <v>0</v>
      </c>
    </row>
    <row r="34" spans="1:19" s="25" customFormat="1" ht="15.75" x14ac:dyDescent="0.25">
      <c r="A34" s="41" t="s">
        <v>150</v>
      </c>
      <c r="B34" s="42"/>
      <c r="C34" s="42"/>
      <c r="D34" s="41"/>
      <c r="E34" s="43"/>
      <c r="F34" s="43"/>
      <c r="G34" s="43"/>
      <c r="H34" s="43"/>
      <c r="I34" s="43"/>
      <c r="J34" s="43"/>
      <c r="K34" s="44"/>
      <c r="L34" s="45">
        <f>SUBTOTAL(109,Table1[Revised
Allocation])</f>
        <v>72169038</v>
      </c>
      <c r="M34" s="45">
        <f>SUBTOTAL(109,Table1[Prior
Apportionments])</f>
        <v>84224895</v>
      </c>
      <c r="N34" s="45">
        <f>SUBTOTAL(109,Table1[Total 
Overpayment])</f>
        <v>-12055857</v>
      </c>
      <c r="O34" s="45">
        <f>SUBTOTAL(109,Table1[Prior
Recovery])</f>
        <v>-9449817</v>
      </c>
      <c r="P34" s="45">
        <f>SUBTOTAL(109,Table1[Current Recovery
PCA 25695])</f>
        <v>-40549</v>
      </c>
      <c r="Q34" s="45">
        <f>SUBTOTAL(109,Table1[Current Recovery
PCA 25696])</f>
        <v>-2544744</v>
      </c>
      <c r="R34" s="45">
        <f>SUBTOTAL(109,Table1[Current Recovery
Total])</f>
        <v>-2585293</v>
      </c>
      <c r="S34" s="45">
        <f>SUBTOTAL(109,Table1[Remaining Balance to be Invoiced])</f>
        <v>-20747</v>
      </c>
    </row>
    <row r="35" spans="1:19" x14ac:dyDescent="0.2">
      <c r="A35" s="4" t="s">
        <v>151</v>
      </c>
    </row>
    <row r="36" spans="1:19" x14ac:dyDescent="0.2">
      <c r="A36" s="4" t="s">
        <v>152</v>
      </c>
    </row>
    <row r="37" spans="1:19" x14ac:dyDescent="0.2">
      <c r="A37" s="4" t="s">
        <v>153</v>
      </c>
    </row>
    <row r="38" spans="1:19" x14ac:dyDescent="0.2">
      <c r="A38" s="26" t="s">
        <v>154</v>
      </c>
    </row>
  </sheetData>
  <hyperlinks>
    <hyperlink ref="A6" r:id="rId1" tooltip="Funding results page for the Learning Recovery Emergency Block Grant." xr:uid="{239450FA-B5A7-4EBD-B729-9DCB31B68EE5}"/>
  </hyperlinks>
  <pageMargins left="0.7" right="0.7" top="0.75" bottom="0.75" header="0.3" footer="0.3"/>
  <pageSetup paperSize="5" scale="46" fitToHeight="0" orientation="landscape" r:id="rId2"/>
  <headerFooter>
    <oddFooter>Page &amp;P of &amp;N</oddFooter>
  </headerFooter>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3EEC0-84DD-40AB-B955-F620939AB142}">
  <sheetPr>
    <pageSetUpPr fitToPage="1"/>
  </sheetPr>
  <dimension ref="A1:E16"/>
  <sheetViews>
    <sheetView workbookViewId="0">
      <pane ySplit="3" topLeftCell="A4" activePane="bottomLeft" state="frozen"/>
      <selection activeCell="A7" sqref="A7"/>
      <selection pane="bottomLeft"/>
    </sheetView>
  </sheetViews>
  <sheetFormatPr defaultColWidth="8.88671875" defaultRowHeight="15" x14ac:dyDescent="0.2"/>
  <cols>
    <col min="1" max="1" width="17.44140625" style="29" customWidth="1"/>
    <col min="2" max="2" width="40.6640625" style="29" customWidth="1"/>
    <col min="3" max="3" width="18.6640625" style="30" customWidth="1"/>
    <col min="4" max="16384" width="8.88671875" style="29"/>
  </cols>
  <sheetData>
    <row r="1" spans="1:5" s="27" customFormat="1" ht="18" x14ac:dyDescent="0.25">
      <c r="A1" s="48" t="s">
        <v>155</v>
      </c>
      <c r="C1" s="28"/>
    </row>
    <row r="2" spans="1:5" ht="15.75" x14ac:dyDescent="0.25">
      <c r="A2" s="47" t="s">
        <v>0</v>
      </c>
    </row>
    <row r="3" spans="1:5" ht="33" customHeight="1" x14ac:dyDescent="0.25">
      <c r="A3" s="31" t="s">
        <v>156</v>
      </c>
      <c r="B3" s="31" t="s">
        <v>157</v>
      </c>
      <c r="C3" s="32" t="s">
        <v>158</v>
      </c>
    </row>
    <row r="4" spans="1:5" s="37" customFormat="1" x14ac:dyDescent="0.2">
      <c r="A4" s="33" t="s">
        <v>26</v>
      </c>
      <c r="B4" s="34" t="s">
        <v>23</v>
      </c>
      <c r="C4" s="22">
        <v>-269</v>
      </c>
      <c r="D4" s="35"/>
      <c r="E4" s="36"/>
    </row>
    <row r="5" spans="1:5" s="37" customFormat="1" x14ac:dyDescent="0.2">
      <c r="A5" s="33" t="s">
        <v>35</v>
      </c>
      <c r="B5" s="34" t="s">
        <v>32</v>
      </c>
      <c r="C5" s="22">
        <v>-11595</v>
      </c>
      <c r="D5" s="35"/>
      <c r="E5" s="36"/>
    </row>
    <row r="6" spans="1:5" s="37" customFormat="1" x14ac:dyDescent="0.2">
      <c r="A6" s="33" t="s">
        <v>43</v>
      </c>
      <c r="B6" s="34" t="s">
        <v>40</v>
      </c>
      <c r="C6" s="22">
        <v>-22936</v>
      </c>
      <c r="D6" s="35"/>
      <c r="E6" s="36"/>
    </row>
    <row r="7" spans="1:5" s="37" customFormat="1" x14ac:dyDescent="0.2">
      <c r="A7" s="33" t="s">
        <v>54</v>
      </c>
      <c r="B7" s="34" t="s">
        <v>51</v>
      </c>
      <c r="C7" s="22">
        <v>-3493</v>
      </c>
      <c r="D7" s="35"/>
      <c r="E7" s="36"/>
    </row>
    <row r="8" spans="1:5" s="37" customFormat="1" x14ac:dyDescent="0.2">
      <c r="A8" s="33" t="s">
        <v>62</v>
      </c>
      <c r="B8" s="34" t="s">
        <v>59</v>
      </c>
      <c r="C8" s="22">
        <v>-2256</v>
      </c>
      <c r="D8" s="35"/>
      <c r="E8" s="36"/>
    </row>
    <row r="9" spans="1:5" s="37" customFormat="1" x14ac:dyDescent="0.2">
      <c r="A9" s="33" t="s">
        <v>68</v>
      </c>
      <c r="B9" s="34" t="s">
        <v>65</v>
      </c>
      <c r="C9" s="22">
        <v>-155471</v>
      </c>
      <c r="D9" s="35"/>
      <c r="E9" s="36"/>
    </row>
    <row r="10" spans="1:5" s="37" customFormat="1" x14ac:dyDescent="0.2">
      <c r="A10" s="33" t="s">
        <v>74</v>
      </c>
      <c r="B10" s="34" t="s">
        <v>71</v>
      </c>
      <c r="C10" s="22">
        <v>-1053150</v>
      </c>
      <c r="D10" s="35"/>
      <c r="E10" s="36"/>
    </row>
    <row r="11" spans="1:5" s="37" customFormat="1" x14ac:dyDescent="0.2">
      <c r="A11" s="33" t="s">
        <v>111</v>
      </c>
      <c r="B11" s="34" t="s">
        <v>108</v>
      </c>
      <c r="C11" s="22">
        <v>-492940</v>
      </c>
      <c r="D11" s="35"/>
      <c r="E11" s="36"/>
    </row>
    <row r="12" spans="1:5" s="37" customFormat="1" x14ac:dyDescent="0.2">
      <c r="A12" s="33" t="s">
        <v>129</v>
      </c>
      <c r="B12" s="34" t="s">
        <v>126</v>
      </c>
      <c r="C12" s="46">
        <v>-843183</v>
      </c>
      <c r="D12" s="35"/>
      <c r="E12" s="36"/>
    </row>
    <row r="13" spans="1:5" s="37" customFormat="1" ht="15.75" x14ac:dyDescent="0.25">
      <c r="A13" s="49" t="s">
        <v>150</v>
      </c>
      <c r="B13" s="49"/>
      <c r="C13" s="45">
        <f>SUBTOTAL(109,Table2[County Total])</f>
        <v>-2585293</v>
      </c>
      <c r="D13" s="35"/>
      <c r="E13" s="36"/>
    </row>
    <row r="14" spans="1:5" x14ac:dyDescent="0.2">
      <c r="A14" s="29" t="s">
        <v>153</v>
      </c>
    </row>
    <row r="15" spans="1:5" x14ac:dyDescent="0.2">
      <c r="A15" s="29" t="s">
        <v>152</v>
      </c>
    </row>
    <row r="16" spans="1:5" x14ac:dyDescent="0.2">
      <c r="A16" s="38" t="s">
        <v>154</v>
      </c>
    </row>
  </sheetData>
  <pageMargins left="0.7" right="0.7" top="0.75" bottom="0.75" header="0.3" footer="0.3"/>
  <pageSetup scale="74" fitToHeight="0" orientation="portrait" r:id="rId1"/>
  <headerFooter>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LREBG Offset #3 (Schedule-LEA)</vt:lpstr>
      <vt:lpstr>LREBG Offset #3 (Schedule-COE)</vt:lpstr>
      <vt:lpstr>'LREBG Offset #3 (Schedule-LEA)'!Print_Area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Recov3-22: LREBG (CA Dept of Education)</dc:title>
  <dc:subject>Schedule of the Third Recovery of Overpayments for the Learning Recovery Emergency Block Grant for fiscal year 2022-23.</dc:subject>
  <dc:creator/>
  <cp:lastModifiedBy/>
  <dcterms:created xsi:type="dcterms:W3CDTF">2023-12-08T20:38:39Z</dcterms:created>
  <dcterms:modified xsi:type="dcterms:W3CDTF">2023-12-08T21:09:47Z</dcterms:modified>
</cp:coreProperties>
</file>