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una\AppData\Local\Adobe\Contribute 6.5\en_US\Sites\Site1\fg\aa\pa\documents\"/>
    </mc:Choice>
  </mc:AlternateContent>
  <xr:revisionPtr revIDLastSave="0" documentId="13_ncr:1_{164E4851-F1FF-4D5B-842C-0DD610586C5A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19-20 P2" sheetId="8" r:id="rId1"/>
    <sheet name="18-19 AN R1" sheetId="6" r:id="rId2"/>
    <sheet name="17-18 AN R3" sheetId="5" r:id="rId3"/>
  </sheets>
  <definedNames>
    <definedName name="_xlnm._FilterDatabase" localSheetId="2" hidden="1">'17-18 AN R3'!$A$5:$N$5</definedName>
    <definedName name="Z_399D2AEE_63C3_4E2E_8B97_E45281082497_.wvu.FilterData" localSheetId="1" hidden="1">'18-19 AN R1'!$A$5:$N$5</definedName>
    <definedName name="Z_399D2AEE_63C3_4E2E_8B97_E45281082497_.wvu.FilterData" localSheetId="0" hidden="1">'19-20 P2'!$A$5:$N$5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8" l="1"/>
  <c r="J29" i="8"/>
  <c r="K29" i="8"/>
  <c r="L29" i="8"/>
  <c r="M29" i="8"/>
  <c r="N29" i="8"/>
  <c r="N27" i="6" l="1"/>
  <c r="M27" i="6"/>
  <c r="L27" i="6"/>
  <c r="K27" i="6"/>
  <c r="J27" i="6"/>
  <c r="I27" i="6"/>
  <c r="N26" i="5" l="1"/>
  <c r="M26" i="5"/>
  <c r="L26" i="5"/>
  <c r="K26" i="5"/>
  <c r="J26" i="5"/>
  <c r="I26" i="5"/>
</calcChain>
</file>

<file path=xl/sharedStrings.xml><?xml version="1.0" encoding="utf-8"?>
<sst xmlns="http://schemas.openxmlformats.org/spreadsheetml/2006/main" count="581" uniqueCount="171">
  <si>
    <t>Prepared by:</t>
  </si>
  <si>
    <t>California Department of Education</t>
  </si>
  <si>
    <t>School Fiscal Services Division</t>
  </si>
  <si>
    <t>TOTALS</t>
  </si>
  <si>
    <t>05</t>
  </si>
  <si>
    <t>10058</t>
  </si>
  <si>
    <t>09</t>
  </si>
  <si>
    <t>10090</t>
  </si>
  <si>
    <t>19</t>
  </si>
  <si>
    <t>10199</t>
  </si>
  <si>
    <t>20</t>
  </si>
  <si>
    <t>10207</t>
  </si>
  <si>
    <t>21</t>
  </si>
  <si>
    <t>10215</t>
  </si>
  <si>
    <t>27</t>
  </si>
  <si>
    <t>10272</t>
  </si>
  <si>
    <t>31</t>
  </si>
  <si>
    <t>10314</t>
  </si>
  <si>
    <t>33</t>
  </si>
  <si>
    <t>10330</t>
  </si>
  <si>
    <t>39</t>
  </si>
  <si>
    <t>10397</t>
  </si>
  <si>
    <t>43</t>
  </si>
  <si>
    <t>10439</t>
  </si>
  <si>
    <t>45</t>
  </si>
  <si>
    <t>10454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</si>
  <si>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</si>
  <si>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</si>
  <si>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</si>
  <si>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</si>
  <si>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</si>
  <si>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</si>
  <si>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</si>
  <si>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</si>
  <si>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</si>
  <si>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</si>
  <si>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</si>
  <si>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</si>
  <si>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</si>
  <si>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</si>
  <si>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</si>
  <si>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</si>
  <si>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</si>
  <si>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</si>
  <si>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</si>
  <si>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</si>
  <si>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</si>
  <si>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</si>
  <si>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</si>
  <si>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</si>
  <si>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</si>
  <si>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Los Angeles County Office of Education</t>
  </si>
  <si>
    <t>1996008</t>
  </si>
  <si>
    <t>Soledad Enrichment Action Charter High</t>
  </si>
  <si>
    <t>0124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</si>
  <si>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</si>
  <si>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</si>
  <si>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</si>
  <si>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</si>
  <si>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</si>
  <si>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</si>
  <si>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</si>
  <si>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</si>
  <si>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</si>
  <si>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</si>
  <si>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</si>
  <si>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</si>
  <si>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</si>
  <si>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</si>
  <si>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</si>
  <si>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</si>
  <si>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</si>
  <si>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</si>
  <si>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</si>
  <si>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Riverside County Education Academy</t>
  </si>
  <si>
    <t>1366</t>
  </si>
  <si>
    <t>San Joaquin County Office of Education</t>
  </si>
  <si>
    <t>0120717</t>
  </si>
  <si>
    <t>one.Charter</t>
  </si>
  <si>
    <t>1146</t>
  </si>
  <si>
    <t>0121723</t>
  </si>
  <si>
    <t>San Joaquin Building Futures Academy</t>
  </si>
  <si>
    <t>1198</t>
  </si>
  <si>
    <t>Shasta County Office of Education</t>
  </si>
  <si>
    <t>0132647</t>
  </si>
  <si>
    <t>Shasta County Independent Study Charter</t>
  </si>
  <si>
    <t>1757</t>
  </si>
  <si>
    <t>Stanislaus County Office of Education</t>
  </si>
  <si>
    <t>0129023</t>
  </si>
  <si>
    <t>Stanislaus Alternative Charter</t>
  </si>
  <si>
    <t>1607</t>
  </si>
  <si>
    <t>Monterey County Office of Education</t>
  </si>
  <si>
    <t>2730232</t>
  </si>
  <si>
    <t>Monterey County Home Charter</t>
  </si>
  <si>
    <t>0327</t>
  </si>
  <si>
    <t>0134320</t>
  </si>
  <si>
    <t>Riverside County Education Academy - Indio</t>
  </si>
  <si>
    <t>1825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</si>
  <si>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</si>
  <si>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</si>
  <si>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</si>
  <si>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</si>
  <si>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</si>
  <si>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</si>
  <si>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</si>
  <si>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</si>
  <si>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</si>
  <si>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</si>
  <si>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</si>
  <si>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</si>
  <si>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Opportunity Charter</t>
  </si>
  <si>
    <t>1888</t>
  </si>
  <si>
    <t>07</t>
  </si>
  <si>
    <t>10074</t>
  </si>
  <si>
    <t>Contra Costa County Office of Education</t>
  </si>
  <si>
    <t>0730614</t>
  </si>
  <si>
    <t>Golden Gate Community Charter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</si>
  <si>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</si>
  <si>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</si>
  <si>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</si>
  <si>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</si>
  <si>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</si>
  <si>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</si>
  <si>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</si>
  <si>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</si>
  <si>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Enrollment and Unduplicated Pupil Count data reflects data submitted by charter schools as part of the 2017–18 Fall 1 CALPADS submission through the amendment window (January 26, 2018). The enrollment and Unduplicated Pupil Counts are transferred to the COE and included in the COE’s Unduplicated Pupil Percentage.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</si>
  <si>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</si>
  <si>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</si>
  <si>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</si>
  <si>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</si>
  <si>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</si>
  <si>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</si>
  <si>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</si>
  <si>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</si>
  <si>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</si>
  <si>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</si>
  <si>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</si>
  <si>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</si>
  <si>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</si>
  <si>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</si>
  <si>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57</t>
  </si>
  <si>
    <t>10579</t>
  </si>
  <si>
    <t>Yolo County Office of Education</t>
  </si>
  <si>
    <t>0137422</t>
  </si>
  <si>
    <t>Yolo County Career Academy</t>
  </si>
  <si>
    <t>1951</t>
  </si>
  <si>
    <t>Trinity County Office of Education</t>
  </si>
  <si>
    <t>04</t>
  </si>
  <si>
    <t>10041</t>
  </si>
  <si>
    <t>Butte County Office of Education</t>
  </si>
  <si>
    <t>0134213</t>
  </si>
  <si>
    <t>Come Back Butte Charter</t>
  </si>
  <si>
    <t>1811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</si>
  <si>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</si>
  <si>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</si>
  <si>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</si>
  <si>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</si>
  <si>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</si>
  <si>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</si>
  <si>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</si>
  <si>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0100305</t>
  </si>
  <si>
    <t>Santa Cruz County Cypress Charter High</t>
  </si>
  <si>
    <t>2070</t>
  </si>
  <si>
    <t>Probation Referred, On Probation or Parole, Expelled pursuant to EC 48915(a) or (c) [EC 2574(c)(4)(A)] ADA</t>
  </si>
  <si>
    <t>Juvenile Halls, Homes and Camps [EC 14057(b) and 14058] ADA</t>
  </si>
  <si>
    <t>2019–20 Second Principal (P-2) Apportionment</t>
  </si>
  <si>
    <t>2017–18 Third Annual Recertification (AN R3)</t>
  </si>
  <si>
    <t>2018–19 First Annual Recertification (AN R1)</t>
  </si>
  <si>
    <t>June 2020</t>
  </si>
  <si>
    <t>Enrollment and Unduplicated Pupil Count data reflects data submitted by charter schools as part of the 2019–20 Fall 1 CALPADS submission through the amendment window (January 24, 2020). The enrollment and Unduplicated Pupil Counts are transferred to the COE and included in the COE’s Unduplicated Pupil Percentage.</t>
  </si>
  <si>
    <t>Enrollment and Unduplicated Pupil Count data reflects data submitted by charter schools as part of the 2018–19 Fall 1 CALPADS submission through the amendment window (January 28, 2019). The enrollment and Unduplicated Pupil Counts are transferred to the COE and included in the COE’s Unduplicated Pupil Percentage.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</si>
</sst>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8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>
      <alignment horizontal="left"/>
    </xf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9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7" fillId="0" borderId="0" xfId="0" applyFont="1"/>
    <xf numFmtId="4" fontId="7" fillId="0" borderId="0" xfId="0" applyNumberFormat="1" applyFont="1"/>
    <xf numFmtId="49" fontId="1" fillId="2" borderId="2" xfId="6" applyNumberFormat="1" applyBorder="1" applyProtection="1">
      <alignment horizontal="center" wrapText="1"/>
    </xf>
    <xf numFmtId="49" fontId="1" fillId="2" borderId="2" xfId="6" applyNumberFormat="1" applyBorder="1">
      <alignment horizontal="center" wrapText="1"/>
    </xf>
    <xf numFmtId="3" fontId="1" fillId="2" borderId="2" xfId="6" applyNumberFormat="1" applyBorder="1">
      <alignment horizontal="center" wrapText="1"/>
    </xf>
    <xf numFmtId="0" fontId="0" fillId="0" borderId="0" xfId="0" applyAlignment="1">
      <alignment horizontal="left"/>
    </xf>
    <xf numFmtId="43" fontId="0" fillId="0" borderId="0" xfId="0" applyNumberFormat="1"/>
    <xf numFmtId="41" fontId="0" fillId="0" borderId="0" xfId="0" applyNumberFormat="1"/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49" fontId="2" fillId="0" borderId="0" xfId="5" applyNumberFormat="1" applyFill="1" applyAlignment="1" applyProtection="1"/>
    <xf numFmtId="43" fontId="2" fillId="0" borderId="0" xfId="5" applyNumberFormat="1"/>
    <xf numFmtId="41" fontId="2" fillId="0" borderId="0" xfId="5" applyNumberFormat="1"/>
    <xf numFmtId="0" fontId="11" fillId="0" borderId="0" xfId="1" applyNumberFormat="1" applyAlignment="1">
      <alignment horizontal="left"/>
    </xf>
    <xf numFmtId="43" fontId="2" fillId="0" borderId="0" xfId="5" applyNumberFormat="1" applyFill="1"/>
    <xf numFmtId="41" fontId="2" fillId="0" borderId="0" xfId="5" applyNumberFormat="1" applyFill="1"/>
    <xf numFmtId="0" fontId="12" fillId="0" borderId="0" xfId="2" applyNumberFormat="1" applyAlignment="1">
      <alignment horizontal="left"/>
    </xf>
    <xf numFmtId="0" fontId="12" fillId="0" borderId="0" xfId="2" applyAlignment="1">
      <alignment horizontal="left"/>
    </xf>
  </cellXfs>
  <cellStyles count="8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C000000}"/>
    <cellStyle name="PAS Totals" xfId="7" xr:uid="{00000000-0005-0000-0000-00000D000000}"/>
    <cellStyle name="Total" xfId="5" builtinId="25" customBuiltin="1"/>
  </cellStyles>
  <dxfs count="88"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3" formatCode="_(* #,##0_);_(* \(#,##0\);_(* &quot;-&quot;_);_(@_)"/>
    </dxf>
    <dxf>
      <font>
        <b val="0"/>
        <family val="2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  <family val="2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family val="2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  <family val="2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  <family val="2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family val="2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family val="2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7"/>
      <tableStyleElement type="headerRow" dxfId="86"/>
      <tableStyleElement type="totalRow" dxfId="85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2" displayName="Table12" ref="A5:N29" totalsRowCount="1" headerRowDxfId="84" dataDxfId="83" headerRowCellStyle="PAS Table Header" dataCellStyle="Normal" totalsRowCellStyle="Total">
  <autoFilter ref="A5:N28" xr:uid="{74A78210-F787-4B61-85DD-76935904B4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000-000001000000}" name="Receiving COE County Code" totalsRowLabel="TOTALS" dataDxfId="82" totalsRowDxfId="81" dataCellStyle="Normal" totalsRowCellStyle="Total"/>
    <tableColumn id="2" xr3:uid="{00000000-0010-0000-0000-000002000000}" name="Receiving COE District Code" dataDxfId="80" totalsRowDxfId="79" dataCellStyle="Normal" totalsRowCellStyle="Total"/>
    <tableColumn id="3" xr3:uid="{00000000-0010-0000-0000-000003000000}" name="Receiving COE Name" dataDxfId="78" totalsRowDxfId="77" dataCellStyle="Normal" totalsRowCellStyle="Total"/>
    <tableColumn id="4" xr3:uid="{00000000-0010-0000-0000-000004000000}" name="Transferring Charter County Code" dataDxfId="76" totalsRowDxfId="75" dataCellStyle="Normal" totalsRowCellStyle="Total"/>
    <tableColumn id="5" xr3:uid="{00000000-0010-0000-0000-000005000000}" name="Transferring Charter District Code" dataDxfId="74" totalsRowDxfId="73" dataCellStyle="Normal" totalsRowCellStyle="Total"/>
    <tableColumn id="6" xr3:uid="{00000000-0010-0000-0000-000006000000}" name="Transferring Charter School Code" dataDxfId="72" totalsRowDxfId="71" dataCellStyle="Normal" totalsRowCellStyle="Total"/>
    <tableColumn id="7" xr3:uid="{00000000-0010-0000-0000-000007000000}" name="Transferring Charter School Name" dataDxfId="70" totalsRowDxfId="69" dataCellStyle="Normal" totalsRowCellStyle="Total"/>
    <tableColumn id="8" xr3:uid="{00000000-0010-0000-0000-000008000000}" name="Transferring Charter Number" dataDxfId="68" totalsRowDxfId="67" dataCellStyle="Normal" totalsRowCellStyle="Total"/>
    <tableColumn id="13" xr3:uid="{00000000-0010-0000-0000-00000D000000}" name="Probation Referred, On Probation or Parole, Expelled pursuant to EC 48915(a) or (c) [EC 2574(c)(4)(A)] ADA" totalsRowFunction="sum" dataDxfId="66" totalsRowDxfId="65" dataCellStyle="Normal" totalsRowCellStyle="Total"/>
    <tableColumn id="9" xr3:uid="{00000000-0010-0000-0000-000009000000}" name="COE-Funded Charter School Non-Juvenile Court Enrollment" totalsRowFunction="sum" dataDxfId="64" totalsRowDxfId="63" dataCellStyle="Normal" totalsRowCellStyle="Total"/>
    <tableColumn id="10" xr3:uid="{00000000-0010-0000-0000-00000A000000}" name="COE-Funded Charter School Non-Juvenile Court Unduplicated FRPM/EL/Foster Count" totalsRowFunction="sum" dataDxfId="62" totalsRowDxfId="61" dataCellStyle="Normal" totalsRowCellStyle="Total"/>
    <tableColumn id="14" xr3:uid="{00000000-0010-0000-0000-00000E000000}" name="Juvenile Halls, Homes and Camps [EC 14057(b) and 14058] ADA" totalsRowFunction="sum" dataDxfId="60" totalsRowDxfId="59" dataCellStyle="Normal" totalsRowCellStyle="Total"/>
    <tableColumn id="11" xr3:uid="{00000000-0010-0000-0000-00000B000000}" name="COE-Funded Charter School Juvenile Court Enrollment" totalsRowFunction="sum" dataDxfId="58" totalsRowDxfId="57" dataCellStyle="Normal" totalsRowCellStyle="Total"/>
    <tableColumn id="12" xr3:uid="{00000000-0010-0000-0000-00000C000000}" name="COE-Funded Charter School Juvenile Court Unduplicated FRPM/EL/Foster Count" totalsRowFunction="sum" dataDxfId="56" totalsRowDxfId="55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="Report of Attendance and CALPADS Enrollment/Unduplicated Pupil Count Transfers for County Program Charter School Students"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" displayName="Table1" ref="A5:N27" totalsRowCount="1" headerRowDxfId="54" headerRowBorderDxfId="53" headerRowCellStyle="PAS Table Header" dataCellStyle="Normal" totalsRowCellStyle="Total">
  <autoFilter ref="A5:N26" xr:uid="{8641B787-C97E-4302-B697-21E3F784284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100-000001000000}" name="Receiving COE County Code" totalsRowLabel="TOTALS" dataDxfId="52" totalsRowDxfId="51" dataCellStyle="Normal" totalsRowCellStyle="Total"/>
    <tableColumn id="2" xr3:uid="{00000000-0010-0000-0100-000002000000}" name="Receiving COE District Code" totalsRowDxfId="50" dataCellStyle="Normal" totalsRowCellStyle="Total"/>
    <tableColumn id="3" xr3:uid="{00000000-0010-0000-0100-000003000000}" name="Receiving COE Name" totalsRowDxfId="49" dataCellStyle="Normal" totalsRowCellStyle="Total"/>
    <tableColumn id="4" xr3:uid="{00000000-0010-0000-0100-000004000000}" name="Transferring Charter County Code" totalsRowDxfId="48" dataCellStyle="Normal" totalsRowCellStyle="Total"/>
    <tableColumn id="5" xr3:uid="{00000000-0010-0000-0100-000005000000}" name="Transferring Charter District Code" totalsRowDxfId="47" dataCellStyle="Normal" totalsRowCellStyle="Total"/>
    <tableColumn id="6" xr3:uid="{00000000-0010-0000-0100-000006000000}" name="Transferring Charter School Code" totalsRowDxfId="46" dataCellStyle="Normal" totalsRowCellStyle="Total"/>
    <tableColumn id="7" xr3:uid="{00000000-0010-0000-0100-000007000000}" name="Transferring Charter School Name" dataDxfId="45" totalsRowDxfId="44" dataCellStyle="Normal" totalsRowCellStyle="Total"/>
    <tableColumn id="8" xr3:uid="{00000000-0010-0000-0100-000008000000}" name="Transferring Charter Number" totalsRowDxfId="43" dataCellStyle="Normal" totalsRowCellStyle="Total"/>
    <tableColumn id="13" xr3:uid="{00000000-0010-0000-0100-00000D000000}" name="Probation Referred, On Probation or Parole, Expelled pursuant to EC 48915(a) or (c) [EC 2574(c)(4)(A)] ADA" totalsRowFunction="sum" dataDxfId="42" totalsRowDxfId="41" dataCellStyle="Normal" totalsRowCellStyle="Total"/>
    <tableColumn id="9" xr3:uid="{00000000-0010-0000-0100-000009000000}" name="COE-Funded Charter School Non-Juvenile Court Enrollment" totalsRowFunction="sum" dataDxfId="40" totalsRowDxfId="39" dataCellStyle="Normal" totalsRowCellStyle="Total"/>
    <tableColumn id="10" xr3:uid="{00000000-0010-0000-0100-00000A000000}" name="COE-Funded Charter School Non-Juvenile Court Unduplicated FRPM/EL/Foster Count" totalsRowFunction="sum" dataDxfId="38" totalsRowDxfId="37" dataCellStyle="Normal" totalsRowCellStyle="Total"/>
    <tableColumn id="14" xr3:uid="{00000000-0010-0000-0100-00000E000000}" name="Juvenile Halls, Homes and Camps [EC 14057(b) and 14058] ADA" totalsRowFunction="sum" dataDxfId="36" totalsRowDxfId="35" dataCellStyle="Normal" totalsRowCellStyle="Total"/>
    <tableColumn id="11" xr3:uid="{00000000-0010-0000-0100-00000B000000}" name="COE-Funded Charter School Juvenile Court Enrollment" totalsRowFunction="sum" dataDxfId="34" totalsRowDxfId="33" dataCellStyle="Normal" totalsRowCellStyle="Total"/>
    <tableColumn id="12" xr3:uid="{00000000-0010-0000-0100-00000C000000}" name="COE-Funded Charter School Juvenile Court Unduplicated FRPM/EL/Foster Count" totalsRowFunction="sum" dataDxfId="32" totalsRowDxfId="31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3" displayName="Table3" ref="A5:N26" totalsRowCount="1" headerRowDxfId="30" dataDxfId="28" headerRowBorderDxfId="29" headerRowCellStyle="PAS Table Header" dataCellStyle="Normal" totalsRowCellStyle="Total">
  <sortState xmlns:xlrd2="http://schemas.microsoft.com/office/spreadsheetml/2017/richdata2" ref="A6:N25">
    <sortCondition ref="A5:A25"/>
  </sortState>
  <tableColumns count="14">
    <tableColumn id="1" xr3:uid="{00000000-0010-0000-0200-000001000000}" name="Receiving COE County Code" totalsRowLabel="TOTALS" dataDxfId="27" totalsRowDxfId="26" dataCellStyle="Normal" totalsRowCellStyle="Total"/>
    <tableColumn id="2" xr3:uid="{00000000-0010-0000-0200-000002000000}" name="Receiving COE District Code" dataDxfId="25" totalsRowDxfId="24" dataCellStyle="Normal" totalsRowCellStyle="Total"/>
    <tableColumn id="3" xr3:uid="{00000000-0010-0000-0200-000003000000}" name="Receiving COE Name" dataDxfId="23" totalsRowDxfId="22" dataCellStyle="Normal" totalsRowCellStyle="Total"/>
    <tableColumn id="4" xr3:uid="{00000000-0010-0000-0200-000004000000}" name="Transferring Charter County Code" dataDxfId="21" totalsRowDxfId="20" dataCellStyle="Normal" totalsRowCellStyle="Total"/>
    <tableColumn id="5" xr3:uid="{00000000-0010-0000-0200-000005000000}" name="Transferring Charter District Code" dataDxfId="19" totalsRowDxfId="18" dataCellStyle="Normal" totalsRowCellStyle="Total"/>
    <tableColumn id="6" xr3:uid="{00000000-0010-0000-0200-000006000000}" name="Transferring Charter School Code" dataDxfId="17" totalsRowDxfId="16" dataCellStyle="Normal" totalsRowCellStyle="Total"/>
    <tableColumn id="7" xr3:uid="{00000000-0010-0000-0200-000007000000}" name="Transferring Charter School Name" dataDxfId="15" totalsRowDxfId="14" dataCellStyle="Normal" totalsRowCellStyle="Total"/>
    <tableColumn id="8" xr3:uid="{00000000-0010-0000-0200-000008000000}" name="Transferring Charter Number" dataDxfId="13" totalsRowDxfId="12" dataCellStyle="Normal" totalsRowCellStyle="Total"/>
    <tableColumn id="9" xr3:uid="{00000000-0010-0000-0200-000009000000}" name="Probation Referred, On Probation or Parole, Expelled pursuant to EC 48915(a) or (c) [EC 2574(c)(4)(A)] ADA" totalsRowFunction="sum" dataDxfId="11" totalsRowDxfId="10" dataCellStyle="Normal" totalsRowCellStyle="Total"/>
    <tableColumn id="10" xr3:uid="{00000000-0010-0000-0200-00000A000000}" name="COE-Funded Charter School Non-Juvenile Court Enrollment" totalsRowFunction="sum" dataDxfId="9" totalsRowDxfId="8" dataCellStyle="Normal" totalsRowCellStyle="Total"/>
    <tableColumn id="11" xr3:uid="{00000000-0010-0000-0200-00000B000000}" name="COE-Funded Charter School Non-Juvenile Court Unduplicated FRPM/EL/Foster Count" totalsRowFunction="sum" dataDxfId="7" totalsRowDxfId="6" dataCellStyle="Normal" totalsRowCellStyle="Total"/>
    <tableColumn id="12" xr3:uid="{00000000-0010-0000-0200-00000C000000}" name="Juvenile Halls, Homes and Camps [EC 14057(b) and 14058] ADA" totalsRowFunction="sum" dataDxfId="5" totalsRowDxfId="4" dataCellStyle="Normal" totalsRowCellStyle="Total"/>
    <tableColumn id="13" xr3:uid="{00000000-0010-0000-0200-00000D000000}" name="COE-Funded Charter School Juvenile Court Enrollment" totalsRowFunction="sum" dataDxfId="3" totalsRowDxfId="2" dataCellStyle="Normal" totalsRowCellStyle="Total"/>
    <tableColumn id="14" xr3:uid="{00000000-0010-0000-0200-00000E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21875" defaultRowHeight="15.75" x14ac:dyDescent="0.25"/>
  <cols>
    <col min="1" max="1" width="14.109375" style="11" customWidth="1"/>
    <col min="2" max="2" width="13.88671875" style="11" customWidth="1"/>
    <col min="3" max="3" width="35.21875" style="11" customWidth="1"/>
    <col min="4" max="4" width="12.21875" style="11" bestFit="1" customWidth="1"/>
    <col min="5" max="6" width="12" style="11" bestFit="1" customWidth="1"/>
    <col min="7" max="7" width="42.21875" style="11" customWidth="1"/>
    <col min="8" max="8" width="11.44140625" style="11" bestFit="1" customWidth="1"/>
    <col min="9" max="9" width="17.77734375" style="11" bestFit="1" customWidth="1"/>
    <col min="10" max="10" width="15.5546875" style="12" bestFit="1" customWidth="1"/>
    <col min="11" max="11" width="18.5546875" style="12" bestFit="1" customWidth="1"/>
    <col min="12" max="12" width="17.109375" style="12" bestFit="1" customWidth="1"/>
    <col min="13" max="13" width="13.77734375" style="12" bestFit="1" customWidth="1"/>
    <col min="14" max="14" width="14.88671875" style="12" bestFit="1" customWidth="1"/>
    <col min="15" max="16384" width="12.21875" style="12"/>
  </cols>
  <sheetData>
    <row r="1" spans="1:14" ht="18" x14ac:dyDescent="0.25">
      <c r="A1" s="33" t="s">
        <v>28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" customHeight="1" x14ac:dyDescent="0.3">
      <c r="A2" s="27" t="s">
        <v>165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" customHeight="1" x14ac:dyDescent="0.3">
      <c r="A3" s="24" t="s">
        <v>126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" customHeight="1" x14ac:dyDescent="0.3">
      <c r="A4" s="24" t="s">
        <v>169</v>
      </c>
      <c r="B4" s="6"/>
      <c r="C4" s="7"/>
      <c r="D4" s="6"/>
      <c r="E4" s="6"/>
      <c r="F4" s="6"/>
      <c r="G4" s="6"/>
      <c r="H4" s="6"/>
      <c r="I4" s="6"/>
      <c r="J4" s="8"/>
      <c r="K4" s="8"/>
      <c r="L4" s="8"/>
      <c r="M4" s="8"/>
      <c r="N4" s="8"/>
    </row>
    <row r="5" spans="1:14" s="1" customFormat="1" ht="94.5" x14ac:dyDescent="0.25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163</v>
      </c>
      <c r="J5" s="19" t="s">
        <v>102</v>
      </c>
      <c r="K5" s="19" t="s">
        <v>103</v>
      </c>
      <c r="L5" s="19" t="s">
        <v>164</v>
      </c>
      <c r="M5" s="19" t="s">
        <v>104</v>
      </c>
      <c r="N5" s="19" t="s">
        <v>105</v>
      </c>
    </row>
    <row r="6" spans="1:14" s="9" customFormat="1" ht="15" x14ac:dyDescent="0.2">
      <c r="A6" t="s">
        <v>106</v>
      </c>
      <c r="B6" t="s">
        <v>107</v>
      </c>
      <c r="C6" t="s">
        <v>108</v>
      </c>
      <c r="D6" t="s">
        <v>106</v>
      </c>
      <c r="E6" t="s">
        <v>107</v>
      </c>
      <c r="F6" t="s">
        <v>109</v>
      </c>
      <c r="G6" t="s">
        <v>128</v>
      </c>
      <c r="H6" t="s">
        <v>111</v>
      </c>
      <c r="I6" s="21">
        <v>5.34</v>
      </c>
      <c r="J6" s="22">
        <v>2</v>
      </c>
      <c r="K6" s="22">
        <v>1</v>
      </c>
      <c r="L6" s="21">
        <v>0</v>
      </c>
      <c r="M6" s="22">
        <v>0</v>
      </c>
      <c r="N6" s="22">
        <v>0</v>
      </c>
    </row>
    <row r="7" spans="1:14" s="9" customFormat="1" ht="15" x14ac:dyDescent="0.2">
      <c r="A7" t="s">
        <v>147</v>
      </c>
      <c r="B7" t="s">
        <v>148</v>
      </c>
      <c r="C7" t="s">
        <v>149</v>
      </c>
      <c r="D7" t="s">
        <v>147</v>
      </c>
      <c r="E7" t="s">
        <v>148</v>
      </c>
      <c r="F7" t="s">
        <v>150</v>
      </c>
      <c r="G7" t="s">
        <v>151</v>
      </c>
      <c r="H7" t="s">
        <v>152</v>
      </c>
      <c r="I7" s="21">
        <v>0</v>
      </c>
      <c r="J7" s="22">
        <v>2</v>
      </c>
      <c r="K7" s="22">
        <v>1</v>
      </c>
      <c r="L7" s="21">
        <v>0</v>
      </c>
      <c r="M7" s="22">
        <v>0</v>
      </c>
      <c r="N7" s="22">
        <v>0</v>
      </c>
    </row>
    <row r="8" spans="1:14" s="9" customFormat="1" ht="15" x14ac:dyDescent="0.2">
      <c r="A8" t="s">
        <v>4</v>
      </c>
      <c r="B8" t="s">
        <v>5</v>
      </c>
      <c r="C8" t="s">
        <v>37</v>
      </c>
      <c r="D8" t="s">
        <v>4</v>
      </c>
      <c r="E8" t="s">
        <v>5</v>
      </c>
      <c r="F8" t="s">
        <v>38</v>
      </c>
      <c r="G8" t="s">
        <v>39</v>
      </c>
      <c r="H8" t="s">
        <v>40</v>
      </c>
      <c r="I8" s="21">
        <v>0</v>
      </c>
      <c r="J8" s="22">
        <v>3</v>
      </c>
      <c r="K8" s="22">
        <v>2</v>
      </c>
      <c r="L8" s="21">
        <v>0</v>
      </c>
      <c r="M8" s="22">
        <v>0</v>
      </c>
      <c r="N8" s="22">
        <v>0</v>
      </c>
    </row>
    <row r="9" spans="1:14" s="9" customFormat="1" ht="15" x14ac:dyDescent="0.2">
      <c r="A9" t="s">
        <v>112</v>
      </c>
      <c r="B9" t="s">
        <v>113</v>
      </c>
      <c r="C9" t="s">
        <v>114</v>
      </c>
      <c r="D9" t="s">
        <v>112</v>
      </c>
      <c r="E9" t="s">
        <v>113</v>
      </c>
      <c r="F9" t="s">
        <v>115</v>
      </c>
      <c r="G9" t="s">
        <v>153</v>
      </c>
      <c r="H9" t="s">
        <v>117</v>
      </c>
      <c r="I9" s="21">
        <v>36.01</v>
      </c>
      <c r="J9" s="22">
        <v>35</v>
      </c>
      <c r="K9" s="22">
        <v>26</v>
      </c>
      <c r="L9" s="21">
        <v>0</v>
      </c>
      <c r="M9" s="22">
        <v>0</v>
      </c>
      <c r="N9" s="22">
        <v>0</v>
      </c>
    </row>
    <row r="10" spans="1:14" s="9" customFormat="1" ht="15" x14ac:dyDescent="0.2">
      <c r="A10" t="s">
        <v>6</v>
      </c>
      <c r="B10" t="s">
        <v>7</v>
      </c>
      <c r="C10" t="s">
        <v>41</v>
      </c>
      <c r="D10" t="s">
        <v>6</v>
      </c>
      <c r="E10" t="s">
        <v>7</v>
      </c>
      <c r="F10" t="s">
        <v>42</v>
      </c>
      <c r="G10" t="s">
        <v>43</v>
      </c>
      <c r="H10" t="s">
        <v>44</v>
      </c>
      <c r="I10" s="21">
        <v>66.709999999999994</v>
      </c>
      <c r="J10" s="22">
        <v>56</v>
      </c>
      <c r="K10" s="22">
        <v>23</v>
      </c>
      <c r="L10" s="21">
        <v>0</v>
      </c>
      <c r="M10" s="22">
        <v>0</v>
      </c>
      <c r="N10" s="22">
        <v>0</v>
      </c>
    </row>
    <row r="11" spans="1:14" s="9" customFormat="1" ht="15" x14ac:dyDescent="0.2">
      <c r="A11" t="s">
        <v>6</v>
      </c>
      <c r="B11" t="s">
        <v>7</v>
      </c>
      <c r="C11" t="s">
        <v>41</v>
      </c>
      <c r="D11" t="s">
        <v>6</v>
      </c>
      <c r="E11" t="s">
        <v>7</v>
      </c>
      <c r="F11" t="s">
        <v>45</v>
      </c>
      <c r="G11" t="s">
        <v>46</v>
      </c>
      <c r="H11" t="s">
        <v>47</v>
      </c>
      <c r="I11" s="21">
        <v>230.19</v>
      </c>
      <c r="J11" s="22">
        <v>245</v>
      </c>
      <c r="K11" s="22">
        <v>110</v>
      </c>
      <c r="L11" s="21">
        <v>0</v>
      </c>
      <c r="M11" s="22">
        <v>0</v>
      </c>
      <c r="N11" s="22">
        <v>0</v>
      </c>
    </row>
    <row r="12" spans="1:14" s="9" customFormat="1" ht="15" x14ac:dyDescent="0.2">
      <c r="A12" t="s">
        <v>6</v>
      </c>
      <c r="B12" t="s">
        <v>7</v>
      </c>
      <c r="C12" t="s">
        <v>41</v>
      </c>
      <c r="D12" t="s">
        <v>6</v>
      </c>
      <c r="E12" t="s">
        <v>7</v>
      </c>
      <c r="F12" t="s">
        <v>48</v>
      </c>
      <c r="G12" t="s">
        <v>49</v>
      </c>
      <c r="H12" t="s">
        <v>50</v>
      </c>
      <c r="I12" s="21">
        <v>0</v>
      </c>
      <c r="J12" s="22">
        <v>0</v>
      </c>
      <c r="K12" s="22">
        <v>0</v>
      </c>
      <c r="L12" s="21">
        <v>120.59</v>
      </c>
      <c r="M12" s="22">
        <v>78</v>
      </c>
      <c r="N12" s="22">
        <v>78</v>
      </c>
    </row>
    <row r="13" spans="1:14" s="9" customFormat="1" ht="15" x14ac:dyDescent="0.2">
      <c r="A13" t="s">
        <v>154</v>
      </c>
      <c r="B13" t="s">
        <v>155</v>
      </c>
      <c r="C13" t="s">
        <v>156</v>
      </c>
      <c r="D13" t="s">
        <v>154</v>
      </c>
      <c r="E13" t="s">
        <v>155</v>
      </c>
      <c r="F13" t="s">
        <v>157</v>
      </c>
      <c r="G13" t="s">
        <v>158</v>
      </c>
      <c r="H13" t="s">
        <v>159</v>
      </c>
      <c r="I13" s="21">
        <v>0</v>
      </c>
      <c r="J13" s="22">
        <v>1</v>
      </c>
      <c r="K13" s="22">
        <v>1</v>
      </c>
      <c r="L13" s="21">
        <v>0</v>
      </c>
      <c r="M13" s="22">
        <v>0</v>
      </c>
      <c r="N13" s="22">
        <v>0</v>
      </c>
    </row>
    <row r="14" spans="1:14" s="9" customFormat="1" ht="15" x14ac:dyDescent="0.2">
      <c r="A14" t="s">
        <v>10</v>
      </c>
      <c r="B14" t="s">
        <v>11</v>
      </c>
      <c r="C14" t="s">
        <v>118</v>
      </c>
      <c r="D14" t="s">
        <v>10</v>
      </c>
      <c r="E14" t="s">
        <v>11</v>
      </c>
      <c r="F14" t="s">
        <v>55</v>
      </c>
      <c r="G14" t="s">
        <v>56</v>
      </c>
      <c r="H14" t="s">
        <v>57</v>
      </c>
      <c r="I14" s="21">
        <v>1.59</v>
      </c>
      <c r="J14" s="22">
        <v>1</v>
      </c>
      <c r="K14" s="22">
        <v>1</v>
      </c>
      <c r="L14" s="21">
        <v>0</v>
      </c>
      <c r="M14" s="22">
        <v>0</v>
      </c>
      <c r="N14" s="22">
        <v>0</v>
      </c>
    </row>
    <row r="15" spans="1:14" s="9" customFormat="1" ht="15" x14ac:dyDescent="0.2">
      <c r="A15" t="s">
        <v>10</v>
      </c>
      <c r="B15" t="s">
        <v>11</v>
      </c>
      <c r="C15" t="s">
        <v>118</v>
      </c>
      <c r="D15" t="s">
        <v>10</v>
      </c>
      <c r="E15" t="s">
        <v>11</v>
      </c>
      <c r="F15" t="s">
        <v>58</v>
      </c>
      <c r="G15" t="s">
        <v>59</v>
      </c>
      <c r="H15" t="s">
        <v>60</v>
      </c>
      <c r="I15" s="21">
        <v>22.62</v>
      </c>
      <c r="J15" s="22">
        <v>28</v>
      </c>
      <c r="K15" s="22">
        <v>26</v>
      </c>
      <c r="L15" s="21">
        <v>0</v>
      </c>
      <c r="M15" s="22">
        <v>0</v>
      </c>
      <c r="N15" s="22">
        <v>0</v>
      </c>
    </row>
    <row r="16" spans="1:14" s="9" customFormat="1" ht="15" x14ac:dyDescent="0.2">
      <c r="A16" t="s">
        <v>12</v>
      </c>
      <c r="B16" t="s">
        <v>13</v>
      </c>
      <c r="C16" t="s">
        <v>61</v>
      </c>
      <c r="D16" t="s">
        <v>12</v>
      </c>
      <c r="E16" t="s">
        <v>13</v>
      </c>
      <c r="F16" t="s">
        <v>62</v>
      </c>
      <c r="G16" t="s">
        <v>63</v>
      </c>
      <c r="H16" t="s">
        <v>64</v>
      </c>
      <c r="I16" s="21">
        <v>12.41</v>
      </c>
      <c r="J16" s="22">
        <v>23</v>
      </c>
      <c r="K16" s="22">
        <v>21</v>
      </c>
      <c r="L16" s="21">
        <v>0</v>
      </c>
      <c r="M16" s="22">
        <v>0</v>
      </c>
      <c r="N16" s="22">
        <v>0</v>
      </c>
    </row>
    <row r="17" spans="1:14" s="9" customFormat="1" ht="15" x14ac:dyDescent="0.2">
      <c r="A17" t="s">
        <v>16</v>
      </c>
      <c r="B17" t="s">
        <v>17</v>
      </c>
      <c r="C17" t="s">
        <v>65</v>
      </c>
      <c r="D17" t="s">
        <v>16</v>
      </c>
      <c r="E17" t="s">
        <v>17</v>
      </c>
      <c r="F17" t="s">
        <v>66</v>
      </c>
      <c r="G17" t="s">
        <v>67</v>
      </c>
      <c r="H17" t="s">
        <v>68</v>
      </c>
      <c r="I17" s="21">
        <v>51.56</v>
      </c>
      <c r="J17" s="22">
        <v>50</v>
      </c>
      <c r="K17" s="22">
        <v>30</v>
      </c>
      <c r="L17" s="21">
        <v>0</v>
      </c>
      <c r="M17" s="22">
        <v>0</v>
      </c>
      <c r="N17" s="22">
        <v>0</v>
      </c>
    </row>
    <row r="18" spans="1:14" s="9" customFormat="1" ht="15" x14ac:dyDescent="0.2">
      <c r="A18" t="s">
        <v>18</v>
      </c>
      <c r="B18" t="s">
        <v>19</v>
      </c>
      <c r="C18" t="s">
        <v>69</v>
      </c>
      <c r="D18" t="s">
        <v>18</v>
      </c>
      <c r="E18" t="s">
        <v>19</v>
      </c>
      <c r="F18" t="s">
        <v>70</v>
      </c>
      <c r="G18" t="s">
        <v>71</v>
      </c>
      <c r="H18" t="s">
        <v>72</v>
      </c>
      <c r="I18" s="21">
        <v>23.66</v>
      </c>
      <c r="J18" s="22">
        <v>11</v>
      </c>
      <c r="K18" s="22">
        <v>9</v>
      </c>
      <c r="L18" s="21">
        <v>0</v>
      </c>
      <c r="M18" s="22">
        <v>0</v>
      </c>
      <c r="N18" s="22">
        <v>0</v>
      </c>
    </row>
    <row r="19" spans="1:14" s="9" customFormat="1" ht="15" x14ac:dyDescent="0.2">
      <c r="A19" t="s">
        <v>18</v>
      </c>
      <c r="B19" t="s">
        <v>19</v>
      </c>
      <c r="C19" t="s">
        <v>87</v>
      </c>
      <c r="D19" t="s">
        <v>18</v>
      </c>
      <c r="E19" t="s">
        <v>19</v>
      </c>
      <c r="F19" t="s">
        <v>73</v>
      </c>
      <c r="G19" t="s">
        <v>74</v>
      </c>
      <c r="H19" t="s">
        <v>75</v>
      </c>
      <c r="I19" s="21">
        <v>21.77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s="9" customFormat="1" ht="15" x14ac:dyDescent="0.2">
      <c r="A20" t="s">
        <v>18</v>
      </c>
      <c r="B20" t="s">
        <v>19</v>
      </c>
      <c r="C20" t="s">
        <v>87</v>
      </c>
      <c r="D20" t="s">
        <v>18</v>
      </c>
      <c r="E20" t="s">
        <v>19</v>
      </c>
      <c r="F20" t="s">
        <v>95</v>
      </c>
      <c r="G20" t="s">
        <v>96</v>
      </c>
      <c r="H20" t="s">
        <v>97</v>
      </c>
      <c r="I20" s="21">
        <v>7.74</v>
      </c>
      <c r="J20" s="22">
        <v>0</v>
      </c>
      <c r="K20" s="22">
        <v>0</v>
      </c>
      <c r="L20" s="21">
        <v>0</v>
      </c>
      <c r="M20" s="22">
        <v>0</v>
      </c>
      <c r="N20" s="22">
        <v>0</v>
      </c>
    </row>
    <row r="21" spans="1:14" s="9" customFormat="1" ht="15" x14ac:dyDescent="0.2">
      <c r="A21" t="s">
        <v>20</v>
      </c>
      <c r="B21" t="s">
        <v>21</v>
      </c>
      <c r="C21" t="s">
        <v>76</v>
      </c>
      <c r="D21" t="s">
        <v>20</v>
      </c>
      <c r="E21" t="s">
        <v>21</v>
      </c>
      <c r="F21" t="s">
        <v>77</v>
      </c>
      <c r="G21" t="s">
        <v>78</v>
      </c>
      <c r="H21" t="s">
        <v>79</v>
      </c>
      <c r="I21" s="21">
        <v>213.89</v>
      </c>
      <c r="J21" s="22">
        <v>165</v>
      </c>
      <c r="K21" s="22">
        <v>130</v>
      </c>
      <c r="L21" s="21">
        <v>0</v>
      </c>
      <c r="M21" s="22">
        <v>0</v>
      </c>
      <c r="N21" s="22">
        <v>0</v>
      </c>
    </row>
    <row r="22" spans="1:14" s="9" customFormat="1" ht="15" x14ac:dyDescent="0.2">
      <c r="A22" t="s">
        <v>20</v>
      </c>
      <c r="B22" t="s">
        <v>21</v>
      </c>
      <c r="C22" t="s">
        <v>76</v>
      </c>
      <c r="D22" t="s">
        <v>20</v>
      </c>
      <c r="E22" t="s">
        <v>21</v>
      </c>
      <c r="F22" t="s">
        <v>80</v>
      </c>
      <c r="G22" t="s">
        <v>81</v>
      </c>
      <c r="H22" t="s">
        <v>82</v>
      </c>
      <c r="I22" s="21">
        <v>1.1299999999999999</v>
      </c>
      <c r="J22" s="22">
        <v>1</v>
      </c>
      <c r="K22" s="22">
        <v>1</v>
      </c>
      <c r="L22" s="21">
        <v>0</v>
      </c>
      <c r="M22" s="22">
        <v>0</v>
      </c>
      <c r="N22" s="22">
        <v>0</v>
      </c>
    </row>
    <row r="23" spans="1:14" s="9" customFormat="1" ht="15" x14ac:dyDescent="0.2">
      <c r="A23" t="s">
        <v>22</v>
      </c>
      <c r="B23" t="s">
        <v>23</v>
      </c>
      <c r="C23" t="s">
        <v>98</v>
      </c>
      <c r="D23" t="s">
        <v>22</v>
      </c>
      <c r="E23" t="s">
        <v>23</v>
      </c>
      <c r="F23" t="s">
        <v>99</v>
      </c>
      <c r="G23" t="s">
        <v>100</v>
      </c>
      <c r="H23" t="s">
        <v>101</v>
      </c>
      <c r="I23" s="21">
        <v>68.150000000000006</v>
      </c>
      <c r="J23" s="22">
        <v>6</v>
      </c>
      <c r="K23" s="22">
        <v>6</v>
      </c>
      <c r="L23" s="21">
        <v>0</v>
      </c>
      <c r="M23" s="22">
        <v>0</v>
      </c>
      <c r="N23" s="22">
        <v>0</v>
      </c>
    </row>
    <row r="24" spans="1:14" s="9" customFormat="1" ht="15" x14ac:dyDescent="0.2">
      <c r="A24" t="s">
        <v>119</v>
      </c>
      <c r="B24" t="s">
        <v>120</v>
      </c>
      <c r="C24" t="s">
        <v>121</v>
      </c>
      <c r="D24" t="s">
        <v>119</v>
      </c>
      <c r="E24" t="s">
        <v>120</v>
      </c>
      <c r="F24" t="s">
        <v>160</v>
      </c>
      <c r="G24" t="s">
        <v>161</v>
      </c>
      <c r="H24" t="s">
        <v>162</v>
      </c>
      <c r="I24" s="21">
        <v>0</v>
      </c>
      <c r="J24" s="22">
        <v>8</v>
      </c>
      <c r="K24" s="22">
        <v>1</v>
      </c>
      <c r="L24" s="21">
        <v>0</v>
      </c>
      <c r="M24" s="22">
        <v>0</v>
      </c>
      <c r="N24" s="22">
        <v>0</v>
      </c>
    </row>
    <row r="25" spans="1:14" s="10" customFormat="1" x14ac:dyDescent="0.25">
      <c r="A25" t="s">
        <v>119</v>
      </c>
      <c r="B25" t="s">
        <v>120</v>
      </c>
      <c r="C25" t="s">
        <v>121</v>
      </c>
      <c r="D25" t="s">
        <v>119</v>
      </c>
      <c r="E25" t="s">
        <v>120</v>
      </c>
      <c r="F25" t="s">
        <v>122</v>
      </c>
      <c r="G25" t="s">
        <v>123</v>
      </c>
      <c r="H25" t="s">
        <v>124</v>
      </c>
      <c r="I25" s="21">
        <v>0</v>
      </c>
      <c r="J25" s="22">
        <v>8</v>
      </c>
      <c r="K25" s="22">
        <v>4</v>
      </c>
      <c r="L25" s="21">
        <v>0</v>
      </c>
      <c r="M25" s="22">
        <v>0</v>
      </c>
      <c r="N25" s="22">
        <v>0</v>
      </c>
    </row>
    <row r="26" spans="1:14" x14ac:dyDescent="0.25">
      <c r="A26" t="s">
        <v>26</v>
      </c>
      <c r="B26" t="s">
        <v>27</v>
      </c>
      <c r="C26" t="s">
        <v>87</v>
      </c>
      <c r="D26" t="s">
        <v>26</v>
      </c>
      <c r="E26" t="s">
        <v>27</v>
      </c>
      <c r="F26" t="s">
        <v>88</v>
      </c>
      <c r="G26" t="s">
        <v>89</v>
      </c>
      <c r="H26" t="s">
        <v>90</v>
      </c>
      <c r="I26" s="21">
        <v>4.05</v>
      </c>
      <c r="J26" s="22">
        <v>3</v>
      </c>
      <c r="K26" s="22">
        <v>2</v>
      </c>
      <c r="L26" s="21">
        <v>0</v>
      </c>
      <c r="M26" s="22">
        <v>0</v>
      </c>
      <c r="N26" s="22">
        <v>0</v>
      </c>
    </row>
    <row r="27" spans="1:14" x14ac:dyDescent="0.25">
      <c r="A27" s="9" t="s">
        <v>135</v>
      </c>
      <c r="B27" s="25" t="s">
        <v>136</v>
      </c>
      <c r="C27" s="25" t="s">
        <v>146</v>
      </c>
      <c r="D27" s="25" t="s">
        <v>135</v>
      </c>
      <c r="E27" s="25" t="s">
        <v>136</v>
      </c>
      <c r="F27" s="25" t="s">
        <v>137</v>
      </c>
      <c r="G27" s="9" t="s">
        <v>138</v>
      </c>
      <c r="H27" s="25" t="s">
        <v>139</v>
      </c>
      <c r="I27" s="21">
        <v>0</v>
      </c>
      <c r="J27" s="22">
        <v>6</v>
      </c>
      <c r="K27" s="22">
        <v>6</v>
      </c>
      <c r="L27" s="21">
        <v>0</v>
      </c>
      <c r="M27" s="22">
        <v>0</v>
      </c>
      <c r="N27" s="22">
        <v>0</v>
      </c>
    </row>
    <row r="28" spans="1:14" x14ac:dyDescent="0.25">
      <c r="A28" s="9" t="s">
        <v>140</v>
      </c>
      <c r="B28" s="25" t="s">
        <v>141</v>
      </c>
      <c r="C28" s="25" t="s">
        <v>142</v>
      </c>
      <c r="D28" s="25" t="s">
        <v>140</v>
      </c>
      <c r="E28" s="25" t="s">
        <v>141</v>
      </c>
      <c r="F28" s="25" t="s">
        <v>143</v>
      </c>
      <c r="G28" s="9" t="s">
        <v>144</v>
      </c>
      <c r="H28" s="25" t="s">
        <v>145</v>
      </c>
      <c r="I28" s="21">
        <v>1.66</v>
      </c>
      <c r="J28" s="22">
        <v>0</v>
      </c>
      <c r="K28" s="22">
        <v>0</v>
      </c>
      <c r="L28" s="21">
        <v>0</v>
      </c>
      <c r="M28" s="22">
        <v>0</v>
      </c>
      <c r="N28" s="22">
        <v>0</v>
      </c>
    </row>
    <row r="29" spans="1:14" x14ac:dyDescent="0.25">
      <c r="A29" s="28" t="s">
        <v>3</v>
      </c>
      <c r="B29" s="29"/>
      <c r="C29" s="29"/>
      <c r="D29" s="29"/>
      <c r="E29" s="29"/>
      <c r="F29" s="29"/>
      <c r="G29" s="30"/>
      <c r="H29" s="30"/>
      <c r="I29" s="31">
        <f>SUBTOTAL(109,Table12[Probation Referred, On Probation or Parole, Expelled pursuant to EC 48915(a) or (c) '[EC 2574(c)(4)(A)'] ADA])</f>
        <v>768.4799999999999</v>
      </c>
      <c r="J29" s="32">
        <f>SUBTOTAL(109,Table12[COE-Funded Charter School Non-Juvenile Court Enrollment])</f>
        <v>654</v>
      </c>
      <c r="K29" s="32">
        <f>SUBTOTAL(109,Table12[COE-Funded Charter School Non-Juvenile Court Unduplicated FRPM/EL/Foster Count])</f>
        <v>401</v>
      </c>
      <c r="L29" s="31">
        <f>SUBTOTAL(109,Table12[Juvenile Halls, Homes and Camps '[EC 14057(b) and 14058'] ADA])</f>
        <v>120.59</v>
      </c>
      <c r="M29" s="32">
        <f>SUBTOTAL(109,Table12[COE-Funded Charter School Juvenile Court Enrollment])</f>
        <v>78</v>
      </c>
      <c r="N29" s="32">
        <f>SUBTOTAL(109,Table12[COE-Funded Charter School Juvenile Court Unduplicated FRPM/EL/Foster Count])</f>
        <v>78</v>
      </c>
    </row>
    <row r="30" spans="1:14" x14ac:dyDescent="0.25">
      <c r="A30" s="10" t="s">
        <v>0</v>
      </c>
    </row>
    <row r="31" spans="1:14" x14ac:dyDescent="0.25">
      <c r="A31" s="13" t="s">
        <v>1</v>
      </c>
    </row>
    <row r="32" spans="1:14" x14ac:dyDescent="0.25">
      <c r="A32" s="13" t="s">
        <v>2</v>
      </c>
    </row>
    <row r="33" spans="1:1" x14ac:dyDescent="0.25">
      <c r="A33" s="14" t="s">
        <v>168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H2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zoomScaleNormal="100" workbookViewId="0">
      <pane ySplit="5" topLeftCell="A6" activePane="bottomLeft" state="frozen"/>
      <selection pane="bottomLeft"/>
    </sheetView>
  </sheetViews>
  <sheetFormatPr defaultColWidth="12.21875" defaultRowHeight="15.75" x14ac:dyDescent="0.25"/>
  <cols>
    <col min="1" max="1" width="14.109375" style="11" customWidth="1"/>
    <col min="2" max="2" width="13.88671875" style="11" customWidth="1"/>
    <col min="3" max="3" width="35.21875" style="11" customWidth="1"/>
    <col min="4" max="4" width="12.21875" style="11" bestFit="1" customWidth="1"/>
    <col min="5" max="6" width="12" style="11" bestFit="1" customWidth="1"/>
    <col min="7" max="7" width="42.21875" style="11" customWidth="1"/>
    <col min="8" max="8" width="11.44140625" style="11" bestFit="1" customWidth="1"/>
    <col min="9" max="9" width="17.77734375" style="11" bestFit="1" customWidth="1"/>
    <col min="10" max="10" width="15.5546875" style="12" bestFit="1" customWidth="1"/>
    <col min="11" max="11" width="18.5546875" style="12" bestFit="1" customWidth="1"/>
    <col min="12" max="12" width="17.109375" style="12" bestFit="1" customWidth="1"/>
    <col min="13" max="13" width="13.77734375" style="12" bestFit="1" customWidth="1"/>
    <col min="14" max="14" width="14.88671875" style="12" bestFit="1" customWidth="1"/>
    <col min="15" max="16384" width="12.21875" style="12"/>
  </cols>
  <sheetData>
    <row r="1" spans="1:14" ht="16.5" x14ac:dyDescent="0.25">
      <c r="A1" s="36" t="s">
        <v>28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" customHeight="1" x14ac:dyDescent="0.3">
      <c r="A2" s="27" t="s">
        <v>167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" customHeight="1" x14ac:dyDescent="0.3">
      <c r="A3" s="24" t="s">
        <v>126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" customHeight="1" x14ac:dyDescent="0.3">
      <c r="A4" s="24" t="s">
        <v>170</v>
      </c>
      <c r="B4" s="6"/>
      <c r="C4" s="7"/>
      <c r="D4" s="6"/>
      <c r="E4" s="6"/>
      <c r="F4" s="6"/>
      <c r="G4" s="6"/>
      <c r="H4" s="6"/>
      <c r="I4" s="6"/>
      <c r="J4" s="8"/>
      <c r="K4" s="8"/>
      <c r="L4" s="8"/>
      <c r="M4" s="8"/>
      <c r="N4" s="8"/>
    </row>
    <row r="5" spans="1:14" s="1" customFormat="1" ht="94.5" x14ac:dyDescent="0.25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163</v>
      </c>
      <c r="J5" s="19" t="s">
        <v>102</v>
      </c>
      <c r="K5" s="19" t="s">
        <v>103</v>
      </c>
      <c r="L5" s="19" t="s">
        <v>164</v>
      </c>
      <c r="M5" s="19" t="s">
        <v>104</v>
      </c>
      <c r="N5" s="19" t="s">
        <v>105</v>
      </c>
    </row>
    <row r="6" spans="1:14" s="9" customFormat="1" ht="15" x14ac:dyDescent="0.2">
      <c r="A6" s="9" t="s">
        <v>106</v>
      </c>
      <c r="B6" s="9" t="s">
        <v>107</v>
      </c>
      <c r="C6" s="9" t="s">
        <v>108</v>
      </c>
      <c r="D6" s="9" t="s">
        <v>106</v>
      </c>
      <c r="E6" s="9" t="s">
        <v>107</v>
      </c>
      <c r="F6" s="9" t="s">
        <v>109</v>
      </c>
      <c r="G6" s="9" t="s">
        <v>128</v>
      </c>
      <c r="H6" s="9" t="s">
        <v>111</v>
      </c>
      <c r="I6" s="21">
        <v>16.760000000000002</v>
      </c>
      <c r="J6" s="22">
        <v>0</v>
      </c>
      <c r="K6" s="22">
        <v>0</v>
      </c>
      <c r="L6" s="21">
        <v>0</v>
      </c>
      <c r="M6" s="22">
        <v>0</v>
      </c>
      <c r="N6" s="22">
        <v>0</v>
      </c>
    </row>
    <row r="7" spans="1:14" s="9" customFormat="1" ht="15" x14ac:dyDescent="0.2">
      <c r="A7" s="9" t="s">
        <v>4</v>
      </c>
      <c r="B7" s="9" t="s">
        <v>5</v>
      </c>
      <c r="C7" s="9" t="s">
        <v>37</v>
      </c>
      <c r="D7" s="9" t="s">
        <v>4</v>
      </c>
      <c r="E7" s="9" t="s">
        <v>5</v>
      </c>
      <c r="F7" s="9" t="s">
        <v>38</v>
      </c>
      <c r="G7" s="9" t="s">
        <v>39</v>
      </c>
      <c r="H7" s="9" t="s">
        <v>40</v>
      </c>
      <c r="I7" s="21">
        <v>0</v>
      </c>
      <c r="J7" s="22">
        <v>3</v>
      </c>
      <c r="K7" s="22">
        <v>2</v>
      </c>
      <c r="L7" s="21">
        <v>0</v>
      </c>
      <c r="M7" s="22">
        <v>0</v>
      </c>
      <c r="N7" s="22">
        <v>0</v>
      </c>
    </row>
    <row r="8" spans="1:14" s="9" customFormat="1" ht="15" x14ac:dyDescent="0.2">
      <c r="A8" s="9" t="s">
        <v>112</v>
      </c>
      <c r="B8" s="9" t="s">
        <v>113</v>
      </c>
      <c r="C8" s="9" t="s">
        <v>114</v>
      </c>
      <c r="D8" s="9" t="s">
        <v>112</v>
      </c>
      <c r="E8" s="9" t="s">
        <v>113</v>
      </c>
      <c r="F8" s="9" t="s">
        <v>115</v>
      </c>
      <c r="G8" s="9" t="s">
        <v>116</v>
      </c>
      <c r="H8" s="9" t="s">
        <v>117</v>
      </c>
      <c r="I8" s="21">
        <v>27.25</v>
      </c>
      <c r="J8" s="22">
        <v>31</v>
      </c>
      <c r="K8" s="22">
        <v>21</v>
      </c>
      <c r="L8" s="21">
        <v>0</v>
      </c>
      <c r="M8" s="22">
        <v>0</v>
      </c>
      <c r="N8" s="22">
        <v>0</v>
      </c>
    </row>
    <row r="9" spans="1:14" s="9" customFormat="1" ht="15" x14ac:dyDescent="0.2">
      <c r="A9" s="9" t="s">
        <v>6</v>
      </c>
      <c r="B9" s="9" t="s">
        <v>7</v>
      </c>
      <c r="C9" s="9" t="s">
        <v>41</v>
      </c>
      <c r="D9" s="9" t="s">
        <v>6</v>
      </c>
      <c r="E9" s="9" t="s">
        <v>7</v>
      </c>
      <c r="F9" s="9" t="s">
        <v>45</v>
      </c>
      <c r="G9" s="9" t="s">
        <v>46</v>
      </c>
      <c r="H9" s="9" t="s">
        <v>47</v>
      </c>
      <c r="I9" s="21">
        <v>254.84</v>
      </c>
      <c r="J9" s="22">
        <v>268</v>
      </c>
      <c r="K9" s="22">
        <v>131</v>
      </c>
      <c r="L9" s="21">
        <v>0</v>
      </c>
      <c r="M9" s="22">
        <v>0</v>
      </c>
      <c r="N9" s="22">
        <v>0</v>
      </c>
    </row>
    <row r="10" spans="1:14" s="9" customFormat="1" ht="15" x14ac:dyDescent="0.2">
      <c r="A10" s="9" t="s">
        <v>6</v>
      </c>
      <c r="B10" s="9" t="s">
        <v>7</v>
      </c>
      <c r="C10" s="9" t="s">
        <v>41</v>
      </c>
      <c r="D10" s="9" t="s">
        <v>6</v>
      </c>
      <c r="E10" s="9" t="s">
        <v>7</v>
      </c>
      <c r="F10" s="9" t="s">
        <v>48</v>
      </c>
      <c r="G10" s="9" t="s">
        <v>49</v>
      </c>
      <c r="H10" s="9" t="s">
        <v>50</v>
      </c>
      <c r="I10" s="21">
        <v>0</v>
      </c>
      <c r="J10" s="22">
        <v>0</v>
      </c>
      <c r="K10" s="22">
        <v>0</v>
      </c>
      <c r="L10" s="21">
        <v>137.77000000000001</v>
      </c>
      <c r="M10" s="22">
        <v>121</v>
      </c>
      <c r="N10" s="22">
        <v>121</v>
      </c>
    </row>
    <row r="11" spans="1:14" s="9" customFormat="1" ht="15" x14ac:dyDescent="0.2">
      <c r="A11" s="9" t="s">
        <v>6</v>
      </c>
      <c r="B11" s="9" t="s">
        <v>7</v>
      </c>
      <c r="C11" s="9" t="s">
        <v>41</v>
      </c>
      <c r="D11" s="9" t="s">
        <v>6</v>
      </c>
      <c r="E11" s="9" t="s">
        <v>7</v>
      </c>
      <c r="F11" s="9" t="s">
        <v>42</v>
      </c>
      <c r="G11" s="9" t="s">
        <v>43</v>
      </c>
      <c r="H11" s="9" t="s">
        <v>44</v>
      </c>
      <c r="I11" s="21">
        <v>37.840000000000003</v>
      </c>
      <c r="J11" s="22">
        <v>38</v>
      </c>
      <c r="K11" s="22">
        <v>24</v>
      </c>
      <c r="L11" s="21">
        <v>0</v>
      </c>
      <c r="M11" s="22">
        <v>0</v>
      </c>
      <c r="N11" s="22">
        <v>0</v>
      </c>
    </row>
    <row r="12" spans="1:14" s="9" customFormat="1" ht="15" x14ac:dyDescent="0.2">
      <c r="A12" s="9" t="s">
        <v>10</v>
      </c>
      <c r="B12" s="9" t="s">
        <v>11</v>
      </c>
      <c r="C12" s="9" t="s">
        <v>118</v>
      </c>
      <c r="D12" s="9" t="s">
        <v>10</v>
      </c>
      <c r="E12" s="9" t="s">
        <v>11</v>
      </c>
      <c r="F12" s="9" t="s">
        <v>58</v>
      </c>
      <c r="G12" s="9" t="s">
        <v>59</v>
      </c>
      <c r="H12" s="9" t="s">
        <v>60</v>
      </c>
      <c r="I12" s="21">
        <v>23.88</v>
      </c>
      <c r="J12" s="22">
        <v>42</v>
      </c>
      <c r="K12" s="22">
        <v>39</v>
      </c>
      <c r="L12" s="21">
        <v>0</v>
      </c>
      <c r="M12" s="22">
        <v>0</v>
      </c>
      <c r="N12" s="22">
        <v>0</v>
      </c>
    </row>
    <row r="13" spans="1:14" s="9" customFormat="1" ht="15" x14ac:dyDescent="0.2">
      <c r="A13" s="9" t="s">
        <v>10</v>
      </c>
      <c r="B13" s="9" t="s">
        <v>11</v>
      </c>
      <c r="C13" s="9" t="s">
        <v>118</v>
      </c>
      <c r="D13" s="9" t="s">
        <v>10</v>
      </c>
      <c r="E13" s="9" t="s">
        <v>11</v>
      </c>
      <c r="F13" s="9" t="s">
        <v>55</v>
      </c>
      <c r="G13" s="9" t="s">
        <v>56</v>
      </c>
      <c r="H13" s="9" t="s">
        <v>57</v>
      </c>
      <c r="I13" s="21">
        <v>1.1200000000000001</v>
      </c>
      <c r="J13" s="22">
        <v>0</v>
      </c>
      <c r="K13" s="22">
        <v>0</v>
      </c>
      <c r="L13" s="21">
        <v>0</v>
      </c>
      <c r="M13" s="22">
        <v>0</v>
      </c>
      <c r="N13" s="22">
        <v>0</v>
      </c>
    </row>
    <row r="14" spans="1:14" s="9" customFormat="1" ht="15" x14ac:dyDescent="0.2">
      <c r="A14" s="9" t="s">
        <v>12</v>
      </c>
      <c r="B14" s="9" t="s">
        <v>13</v>
      </c>
      <c r="C14" s="9" t="s">
        <v>61</v>
      </c>
      <c r="D14" s="9" t="s">
        <v>12</v>
      </c>
      <c r="E14" s="9" t="s">
        <v>13</v>
      </c>
      <c r="F14" s="9" t="s">
        <v>62</v>
      </c>
      <c r="G14" s="9" t="s">
        <v>63</v>
      </c>
      <c r="H14" s="9" t="s">
        <v>64</v>
      </c>
      <c r="I14" s="21">
        <v>4.17</v>
      </c>
      <c r="J14" s="22">
        <v>6</v>
      </c>
      <c r="K14" s="22">
        <v>6</v>
      </c>
      <c r="L14" s="21">
        <v>0</v>
      </c>
      <c r="M14" s="22">
        <v>0</v>
      </c>
      <c r="N14" s="22">
        <v>0</v>
      </c>
    </row>
    <row r="15" spans="1:14" s="9" customFormat="1" ht="15" x14ac:dyDescent="0.2">
      <c r="A15" s="9" t="s">
        <v>129</v>
      </c>
      <c r="B15" s="9" t="s">
        <v>130</v>
      </c>
      <c r="C15" s="9" t="s">
        <v>131</v>
      </c>
      <c r="D15" s="9" t="s">
        <v>129</v>
      </c>
      <c r="E15" s="9" t="s">
        <v>130</v>
      </c>
      <c r="F15" s="9" t="s">
        <v>132</v>
      </c>
      <c r="G15" s="9" t="s">
        <v>133</v>
      </c>
      <c r="H15" s="9" t="s">
        <v>134</v>
      </c>
      <c r="I15" s="21">
        <v>0</v>
      </c>
      <c r="J15" s="22">
        <v>2</v>
      </c>
      <c r="K15" s="22">
        <v>2</v>
      </c>
      <c r="L15" s="21">
        <v>0</v>
      </c>
      <c r="M15" s="22">
        <v>0</v>
      </c>
      <c r="N15" s="22">
        <v>0</v>
      </c>
    </row>
    <row r="16" spans="1:14" s="9" customFormat="1" ht="15" x14ac:dyDescent="0.2">
      <c r="A16" s="9" t="s">
        <v>16</v>
      </c>
      <c r="B16" s="9" t="s">
        <v>17</v>
      </c>
      <c r="C16" s="9" t="s">
        <v>65</v>
      </c>
      <c r="D16" s="9" t="s">
        <v>16</v>
      </c>
      <c r="E16" s="9" t="s">
        <v>17</v>
      </c>
      <c r="F16" s="9" t="s">
        <v>66</v>
      </c>
      <c r="G16" s="9" t="s">
        <v>67</v>
      </c>
      <c r="H16" s="9" t="s">
        <v>68</v>
      </c>
      <c r="I16" s="21">
        <v>69.81</v>
      </c>
      <c r="J16" s="22">
        <v>47</v>
      </c>
      <c r="K16" s="22">
        <v>25</v>
      </c>
      <c r="L16" s="21">
        <v>0</v>
      </c>
      <c r="M16" s="22">
        <v>0</v>
      </c>
      <c r="N16" s="22">
        <v>0</v>
      </c>
    </row>
    <row r="17" spans="1:14" s="9" customFormat="1" ht="15" x14ac:dyDescent="0.2">
      <c r="A17" s="9" t="s">
        <v>18</v>
      </c>
      <c r="B17" s="9" t="s">
        <v>19</v>
      </c>
      <c r="C17" s="9" t="s">
        <v>69</v>
      </c>
      <c r="D17" s="9" t="s">
        <v>18</v>
      </c>
      <c r="E17" s="9" t="s">
        <v>19</v>
      </c>
      <c r="F17" s="9" t="s">
        <v>70</v>
      </c>
      <c r="G17" s="9" t="s">
        <v>71</v>
      </c>
      <c r="H17" s="9" t="s">
        <v>72</v>
      </c>
      <c r="I17" s="21">
        <v>17.54</v>
      </c>
      <c r="J17" s="22">
        <v>23</v>
      </c>
      <c r="K17" s="22">
        <v>22</v>
      </c>
      <c r="L17" s="21">
        <v>0</v>
      </c>
      <c r="M17" s="22">
        <v>0</v>
      </c>
      <c r="N17" s="22">
        <v>0</v>
      </c>
    </row>
    <row r="18" spans="1:14" s="9" customFormat="1" ht="15" x14ac:dyDescent="0.2">
      <c r="A18" s="9" t="s">
        <v>18</v>
      </c>
      <c r="B18" s="9" t="s">
        <v>19</v>
      </c>
      <c r="C18" s="9" t="s">
        <v>69</v>
      </c>
      <c r="D18" s="9" t="s">
        <v>18</v>
      </c>
      <c r="E18" s="9" t="s">
        <v>19</v>
      </c>
      <c r="F18" s="9" t="s">
        <v>73</v>
      </c>
      <c r="G18" s="9" t="s">
        <v>74</v>
      </c>
      <c r="H18" s="9" t="s">
        <v>75</v>
      </c>
      <c r="I18" s="21">
        <v>29.16</v>
      </c>
      <c r="J18" s="22">
        <v>0</v>
      </c>
      <c r="K18" s="22">
        <v>0</v>
      </c>
      <c r="L18" s="21">
        <v>0</v>
      </c>
      <c r="M18" s="22">
        <v>0</v>
      </c>
      <c r="N18" s="22">
        <v>0</v>
      </c>
    </row>
    <row r="19" spans="1:14" s="9" customFormat="1" ht="15" x14ac:dyDescent="0.2">
      <c r="A19" s="9" t="s">
        <v>18</v>
      </c>
      <c r="B19" s="9" t="s">
        <v>19</v>
      </c>
      <c r="C19" s="9" t="s">
        <v>69</v>
      </c>
      <c r="D19" s="9" t="s">
        <v>18</v>
      </c>
      <c r="E19" s="9" t="s">
        <v>19</v>
      </c>
      <c r="F19" s="9" t="s">
        <v>95</v>
      </c>
      <c r="G19" s="9" t="s">
        <v>96</v>
      </c>
      <c r="H19" s="9" t="s">
        <v>97</v>
      </c>
      <c r="I19" s="21">
        <v>7.15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s="9" customFormat="1" ht="15" x14ac:dyDescent="0.2">
      <c r="A20" s="9" t="s">
        <v>20</v>
      </c>
      <c r="B20" s="9" t="s">
        <v>21</v>
      </c>
      <c r="C20" s="9" t="s">
        <v>76</v>
      </c>
      <c r="D20" s="9" t="s">
        <v>20</v>
      </c>
      <c r="E20" s="9" t="s">
        <v>21</v>
      </c>
      <c r="F20" s="9" t="s">
        <v>80</v>
      </c>
      <c r="G20" s="9" t="s">
        <v>81</v>
      </c>
      <c r="H20" s="9" t="s">
        <v>82</v>
      </c>
      <c r="I20" s="21">
        <v>14.52</v>
      </c>
      <c r="J20" s="22">
        <v>20</v>
      </c>
      <c r="K20" s="22">
        <v>15</v>
      </c>
      <c r="L20" s="21">
        <v>0</v>
      </c>
      <c r="M20" s="22">
        <v>0</v>
      </c>
      <c r="N20" s="22">
        <v>0</v>
      </c>
    </row>
    <row r="21" spans="1:14" s="9" customFormat="1" ht="15" x14ac:dyDescent="0.2">
      <c r="A21" s="9" t="s">
        <v>20</v>
      </c>
      <c r="B21" s="9" t="s">
        <v>21</v>
      </c>
      <c r="C21" s="9" t="s">
        <v>76</v>
      </c>
      <c r="D21" s="9" t="s">
        <v>20</v>
      </c>
      <c r="E21" s="9" t="s">
        <v>21</v>
      </c>
      <c r="F21" s="9" t="s">
        <v>77</v>
      </c>
      <c r="G21" s="9" t="s">
        <v>78</v>
      </c>
      <c r="H21" s="9" t="s">
        <v>79</v>
      </c>
      <c r="I21" s="21">
        <v>196.78</v>
      </c>
      <c r="J21" s="22">
        <v>151</v>
      </c>
      <c r="K21" s="22">
        <v>127</v>
      </c>
      <c r="L21" s="21">
        <v>0</v>
      </c>
      <c r="M21" s="22">
        <v>0</v>
      </c>
      <c r="N21" s="22">
        <v>0</v>
      </c>
    </row>
    <row r="22" spans="1:14" s="9" customFormat="1" ht="15" x14ac:dyDescent="0.2">
      <c r="A22" s="9" t="s">
        <v>22</v>
      </c>
      <c r="B22" s="9" t="s">
        <v>23</v>
      </c>
      <c r="C22" s="9" t="s">
        <v>98</v>
      </c>
      <c r="D22" s="9" t="s">
        <v>22</v>
      </c>
      <c r="E22" s="9" t="s">
        <v>23</v>
      </c>
      <c r="F22" s="9" t="s">
        <v>99</v>
      </c>
      <c r="G22" s="9" t="s">
        <v>100</v>
      </c>
      <c r="H22" s="9" t="s">
        <v>101</v>
      </c>
      <c r="I22" s="21">
        <v>72.790000000000006</v>
      </c>
      <c r="J22" s="22">
        <v>7</v>
      </c>
      <c r="K22" s="22">
        <v>6</v>
      </c>
      <c r="L22" s="21">
        <v>0</v>
      </c>
      <c r="M22" s="22">
        <v>0</v>
      </c>
      <c r="N22" s="22">
        <v>0</v>
      </c>
    </row>
    <row r="23" spans="1:14" s="10" customFormat="1" x14ac:dyDescent="0.25">
      <c r="A23" s="9" t="s">
        <v>24</v>
      </c>
      <c r="B23" s="9" t="s">
        <v>25</v>
      </c>
      <c r="C23" s="9" t="s">
        <v>83</v>
      </c>
      <c r="D23" s="9" t="s">
        <v>24</v>
      </c>
      <c r="E23" s="9" t="s">
        <v>25</v>
      </c>
      <c r="F23" s="9" t="s">
        <v>84</v>
      </c>
      <c r="G23" s="9" t="s">
        <v>85</v>
      </c>
      <c r="H23" s="9" t="s">
        <v>86</v>
      </c>
      <c r="I23" s="21">
        <v>5.92</v>
      </c>
      <c r="J23" s="22">
        <v>0</v>
      </c>
      <c r="K23" s="22">
        <v>0</v>
      </c>
      <c r="L23" s="21">
        <v>0</v>
      </c>
      <c r="M23" s="22">
        <v>0</v>
      </c>
      <c r="N23" s="22">
        <v>0</v>
      </c>
    </row>
    <row r="24" spans="1:14" x14ac:dyDescent="0.25">
      <c r="A24" s="9" t="s">
        <v>26</v>
      </c>
      <c r="B24" s="9" t="s">
        <v>27</v>
      </c>
      <c r="C24" s="9" t="s">
        <v>87</v>
      </c>
      <c r="D24" s="9" t="s">
        <v>26</v>
      </c>
      <c r="E24" s="9" t="s">
        <v>27</v>
      </c>
      <c r="F24" s="9" t="s">
        <v>88</v>
      </c>
      <c r="G24" s="9" t="s">
        <v>89</v>
      </c>
      <c r="H24" s="9" t="s">
        <v>90</v>
      </c>
      <c r="I24" s="21">
        <v>2.06</v>
      </c>
      <c r="J24" s="22">
        <v>1</v>
      </c>
      <c r="K24" s="22">
        <v>0</v>
      </c>
      <c r="L24" s="21">
        <v>0</v>
      </c>
      <c r="M24" s="22">
        <v>0</v>
      </c>
      <c r="N24" s="22">
        <v>0</v>
      </c>
    </row>
    <row r="25" spans="1:14" x14ac:dyDescent="0.25">
      <c r="A25" s="9" t="s">
        <v>135</v>
      </c>
      <c r="B25" s="9" t="s">
        <v>136</v>
      </c>
      <c r="C25" s="9" t="s">
        <v>146</v>
      </c>
      <c r="D25" s="9" t="s">
        <v>135</v>
      </c>
      <c r="E25" s="9" t="s">
        <v>136</v>
      </c>
      <c r="F25" s="9" t="s">
        <v>137</v>
      </c>
      <c r="G25" s="9" t="s">
        <v>138</v>
      </c>
      <c r="H25" s="9" t="s">
        <v>139</v>
      </c>
      <c r="I25" s="21">
        <v>10.83</v>
      </c>
      <c r="J25" s="22">
        <v>12</v>
      </c>
      <c r="K25" s="22">
        <v>11</v>
      </c>
      <c r="L25" s="21">
        <v>0</v>
      </c>
      <c r="M25" s="22">
        <v>0</v>
      </c>
      <c r="N25" s="22">
        <v>0</v>
      </c>
    </row>
    <row r="26" spans="1:14" x14ac:dyDescent="0.25">
      <c r="A26" s="9" t="s">
        <v>140</v>
      </c>
      <c r="B26" s="9" t="s">
        <v>141</v>
      </c>
      <c r="C26" s="9" t="s">
        <v>142</v>
      </c>
      <c r="D26" s="9" t="s">
        <v>140</v>
      </c>
      <c r="E26" s="9" t="s">
        <v>141</v>
      </c>
      <c r="F26" s="9" t="s">
        <v>143</v>
      </c>
      <c r="G26" s="9" t="s">
        <v>144</v>
      </c>
      <c r="H26" s="9" t="s">
        <v>145</v>
      </c>
      <c r="I26" s="21">
        <v>23.61</v>
      </c>
      <c r="J26" s="22">
        <v>26</v>
      </c>
      <c r="K26" s="22">
        <v>20</v>
      </c>
      <c r="L26" s="21">
        <v>0</v>
      </c>
      <c r="M26" s="22">
        <v>0</v>
      </c>
      <c r="N26" s="22">
        <v>0</v>
      </c>
    </row>
    <row r="27" spans="1:14" x14ac:dyDescent="0.25">
      <c r="A27" s="28" t="s">
        <v>3</v>
      </c>
      <c r="B27" s="29"/>
      <c r="C27" s="29"/>
      <c r="D27" s="29"/>
      <c r="E27" s="29"/>
      <c r="F27" s="29"/>
      <c r="G27" s="30"/>
      <c r="H27" s="30"/>
      <c r="I27" s="34">
        <f>SUBTOTAL(109,Table1[Probation Referred, On Probation or Parole, Expelled pursuant to EC 48915(a) or (c) '[EC 2574(c)(4)(A)'] ADA])</f>
        <v>816.03</v>
      </c>
      <c r="J27" s="35">
        <f>SUBTOTAL(109,Table1[COE-Funded Charter School Non-Juvenile Court Enrollment])</f>
        <v>677</v>
      </c>
      <c r="K27" s="35">
        <f>SUBTOTAL(109,Table1[COE-Funded Charter School Non-Juvenile Court Unduplicated FRPM/EL/Foster Count])</f>
        <v>451</v>
      </c>
      <c r="L27" s="34">
        <f>SUBTOTAL(109,Table1[Juvenile Halls, Homes and Camps '[EC 14057(b) and 14058'] ADA])</f>
        <v>137.77000000000001</v>
      </c>
      <c r="M27" s="35">
        <f>SUBTOTAL(109,Table1[COE-Funded Charter School Juvenile Court Enrollment])</f>
        <v>121</v>
      </c>
      <c r="N27" s="35">
        <f>SUBTOTAL(109,Table1[COE-Funded Charter School Juvenile Court Unduplicated FRPM/EL/Foster Count])</f>
        <v>121</v>
      </c>
    </row>
    <row r="28" spans="1:14" x14ac:dyDescent="0.25">
      <c r="A28" s="10" t="s">
        <v>0</v>
      </c>
    </row>
    <row r="29" spans="1:14" x14ac:dyDescent="0.25">
      <c r="A29" s="13" t="s">
        <v>1</v>
      </c>
    </row>
    <row r="30" spans="1:14" x14ac:dyDescent="0.25">
      <c r="A30" s="13" t="s">
        <v>2</v>
      </c>
    </row>
    <row r="31" spans="1:14" x14ac:dyDescent="0.25">
      <c r="A31" s="14" t="s">
        <v>168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H26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4.25" x14ac:dyDescent="0.2"/>
  <cols>
    <col min="1" max="1" width="14.109375" style="15" customWidth="1"/>
    <col min="2" max="2" width="13.88671875" style="15" customWidth="1"/>
    <col min="3" max="3" width="35.21875" style="15" customWidth="1"/>
    <col min="4" max="4" width="12.21875" style="15" bestFit="1" customWidth="1"/>
    <col min="5" max="6" width="12" style="15" bestFit="1" customWidth="1"/>
    <col min="7" max="7" width="42.21875" style="15" customWidth="1"/>
    <col min="8" max="8" width="11.44140625" style="15" bestFit="1" customWidth="1"/>
    <col min="9" max="9" width="17.77734375" style="15" bestFit="1" customWidth="1"/>
    <col min="10" max="10" width="15.5546875" style="15" bestFit="1" customWidth="1"/>
    <col min="11" max="11" width="18.5546875" style="15" bestFit="1" customWidth="1"/>
    <col min="12" max="12" width="17.109375" style="15" bestFit="1" customWidth="1"/>
    <col min="13" max="13" width="13.77734375" style="15" bestFit="1" customWidth="1"/>
    <col min="14" max="14" width="14.88671875" style="15" bestFit="1" customWidth="1"/>
    <col min="15" max="16384" width="8.77734375" style="15"/>
  </cols>
  <sheetData>
    <row r="1" spans="1:14" s="9" customFormat="1" ht="16.5" x14ac:dyDescent="0.25">
      <c r="A1" s="37" t="s">
        <v>28</v>
      </c>
      <c r="B1" s="2"/>
      <c r="C1" s="2"/>
      <c r="D1" s="2"/>
      <c r="E1" s="2"/>
      <c r="F1" s="2"/>
      <c r="G1" s="2"/>
      <c r="H1" s="2"/>
      <c r="I1" s="2"/>
      <c r="J1" s="13"/>
      <c r="K1" s="13"/>
      <c r="L1" s="13"/>
      <c r="M1" s="13"/>
      <c r="N1" s="13"/>
    </row>
    <row r="2" spans="1:14" s="9" customFormat="1" ht="15" x14ac:dyDescent="0.2">
      <c r="A2" s="23" t="s">
        <v>166</v>
      </c>
      <c r="B2" s="2"/>
      <c r="C2" s="2"/>
      <c r="D2" s="2"/>
      <c r="E2" s="2"/>
      <c r="F2" s="2"/>
      <c r="G2" s="2"/>
      <c r="H2" s="2"/>
      <c r="I2" s="2"/>
      <c r="J2" s="13"/>
      <c r="K2" s="13"/>
      <c r="L2" s="13"/>
      <c r="M2" s="13"/>
      <c r="N2" s="13"/>
    </row>
    <row r="3" spans="1:14" s="9" customFormat="1" ht="15" x14ac:dyDescent="0.2">
      <c r="A3" s="24" t="s">
        <v>127</v>
      </c>
      <c r="B3" s="2"/>
      <c r="C3" s="2"/>
      <c r="D3" s="2"/>
      <c r="E3" s="2"/>
      <c r="F3" s="2"/>
      <c r="G3" s="2"/>
      <c r="H3" s="2"/>
      <c r="I3" s="2"/>
      <c r="J3" s="13"/>
      <c r="K3" s="13"/>
      <c r="L3" s="13"/>
      <c r="M3" s="13"/>
      <c r="N3" s="13"/>
    </row>
    <row r="4" spans="1:14" s="9" customFormat="1" ht="15" x14ac:dyDescent="0.2">
      <c r="A4" s="24" t="s">
        <v>125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" customFormat="1" ht="94.5" x14ac:dyDescent="0.25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163</v>
      </c>
      <c r="J5" s="19" t="s">
        <v>102</v>
      </c>
      <c r="K5" s="19" t="s">
        <v>103</v>
      </c>
      <c r="L5" s="19" t="s">
        <v>164</v>
      </c>
      <c r="M5" s="19" t="s">
        <v>104</v>
      </c>
      <c r="N5" s="19" t="s">
        <v>105</v>
      </c>
    </row>
    <row r="6" spans="1:14" ht="15" x14ac:dyDescent="0.2">
      <c r="A6" s="20" t="s">
        <v>106</v>
      </c>
      <c r="B6" s="20" t="s">
        <v>107</v>
      </c>
      <c r="C6" s="20" t="s">
        <v>108</v>
      </c>
      <c r="D6" s="20" t="s">
        <v>106</v>
      </c>
      <c r="E6" s="20" t="s">
        <v>107</v>
      </c>
      <c r="F6" s="20" t="s">
        <v>109</v>
      </c>
      <c r="G6" s="20" t="s">
        <v>110</v>
      </c>
      <c r="H6" s="20" t="s">
        <v>111</v>
      </c>
      <c r="I6" s="21">
        <v>6.02</v>
      </c>
      <c r="J6" s="22">
        <v>1</v>
      </c>
      <c r="K6" s="22">
        <v>1</v>
      </c>
      <c r="L6" s="21">
        <v>0</v>
      </c>
      <c r="M6" s="22">
        <v>0</v>
      </c>
      <c r="N6" s="22">
        <v>0</v>
      </c>
    </row>
    <row r="7" spans="1:14" ht="15" x14ac:dyDescent="0.2">
      <c r="A7" s="20" t="s">
        <v>4</v>
      </c>
      <c r="B7" s="20" t="s">
        <v>5</v>
      </c>
      <c r="C7" s="20" t="s">
        <v>37</v>
      </c>
      <c r="D7" s="20" t="s">
        <v>4</v>
      </c>
      <c r="E7" s="20" t="s">
        <v>5</v>
      </c>
      <c r="F7" s="20" t="s">
        <v>38</v>
      </c>
      <c r="G7" s="20" t="s">
        <v>39</v>
      </c>
      <c r="H7" s="20" t="s">
        <v>40</v>
      </c>
      <c r="I7" s="21">
        <v>0</v>
      </c>
      <c r="J7" s="22">
        <v>3</v>
      </c>
      <c r="K7" s="22">
        <v>3</v>
      </c>
      <c r="L7" s="21">
        <v>0</v>
      </c>
      <c r="M7" s="22">
        <v>0</v>
      </c>
      <c r="N7" s="22">
        <v>0</v>
      </c>
    </row>
    <row r="8" spans="1:14" ht="15" x14ac:dyDescent="0.2">
      <c r="A8" s="20" t="s">
        <v>112</v>
      </c>
      <c r="B8" s="20" t="s">
        <v>113</v>
      </c>
      <c r="C8" s="20" t="s">
        <v>114</v>
      </c>
      <c r="D8" s="20" t="s">
        <v>112</v>
      </c>
      <c r="E8" s="20" t="s">
        <v>113</v>
      </c>
      <c r="F8" s="20" t="s">
        <v>115</v>
      </c>
      <c r="G8" s="20" t="s">
        <v>116</v>
      </c>
      <c r="H8" s="20" t="s">
        <v>117</v>
      </c>
      <c r="I8" s="21">
        <v>24.15</v>
      </c>
      <c r="J8" s="22">
        <v>58</v>
      </c>
      <c r="K8" s="22">
        <v>47</v>
      </c>
      <c r="L8" s="21">
        <v>0</v>
      </c>
      <c r="M8" s="22">
        <v>0</v>
      </c>
      <c r="N8" s="22">
        <v>0</v>
      </c>
    </row>
    <row r="9" spans="1:14" ht="15" x14ac:dyDescent="0.2">
      <c r="A9" s="20" t="s">
        <v>6</v>
      </c>
      <c r="B9" s="20" t="s">
        <v>7</v>
      </c>
      <c r="C9" s="20" t="s">
        <v>41</v>
      </c>
      <c r="D9" s="20" t="s">
        <v>6</v>
      </c>
      <c r="E9" s="20" t="s">
        <v>7</v>
      </c>
      <c r="F9" s="20" t="s">
        <v>45</v>
      </c>
      <c r="G9" s="20" t="s">
        <v>46</v>
      </c>
      <c r="H9" s="20" t="s">
        <v>47</v>
      </c>
      <c r="I9" s="21">
        <v>263.2</v>
      </c>
      <c r="J9" s="22">
        <v>278</v>
      </c>
      <c r="K9" s="22">
        <v>148</v>
      </c>
      <c r="L9" s="21">
        <v>0</v>
      </c>
      <c r="M9" s="22">
        <v>0</v>
      </c>
      <c r="N9" s="22">
        <v>0</v>
      </c>
    </row>
    <row r="10" spans="1:14" ht="15" x14ac:dyDescent="0.2">
      <c r="A10" s="20" t="s">
        <v>6</v>
      </c>
      <c r="B10" s="20" t="s">
        <v>7</v>
      </c>
      <c r="C10" s="20" t="s">
        <v>41</v>
      </c>
      <c r="D10" s="20" t="s">
        <v>6</v>
      </c>
      <c r="E10" s="20" t="s">
        <v>7</v>
      </c>
      <c r="F10" s="20" t="s">
        <v>48</v>
      </c>
      <c r="G10" s="20" t="s">
        <v>49</v>
      </c>
      <c r="H10" s="20" t="s">
        <v>50</v>
      </c>
      <c r="I10" s="21">
        <v>0</v>
      </c>
      <c r="J10" s="22">
        <v>0</v>
      </c>
      <c r="K10" s="22">
        <v>0</v>
      </c>
      <c r="L10" s="21">
        <v>199.3</v>
      </c>
      <c r="M10" s="22">
        <v>150</v>
      </c>
      <c r="N10" s="22">
        <v>150</v>
      </c>
    </row>
    <row r="11" spans="1:14" ht="15" x14ac:dyDescent="0.2">
      <c r="A11" s="20" t="s">
        <v>6</v>
      </c>
      <c r="B11" s="20" t="s">
        <v>7</v>
      </c>
      <c r="C11" s="20" t="s">
        <v>41</v>
      </c>
      <c r="D11" s="20" t="s">
        <v>6</v>
      </c>
      <c r="E11" s="20" t="s">
        <v>7</v>
      </c>
      <c r="F11" s="20" t="s">
        <v>42</v>
      </c>
      <c r="G11" s="20" t="s">
        <v>43</v>
      </c>
      <c r="H11" s="20" t="s">
        <v>44</v>
      </c>
      <c r="I11" s="21">
        <v>23.7</v>
      </c>
      <c r="J11" s="22">
        <v>17</v>
      </c>
      <c r="K11" s="22">
        <v>8</v>
      </c>
      <c r="L11" s="21">
        <v>0</v>
      </c>
      <c r="M11" s="22">
        <v>0</v>
      </c>
      <c r="N11" s="22">
        <v>0</v>
      </c>
    </row>
    <row r="12" spans="1:14" ht="15" x14ac:dyDescent="0.2">
      <c r="A12" s="13" t="s">
        <v>8</v>
      </c>
      <c r="B12" s="26" t="s">
        <v>9</v>
      </c>
      <c r="C12" s="26" t="s">
        <v>51</v>
      </c>
      <c r="D12" s="26" t="s">
        <v>8</v>
      </c>
      <c r="E12" s="26" t="s">
        <v>9</v>
      </c>
      <c r="F12" s="26" t="s">
        <v>52</v>
      </c>
      <c r="G12" s="13" t="s">
        <v>53</v>
      </c>
      <c r="H12" s="26" t="s">
        <v>54</v>
      </c>
      <c r="I12" s="21">
        <v>93.61</v>
      </c>
      <c r="J12" s="22">
        <v>0</v>
      </c>
      <c r="K12" s="22">
        <v>0</v>
      </c>
      <c r="L12" s="21">
        <v>0</v>
      </c>
      <c r="M12" s="22">
        <v>0</v>
      </c>
      <c r="N12" s="22">
        <v>0</v>
      </c>
    </row>
    <row r="13" spans="1:14" ht="15" x14ac:dyDescent="0.2">
      <c r="A13" s="20" t="s">
        <v>10</v>
      </c>
      <c r="B13" s="20" t="s">
        <v>11</v>
      </c>
      <c r="C13" s="20" t="s">
        <v>118</v>
      </c>
      <c r="D13" s="20" t="s">
        <v>10</v>
      </c>
      <c r="E13" s="20" t="s">
        <v>11</v>
      </c>
      <c r="F13" s="20" t="s">
        <v>55</v>
      </c>
      <c r="G13" s="20" t="s">
        <v>56</v>
      </c>
      <c r="H13" s="20" t="s">
        <v>57</v>
      </c>
      <c r="I13" s="21">
        <v>3.7</v>
      </c>
      <c r="J13" s="22">
        <v>5</v>
      </c>
      <c r="K13" s="22">
        <v>5</v>
      </c>
      <c r="L13" s="21">
        <v>0</v>
      </c>
      <c r="M13" s="22">
        <v>0</v>
      </c>
      <c r="N13" s="22">
        <v>0</v>
      </c>
    </row>
    <row r="14" spans="1:14" ht="15" x14ac:dyDescent="0.2">
      <c r="A14" s="20" t="s">
        <v>10</v>
      </c>
      <c r="B14" s="20" t="s">
        <v>11</v>
      </c>
      <c r="C14" s="20" t="s">
        <v>118</v>
      </c>
      <c r="D14" s="20" t="s">
        <v>10</v>
      </c>
      <c r="E14" s="20" t="s">
        <v>11</v>
      </c>
      <c r="F14" s="20" t="s">
        <v>58</v>
      </c>
      <c r="G14" s="20" t="s">
        <v>59</v>
      </c>
      <c r="H14" s="20" t="s">
        <v>60</v>
      </c>
      <c r="I14" s="21">
        <v>21.94</v>
      </c>
      <c r="J14" s="22">
        <v>30</v>
      </c>
      <c r="K14" s="22">
        <v>27</v>
      </c>
      <c r="L14" s="21">
        <v>0</v>
      </c>
      <c r="M14" s="22">
        <v>0</v>
      </c>
      <c r="N14" s="22">
        <v>0</v>
      </c>
    </row>
    <row r="15" spans="1:14" ht="15" x14ac:dyDescent="0.2">
      <c r="A15" s="20" t="s">
        <v>12</v>
      </c>
      <c r="B15" s="20" t="s">
        <v>13</v>
      </c>
      <c r="C15" s="20" t="s">
        <v>61</v>
      </c>
      <c r="D15" s="20" t="s">
        <v>12</v>
      </c>
      <c r="E15" s="20" t="s">
        <v>13</v>
      </c>
      <c r="F15" s="20" t="s">
        <v>62</v>
      </c>
      <c r="G15" s="20" t="s">
        <v>63</v>
      </c>
      <c r="H15" s="20" t="s">
        <v>64</v>
      </c>
      <c r="I15" s="21">
        <v>4.62</v>
      </c>
      <c r="J15" s="22">
        <v>6</v>
      </c>
      <c r="K15" s="22">
        <v>5</v>
      </c>
      <c r="L15" s="21">
        <v>0</v>
      </c>
      <c r="M15" s="22">
        <v>0</v>
      </c>
      <c r="N15" s="22">
        <v>0</v>
      </c>
    </row>
    <row r="16" spans="1:14" ht="15" x14ac:dyDescent="0.2">
      <c r="A16" s="20" t="s">
        <v>14</v>
      </c>
      <c r="B16" s="20" t="s">
        <v>15</v>
      </c>
      <c r="C16" s="20" t="s">
        <v>91</v>
      </c>
      <c r="D16" s="20" t="s">
        <v>14</v>
      </c>
      <c r="E16" s="20" t="s">
        <v>15</v>
      </c>
      <c r="F16" s="20" t="s">
        <v>92</v>
      </c>
      <c r="G16" s="20" t="s">
        <v>93</v>
      </c>
      <c r="H16" s="20" t="s">
        <v>94</v>
      </c>
      <c r="I16" s="21">
        <v>0</v>
      </c>
      <c r="J16" s="22">
        <v>1</v>
      </c>
      <c r="K16" s="22">
        <v>0</v>
      </c>
      <c r="L16" s="21">
        <v>0</v>
      </c>
      <c r="M16" s="22">
        <v>0</v>
      </c>
      <c r="N16" s="22">
        <v>0</v>
      </c>
    </row>
    <row r="17" spans="1:14" ht="15" x14ac:dyDescent="0.2">
      <c r="A17" s="20" t="s">
        <v>16</v>
      </c>
      <c r="B17" s="20" t="s">
        <v>17</v>
      </c>
      <c r="C17" s="20" t="s">
        <v>65</v>
      </c>
      <c r="D17" s="20" t="s">
        <v>16</v>
      </c>
      <c r="E17" s="20" t="s">
        <v>17</v>
      </c>
      <c r="F17" s="20" t="s">
        <v>66</v>
      </c>
      <c r="G17" s="20" t="s">
        <v>67</v>
      </c>
      <c r="H17" s="20" t="s">
        <v>68</v>
      </c>
      <c r="I17" s="21">
        <v>62.52</v>
      </c>
      <c r="J17" s="22">
        <v>66</v>
      </c>
      <c r="K17" s="22">
        <v>39</v>
      </c>
      <c r="L17" s="21">
        <v>0</v>
      </c>
      <c r="M17" s="22">
        <v>0</v>
      </c>
      <c r="N17" s="22">
        <v>0</v>
      </c>
    </row>
    <row r="18" spans="1:14" ht="15" x14ac:dyDescent="0.2">
      <c r="A18" s="20" t="s">
        <v>18</v>
      </c>
      <c r="B18" s="20" t="s">
        <v>19</v>
      </c>
      <c r="C18" s="20" t="s">
        <v>69</v>
      </c>
      <c r="D18" s="20" t="s">
        <v>18</v>
      </c>
      <c r="E18" s="20" t="s">
        <v>19</v>
      </c>
      <c r="F18" s="20" t="s">
        <v>70</v>
      </c>
      <c r="G18" s="20" t="s">
        <v>71</v>
      </c>
      <c r="H18" s="20" t="s">
        <v>72</v>
      </c>
      <c r="I18" s="21">
        <v>50.83</v>
      </c>
      <c r="J18" s="22">
        <v>22</v>
      </c>
      <c r="K18" s="22">
        <v>22</v>
      </c>
      <c r="L18" s="21">
        <v>0</v>
      </c>
      <c r="M18" s="22">
        <v>0</v>
      </c>
      <c r="N18" s="22">
        <v>0</v>
      </c>
    </row>
    <row r="19" spans="1:14" ht="15" x14ac:dyDescent="0.2">
      <c r="A19" s="20" t="s">
        <v>18</v>
      </c>
      <c r="B19" s="20" t="s">
        <v>19</v>
      </c>
      <c r="C19" s="20" t="s">
        <v>69</v>
      </c>
      <c r="D19" s="20" t="s">
        <v>18</v>
      </c>
      <c r="E19" s="20" t="s">
        <v>19</v>
      </c>
      <c r="F19" s="20" t="s">
        <v>73</v>
      </c>
      <c r="G19" s="20" t="s">
        <v>74</v>
      </c>
      <c r="H19" s="20" t="s">
        <v>75</v>
      </c>
      <c r="I19" s="21">
        <v>22.7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ht="15" x14ac:dyDescent="0.2">
      <c r="A20" s="20" t="s">
        <v>18</v>
      </c>
      <c r="B20" s="20" t="s">
        <v>19</v>
      </c>
      <c r="C20" s="20" t="s">
        <v>69</v>
      </c>
      <c r="D20" s="20" t="s">
        <v>18</v>
      </c>
      <c r="E20" s="20" t="s">
        <v>19</v>
      </c>
      <c r="F20" s="20" t="s">
        <v>95</v>
      </c>
      <c r="G20" s="20" t="s">
        <v>96</v>
      </c>
      <c r="H20" s="20" t="s">
        <v>97</v>
      </c>
      <c r="I20" s="21">
        <v>7.85</v>
      </c>
      <c r="J20" s="22">
        <v>0</v>
      </c>
      <c r="K20" s="22">
        <v>0</v>
      </c>
      <c r="L20" s="21">
        <v>0</v>
      </c>
      <c r="M20" s="22">
        <v>0</v>
      </c>
      <c r="N20" s="22">
        <v>0</v>
      </c>
    </row>
    <row r="21" spans="1:14" ht="15" x14ac:dyDescent="0.2">
      <c r="A21" s="20" t="s">
        <v>20</v>
      </c>
      <c r="B21" s="20" t="s">
        <v>21</v>
      </c>
      <c r="C21" s="20" t="s">
        <v>76</v>
      </c>
      <c r="D21" s="20" t="s">
        <v>20</v>
      </c>
      <c r="E21" s="20" t="s">
        <v>21</v>
      </c>
      <c r="F21" s="20" t="s">
        <v>80</v>
      </c>
      <c r="G21" s="20" t="s">
        <v>81</v>
      </c>
      <c r="H21" s="20" t="s">
        <v>82</v>
      </c>
      <c r="I21" s="21">
        <v>15.43</v>
      </c>
      <c r="J21" s="22">
        <v>21</v>
      </c>
      <c r="K21" s="22">
        <v>21</v>
      </c>
      <c r="L21" s="21">
        <v>0</v>
      </c>
      <c r="M21" s="22">
        <v>0</v>
      </c>
      <c r="N21" s="22">
        <v>0</v>
      </c>
    </row>
    <row r="22" spans="1:14" ht="15" x14ac:dyDescent="0.2">
      <c r="A22" s="13" t="s">
        <v>20</v>
      </c>
      <c r="B22" s="26" t="s">
        <v>21</v>
      </c>
      <c r="C22" s="26" t="s">
        <v>76</v>
      </c>
      <c r="D22" s="26" t="s">
        <v>20</v>
      </c>
      <c r="E22" s="26" t="s">
        <v>21</v>
      </c>
      <c r="F22" s="26" t="s">
        <v>77</v>
      </c>
      <c r="G22" s="13" t="s">
        <v>78</v>
      </c>
      <c r="H22" s="26" t="s">
        <v>79</v>
      </c>
      <c r="I22" s="21">
        <v>159.15</v>
      </c>
      <c r="J22" s="22">
        <v>119</v>
      </c>
      <c r="K22" s="22">
        <v>103</v>
      </c>
      <c r="L22" s="21">
        <v>0</v>
      </c>
      <c r="M22" s="22">
        <v>0</v>
      </c>
      <c r="N22" s="22">
        <v>0</v>
      </c>
    </row>
    <row r="23" spans="1:14" ht="15" x14ac:dyDescent="0.2">
      <c r="A23" s="20" t="s">
        <v>22</v>
      </c>
      <c r="B23" s="20" t="s">
        <v>23</v>
      </c>
      <c r="C23" s="20" t="s">
        <v>98</v>
      </c>
      <c r="D23" s="20" t="s">
        <v>22</v>
      </c>
      <c r="E23" s="20" t="s">
        <v>23</v>
      </c>
      <c r="F23" s="20" t="s">
        <v>99</v>
      </c>
      <c r="G23" s="20" t="s">
        <v>100</v>
      </c>
      <c r="H23" s="20" t="s">
        <v>101</v>
      </c>
      <c r="I23" s="21">
        <v>79.5</v>
      </c>
      <c r="J23" s="22">
        <v>0</v>
      </c>
      <c r="K23" s="22">
        <v>0</v>
      </c>
      <c r="L23" s="21">
        <v>0</v>
      </c>
      <c r="M23" s="22">
        <v>0</v>
      </c>
      <c r="N23" s="22">
        <v>0</v>
      </c>
    </row>
    <row r="24" spans="1:14" ht="15" x14ac:dyDescent="0.2">
      <c r="A24" s="20" t="s">
        <v>24</v>
      </c>
      <c r="B24" s="20" t="s">
        <v>25</v>
      </c>
      <c r="C24" s="20" t="s">
        <v>83</v>
      </c>
      <c r="D24" s="20" t="s">
        <v>24</v>
      </c>
      <c r="E24" s="20" t="s">
        <v>25</v>
      </c>
      <c r="F24" s="20" t="s">
        <v>84</v>
      </c>
      <c r="G24" s="20" t="s">
        <v>85</v>
      </c>
      <c r="H24" s="20" t="s">
        <v>86</v>
      </c>
      <c r="I24" s="21">
        <v>4.26</v>
      </c>
      <c r="J24" s="22">
        <v>2</v>
      </c>
      <c r="K24" s="22">
        <v>2</v>
      </c>
      <c r="L24" s="21">
        <v>0</v>
      </c>
      <c r="M24" s="22">
        <v>0</v>
      </c>
      <c r="N24" s="22">
        <v>0</v>
      </c>
    </row>
    <row r="25" spans="1:14" ht="15" x14ac:dyDescent="0.2">
      <c r="A25" s="20" t="s">
        <v>26</v>
      </c>
      <c r="B25" s="20" t="s">
        <v>27</v>
      </c>
      <c r="C25" s="20" t="s">
        <v>87</v>
      </c>
      <c r="D25" s="20" t="s">
        <v>26</v>
      </c>
      <c r="E25" s="20" t="s">
        <v>27</v>
      </c>
      <c r="F25" s="20" t="s">
        <v>88</v>
      </c>
      <c r="G25" s="20" t="s">
        <v>89</v>
      </c>
      <c r="H25" s="20" t="s">
        <v>90</v>
      </c>
      <c r="I25" s="21">
        <v>5.3</v>
      </c>
      <c r="J25" s="22">
        <v>5</v>
      </c>
      <c r="K25" s="22">
        <v>5</v>
      </c>
      <c r="L25" s="21">
        <v>0</v>
      </c>
      <c r="M25" s="22">
        <v>0</v>
      </c>
      <c r="N25" s="22">
        <v>0</v>
      </c>
    </row>
    <row r="26" spans="1:14" ht="15.75" x14ac:dyDescent="0.25">
      <c r="A26" s="28" t="s">
        <v>3</v>
      </c>
      <c r="B26" s="29"/>
      <c r="C26" s="29"/>
      <c r="D26" s="29"/>
      <c r="E26" s="29"/>
      <c r="F26" s="29"/>
      <c r="G26" s="29"/>
      <c r="H26" s="29"/>
      <c r="I26" s="34">
        <f>SUBTOTAL(109,Table3[Probation Referred, On Probation or Parole, Expelled pursuant to EC 48915(a) or (c) '[EC 2574(c)(4)(A)'] ADA])</f>
        <v>848.4799999999999</v>
      </c>
      <c r="J26" s="35">
        <f>SUBTOTAL(109,Table3[COE-Funded Charter School Non-Juvenile Court Enrollment])</f>
        <v>634</v>
      </c>
      <c r="K26" s="35">
        <f>SUBTOTAL(109,Table3[COE-Funded Charter School Non-Juvenile Court Unduplicated FRPM/EL/Foster Count])</f>
        <v>436</v>
      </c>
      <c r="L26" s="34">
        <f>SUBTOTAL(109,Table3[Juvenile Halls, Homes and Camps '[EC 14057(b) and 14058'] ADA])</f>
        <v>199.3</v>
      </c>
      <c r="M26" s="35">
        <f>SUBTOTAL(109,Table3[COE-Funded Charter School Juvenile Court Enrollment])</f>
        <v>150</v>
      </c>
      <c r="N26" s="35">
        <f>SUBTOTAL(109,Table3[COE-Funded Charter School Juvenile Court Unduplicated FRPM/EL/Foster Count])</f>
        <v>150</v>
      </c>
    </row>
    <row r="27" spans="1:14" ht="15.75" x14ac:dyDescent="0.25">
      <c r="A27" s="10" t="s">
        <v>0</v>
      </c>
    </row>
    <row r="28" spans="1:14" ht="15" x14ac:dyDescent="0.2">
      <c r="A28" s="13" t="s">
        <v>1</v>
      </c>
    </row>
    <row r="29" spans="1:14" ht="15" x14ac:dyDescent="0.2">
      <c r="A29" s="13" t="s">
        <v>2</v>
      </c>
      <c r="I29" s="16"/>
      <c r="J29" s="16"/>
      <c r="K29" s="16"/>
    </row>
    <row r="30" spans="1:14" ht="15" x14ac:dyDescent="0.2">
      <c r="A30" s="14" t="s">
        <v>168</v>
      </c>
      <c r="I30" s="16"/>
    </row>
  </sheetData>
  <printOptions horizontalCentered="1"/>
  <pageMargins left="0.5" right="0.5" top="0.5" bottom="0.5" header="0.25" footer="0.25"/>
  <pageSetup paperSize="5" scale="54" fitToHeight="0" orientation="landscape" r:id="rId1"/>
  <headerFooter>
    <oddFooter>Page &amp;P of &amp;N</oddFooter>
  </headerFooter>
  <ignoredErrors>
    <ignoredError sqref="A6:B23 D6:F23 H6:H23 A24:B25 D24:F25 H24:H2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19-20 P2</vt:lpstr>
      <vt:lpstr>18-19 AN R1</vt:lpstr>
      <vt:lpstr>17-18 AN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School CALPADS Adjustments, FY 19-20 P-2 - Principal Apportionment (CA Dept of Education)</dc:title>
  <dc:subject>Report of attendance and CALPADS enrollment/unduplicated pupil count transfers for COE charter schools for the Unduplicated Pupil Percentage calculations for the 2019–20 Second Principal (P-2) Apportionment.</dc:subject>
  <dc:creator>Joshua Gonzalez</dc:creator>
  <cp:lastModifiedBy>S Luna</cp:lastModifiedBy>
  <cp:lastPrinted>2018-06-05T16:16:04Z</cp:lastPrinted>
  <dcterms:created xsi:type="dcterms:W3CDTF">2017-12-20T17:38:56Z</dcterms:created>
  <dcterms:modified xsi:type="dcterms:W3CDTF">2023-06-23T21:14:02Z</dcterms:modified>
</cp:coreProperties>
</file>