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51550DEE-1493-4D80-B1BA-22A76998FF8D}" xr6:coauthVersionLast="47" xr6:coauthVersionMax="47" xr10:uidLastSave="{00000000-0000-0000-0000-000000000000}"/>
  <bookViews>
    <workbookView xWindow="28690" yWindow="1830" windowWidth="29020" windowHeight="15820" xr2:uid="{BFE82201-A57D-4378-9184-366B1B799A84}"/>
  </bookViews>
  <sheets>
    <sheet name="Pay Schedule County 20-21 P2" sheetId="1" r:id="rId1"/>
  </sheets>
  <definedNames>
    <definedName name="_xlnm.Print_Titles" localSheetId="0">'Pay Schedule County 20-21 P2'!$6:$6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D65" i="1"/>
  <c r="C65" i="1"/>
  <c r="K65" i="1"/>
  <c r="J65" i="1"/>
  <c r="I65" i="1"/>
  <c r="H65" i="1"/>
</calcChain>
</file>

<file path=xl/sharedStrings.xml><?xml version="1.0" encoding="utf-8"?>
<sst xmlns="http://schemas.openxmlformats.org/spreadsheetml/2006/main" count="137" uniqueCount="137">
  <si>
    <t>2020–21 Second Principal (P-2) Apportionment</t>
  </si>
  <si>
    <t>California Department of Education</t>
  </si>
  <si>
    <t>County Code</t>
  </si>
  <si>
    <t>County 
Name</t>
  </si>
  <si>
    <t>Total P-2 Apportionment</t>
  </si>
  <si>
    <t>P-2 Balance Due 
(Total P-2 Apportionment minus Payments to Date)</t>
  </si>
  <si>
    <t>June 2021 
(P-2 Deferral Exemptions)
SCO Pay Date: 6/30/21*</t>
  </si>
  <si>
    <t>July 2021 
(P-2 June Deferred)
SCO Pay Date: 7/23/21*</t>
  </si>
  <si>
    <t>August 2021 
(P-1 May  Deferred)
SCO Pay Date: 8/24/21*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</si>
  <si>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</si>
  <si>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</si>
  <si>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</si>
  <si>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</si>
  <si>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</si>
  <si>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</si>
  <si>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</si>
  <si>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</si>
  <si>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</si>
  <si>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</si>
  <si>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</si>
  <si>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</si>
  <si>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</si>
  <si>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</si>
  <si>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</si>
  <si>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</si>
  <si>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</si>
  <si>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</si>
  <si>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</si>
  <si>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</si>
  <si>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</si>
  <si>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</si>
  <si>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</si>
  <si>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</si>
  <si>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</si>
  <si>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</si>
  <si>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</si>
  <si>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</si>
  <si>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</si>
  <si>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</si>
  <si>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</si>
  <si>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</si>
  <si>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</si>
  <si>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</si>
  <si>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</si>
  <si>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</si>
  <si>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</si>
  <si>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</si>
  <si>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</si>
  <si>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</si>
  <si>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</si>
  <si>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</si>
  <si>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</si>
  <si>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</si>
  <si>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</si>
  <si>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</si>
  <si>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</si>
  <si>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</si>
  <si>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</si>
  <si>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</si>
  <si>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</si>
  <si>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</si>
  <si>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</si>
  <si>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</si>
  <si>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</si>
  <si>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</si>
  <si>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</si>
  <si>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</si>
  <si>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</si>
  <si>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</si>
  <si>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</si>
  <si>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</si>
  <si>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</si>
  <si>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</si>
  <si>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</si>
  <si>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</si>
  <si>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</si>
  <si>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</si>
  <si>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</si>
  <si>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</si>
  <si>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</si>
  <si>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</si>
  <si>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</si>
  <si>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</si>
  <si>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</si>
  <si>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</si>
  <si>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</si>
  <si>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</si>
  <si>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</si>
  <si>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</si>
  <si>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</si>
  <si>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</si>
  <si>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</si>
  <si>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</si>
  <si>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</si>
  <si>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</si>
  <si>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</si>
  <si>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</si>
  <si>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</si>
  <si>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</si>
  <si>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</si>
  <si>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</si>
  <si>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</si>
  <si>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</si>
  <si>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</si>
  <si>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</si>
  <si>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</si>
  <si>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</si>
  <si>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</si>
  <si>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</si>
  <si>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</si>
  <si>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</si>
  <si>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</si>
  <si>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</si>
  <si>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</si>
  <si>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</si>
  <si>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</si>
  <si>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</si>
  <si>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</si>
  <si>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</si>
  <si>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</si>
  <si>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</si>
  <si>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</si>
  <si>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</si>
  <si>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</si>
  <si>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</si>
  <si>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>Prepared by:</t>
  </si>
  <si>
    <t>School Fiscal Services Division</t>
  </si>
  <si>
    <t>Paid to Date
(July 2020 through May 2021 Including P-1 Deferred Amounts)</t>
  </si>
  <si>
    <t>LEGEND: P-1 = First Principal Apportionment; SCO = State Controller's Office</t>
  </si>
  <si>
    <t>Monthly Payment Schedule by County - REVISED July 2021</t>
  </si>
  <si>
    <t>*Payment information noted in the table below reflects the latest information available from the SCO.</t>
  </si>
  <si>
    <t>August 2021**
(P-1 April Deferred)
SCO Pay Date: 8/26/21*</t>
  </si>
  <si>
    <t>August 2021**
(P-1 March Deferred)
SCO Pay Date: 8/26/21*</t>
  </si>
  <si>
    <t>August 2021**
(P-1 February Deferred)
SCO Pay Date: 8/19/21*</t>
  </si>
  <si>
    <t>July 2021</t>
  </si>
  <si>
    <t>**July 2021 version reflects updated payment dates for the February, March, and April 2020–21 P-1 deferred payments pursuant to Assembly Bill 130 (Chapter 44, Statutes of 2021)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</si>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</sst>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4" fillId="2" borderId="1" applyNumberFormat="0" applyProtection="0">
      <alignment horizontal="center" wrapText="1"/>
    </xf>
    <xf numFmtId="0" fontId="6" fillId="0" borderId="0" applyNumberFormat="0" applyFill="0" applyBorder="0" applyAlignment="0" applyProtection="0"/>
    <xf numFmtId="0" fontId="5" fillId="0" borderId="2" applyNumberForma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16">
    <xf numFmtId="0" fontId="0" fillId="0" borderId="0" xfId="0"/>
    <xf numFmtId="0" fontId="3" fillId="0" borderId="0" xfId="2" applyAlignment="1">
      <alignment horizontal="centerContinuous"/>
    </xf>
    <xf numFmtId="0" fontId="3" fillId="0" borderId="0" xfId="2"/>
    <xf numFmtId="0" fontId="5" fillId="0" borderId="0" xfId="2" applyFont="1"/>
    <xf numFmtId="0" fontId="3" fillId="0" borderId="0" xfId="2" quotePrefix="1"/>
    <xf numFmtId="0" fontId="5" fillId="0" borderId="0" xfId="6" applyFill="1" applyBorder="1" applyAlignment="1"/>
    <xf numFmtId="0" fontId="5" fillId="0" borderId="0" xfId="6" applyFill="1" applyBorder="1"/>
    <xf numFmtId="42" fontId="5" fillId="0" borderId="0" xfId="6" applyNumberFormat="1" applyFill="1" applyBorder="1"/>
    <xf numFmtId="0" fontId="1" fillId="0" borderId="0" xfId="0" applyFont="1"/>
    <xf numFmtId="0" fontId="4" fillId="2" borderId="1" xfId="4">
      <alignment horizontal="center" wrapText="1"/>
    </xf>
    <xf numFmtId="0" fontId="5" fillId="0" borderId="0" xfId="0" applyFont="1"/>
    <xf numFmtId="0" fontId="6" fillId="0" borderId="0" xfId="5" applyBorder="1" applyAlignment="1">
      <alignment horizontal="left"/>
    </xf>
    <xf numFmtId="0" fontId="7" fillId="0" borderId="0" xfId="7" applyFont="1"/>
    <xf numFmtId="164" fontId="1" fillId="0" borderId="0" xfId="0" applyNumberFormat="1" applyFont="1"/>
    <xf numFmtId="41" fontId="1" fillId="0" borderId="0" xfId="0" applyNumberFormat="1" applyFont="1"/>
    <xf numFmtId="0" fontId="0" fillId="0" borderId="0" xfId="0" quotePrefix="1"/>
  </cellXfs>
  <cellStyles count="10">
    <cellStyle name="Heading 1" xfId="5" builtinId="16" customBuiltin="1"/>
    <cellStyle name="Heading 1 2" xfId="1" xr:uid="{FE8BE8BA-BE47-4A4F-8B48-3769E039023F}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2" xfId="2" xr:uid="{7B01BA43-3CEB-4427-A1F3-057631D5E413}"/>
    <cellStyle name="Normal 4" xfId="3" xr:uid="{6E6C6F7E-546C-4BDD-8159-5E8454BB2910}"/>
    <cellStyle name="PAS Table Header 2" xfId="4" xr:uid="{4BB55EE9-AE99-49AC-8D57-186199E2106B}"/>
    <cellStyle name="Total" xfId="6" builtinId="25" customBuiltin="1"/>
  </cellStyles>
  <dxfs count="24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2DD44C-B935-4BDE-A51B-99888464743B}" name="Table25" displayName="Table25" ref="A6:K65" totalsRowCount="1" dataDxfId="23" tableBorderDxfId="22" headerRowCellStyle="PAS Table Header 2" dataCellStyle="Normal" totalsRowCellStyle="Total">
  <tableColumns count="11">
    <tableColumn id="1" xr3:uid="{EC7930FA-6D21-4C3A-B866-68D9BEB474EE}" name="County Code" totalsRowLabel="TOTAL" dataDxfId="21" totalsRowDxfId="20" dataCellStyle="Normal" totalsRowCellStyle="Total"/>
    <tableColumn id="2" xr3:uid="{E94F574B-4AC9-4179-AA1F-78DBC99F0A96}" name="County _x000a_Name" dataDxfId="19" totalsRowDxfId="18" dataCellStyle="Normal" totalsRowCellStyle="Total"/>
    <tableColumn id="3" xr3:uid="{A150BCF0-F3FC-4EB3-9B9E-ACFD3ABBF335}" name="Total P-2 Apportionment" totalsRowFunction="sum" dataDxfId="17" totalsRowDxfId="16" dataCellStyle="Normal" totalsRowCellStyle="Total"/>
    <tableColumn id="8" xr3:uid="{0A8CF26D-C700-40AA-82B8-5EEB7B27B80A}" name="Paid to Date_x000a_(July 2020 through May 2021 Including P-1 Deferred Amounts)" totalsRowFunction="sum" dataDxfId="15" totalsRowDxfId="14" dataCellStyle="Normal" totalsRowCellStyle="Total"/>
    <tableColumn id="4" xr3:uid="{EFE23D74-C8E1-4953-8352-0F7CB01E95BD}" name="P-2 Balance Due _x000a_(Total P-2 Apportionment minus Payments to Date)" totalsRowFunction="sum" dataDxfId="13" totalsRowDxfId="12" dataCellStyle="Normal" totalsRowCellStyle="Total"/>
    <tableColumn id="5" xr3:uid="{2440172D-8782-46B1-B1FA-C954BA6CB976}" name="June 2021 _x000a_(P-2 Deferral Exemptions)_x000a_SCO Pay Date: 6/30/21*" totalsRowFunction="sum" dataDxfId="11" totalsRowDxfId="10" dataCellStyle="Normal" totalsRowCellStyle="Total"/>
    <tableColumn id="6" xr3:uid="{1BD7891C-9158-481D-A896-C0528F610B92}" name="July 2021 _x000a_(P-2 June Deferred)_x000a_SCO Pay Date: 7/23/21*" totalsRowFunction="sum" dataDxfId="9" totalsRowDxfId="8" dataCellStyle="Normal" totalsRowCellStyle="Total"/>
    <tableColumn id="7" xr3:uid="{4747462F-4A29-4DB6-B188-9AB93F6391BF}" name="August 2021 _x000a_(P-1 May  Deferred)_x000a_SCO Pay Date: 8/24/21*" totalsRowFunction="sum" dataDxfId="7" totalsRowDxfId="6" dataCellStyle="Normal" totalsRowCellStyle="Total"/>
    <tableColumn id="9" xr3:uid="{846E62AC-7F02-437F-9A21-6BF81B07491A}" name="August 2021**_x000a_(P-1 April Deferred)_x000a_SCO Pay Date: 8/26/21*" totalsRowFunction="sum" dataDxfId="5" totalsRowDxfId="4" dataCellStyle="Normal" totalsRowCellStyle="Total"/>
    <tableColumn id="10" xr3:uid="{582EF0B6-293B-4C8C-A1E7-2FA7F7733948}" name="August 2021**_x000a_(P-1 March Deferred)_x000a_SCO Pay Date: 8/26/21*" totalsRowFunction="sum" dataDxfId="3" totalsRowDxfId="2" dataCellStyle="Normal" totalsRowCellStyle="Total"/>
    <tableColumn id="11" xr3:uid="{4E444DEB-BE05-43DE-BE9B-52770F2C568F}" name="August 2021**_x000a_(P-1 February Deferred)_x000a_SCO Pay Date: 8/19/21*" totalsRowFunction="sum" dataDxfId="1" totalsRowDxfId="0" dataCellStyle="Normal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Payment Schedule by County Data, 2020-21 Second Principal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F34A-AD80-4B0B-9728-6D153515B632}">
  <sheetPr>
    <pageSetUpPr fitToPage="1"/>
  </sheetPr>
  <dimension ref="A1:K71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65625" defaultRowHeight="15.5" x14ac:dyDescent="0.35"/>
  <cols>
    <col min="1" max="1" width="8.53515625" style="2" customWidth="1"/>
    <col min="2" max="2" width="13.69140625" style="2" bestFit="1" customWidth="1"/>
    <col min="3" max="3" width="18.765625" style="2" bestFit="1" customWidth="1"/>
    <col min="4" max="4" width="20" style="2" bestFit="1" customWidth="1"/>
    <col min="5" max="5" width="19" style="2" bestFit="1" customWidth="1"/>
    <col min="6" max="6" width="20.3828125" style="2" bestFit="1" customWidth="1"/>
    <col min="7" max="7" width="17.15234375" style="2" bestFit="1" customWidth="1"/>
    <col min="8" max="8" width="17.07421875" style="2" bestFit="1" customWidth="1"/>
    <col min="9" max="9" width="16.84375" style="2" bestFit="1" customWidth="1"/>
    <col min="10" max="10" width="18.23046875" style="2" bestFit="1" customWidth="1"/>
    <col min="11" max="11" width="19.921875" style="2" customWidth="1"/>
  </cols>
  <sheetData>
    <row r="1" spans="1:11" ht="18" x14ac:dyDescent="0.4">
      <c r="A1" s="11" t="s">
        <v>129</v>
      </c>
      <c r="B1" s="1"/>
      <c r="C1" s="1"/>
      <c r="D1" s="1"/>
    </row>
    <row r="2" spans="1:11" x14ac:dyDescent="0.35">
      <c r="A2" s="12" t="s">
        <v>0</v>
      </c>
      <c r="B2" s="1"/>
      <c r="C2" s="1"/>
      <c r="D2" s="1"/>
    </row>
    <row r="3" spans="1:11" x14ac:dyDescent="0.35">
      <c r="A3" s="8" t="s">
        <v>128</v>
      </c>
      <c r="B3" s="1"/>
      <c r="C3" s="1"/>
      <c r="D3" s="1"/>
    </row>
    <row r="4" spans="1:11" x14ac:dyDescent="0.35">
      <c r="A4" t="s">
        <v>130</v>
      </c>
      <c r="B4" s="1"/>
      <c r="C4" s="1"/>
      <c r="D4" s="1"/>
    </row>
    <row r="5" spans="1:11" x14ac:dyDescent="0.35">
      <c r="A5" t="s">
        <v>135</v>
      </c>
      <c r="B5" s="1"/>
      <c r="C5" s="1"/>
      <c r="D5" s="1"/>
    </row>
    <row r="6" spans="1:11" ht="77.5" x14ac:dyDescent="0.35">
      <c r="A6" s="9" t="s">
        <v>2</v>
      </c>
      <c r="B6" s="9" t="s">
        <v>3</v>
      </c>
      <c r="C6" s="9" t="s">
        <v>4</v>
      </c>
      <c r="D6" s="9" t="s">
        <v>127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131</v>
      </c>
      <c r="J6" s="9" t="s">
        <v>132</v>
      </c>
      <c r="K6" s="9" t="s">
        <v>133</v>
      </c>
    </row>
    <row r="7" spans="1:11" x14ac:dyDescent="0.35">
      <c r="A7" s="8" t="s">
        <v>9</v>
      </c>
      <c r="B7" s="8" t="s">
        <v>10</v>
      </c>
      <c r="C7" s="13">
        <v>1066214154</v>
      </c>
      <c r="D7" s="13">
        <v>986450162</v>
      </c>
      <c r="E7" s="13">
        <v>79763992</v>
      </c>
      <c r="F7" s="13">
        <v>0</v>
      </c>
      <c r="G7" s="13">
        <v>79763992</v>
      </c>
      <c r="H7" s="13">
        <v>64208440</v>
      </c>
      <c r="I7" s="13">
        <v>63940598</v>
      </c>
      <c r="J7" s="13">
        <v>63214177</v>
      </c>
      <c r="K7" s="13">
        <v>40864610</v>
      </c>
    </row>
    <row r="8" spans="1:11" x14ac:dyDescent="0.35">
      <c r="A8" s="8" t="s">
        <v>11</v>
      </c>
      <c r="B8" s="8" t="s">
        <v>12</v>
      </c>
      <c r="C8" s="14">
        <v>928212</v>
      </c>
      <c r="D8" s="14">
        <v>1058323</v>
      </c>
      <c r="E8" s="14">
        <v>-130111</v>
      </c>
      <c r="F8" s="14">
        <v>0</v>
      </c>
      <c r="G8" s="14">
        <v>-130111</v>
      </c>
      <c r="H8" s="14">
        <v>69944</v>
      </c>
      <c r="I8" s="14">
        <v>69652</v>
      </c>
      <c r="J8" s="14">
        <v>68786</v>
      </c>
      <c r="K8" s="14">
        <v>44467</v>
      </c>
    </row>
    <row r="9" spans="1:11" x14ac:dyDescent="0.35">
      <c r="A9" s="8" t="s">
        <v>13</v>
      </c>
      <c r="B9" s="8" t="s">
        <v>14</v>
      </c>
      <c r="C9" s="14">
        <v>12566718</v>
      </c>
      <c r="D9" s="14">
        <v>11863509</v>
      </c>
      <c r="E9" s="14">
        <v>703209</v>
      </c>
      <c r="F9" s="14">
        <v>0</v>
      </c>
      <c r="G9" s="14">
        <v>703209</v>
      </c>
      <c r="H9" s="14">
        <v>550526</v>
      </c>
      <c r="I9" s="14">
        <v>548229</v>
      </c>
      <c r="J9" s="14">
        <v>541411</v>
      </c>
      <c r="K9" s="14">
        <v>349993</v>
      </c>
    </row>
    <row r="10" spans="1:11" x14ac:dyDescent="0.35">
      <c r="A10" s="8" t="s">
        <v>15</v>
      </c>
      <c r="B10" s="8" t="s">
        <v>16</v>
      </c>
      <c r="C10" s="14">
        <v>174187204</v>
      </c>
      <c r="D10" s="14">
        <v>165448740</v>
      </c>
      <c r="E10" s="14">
        <v>8738464</v>
      </c>
      <c r="F10" s="14">
        <v>0</v>
      </c>
      <c r="G10" s="14">
        <v>8738464</v>
      </c>
      <c r="H10" s="14">
        <v>10958718</v>
      </c>
      <c r="I10" s="14">
        <v>10913003</v>
      </c>
      <c r="J10" s="14">
        <v>10777270</v>
      </c>
      <c r="K10" s="14">
        <v>6966933</v>
      </c>
    </row>
    <row r="11" spans="1:11" x14ac:dyDescent="0.35">
      <c r="A11" s="8" t="s">
        <v>17</v>
      </c>
      <c r="B11" s="8" t="s">
        <v>18</v>
      </c>
      <c r="C11" s="14">
        <v>15350465</v>
      </c>
      <c r="D11" s="14">
        <v>14725423</v>
      </c>
      <c r="E11" s="14">
        <v>625042</v>
      </c>
      <c r="F11" s="14">
        <v>0</v>
      </c>
      <c r="G11" s="14">
        <v>625042</v>
      </c>
      <c r="H11" s="14">
        <v>660704</v>
      </c>
      <c r="I11" s="14">
        <v>657947</v>
      </c>
      <c r="J11" s="14">
        <v>649763</v>
      </c>
      <c r="K11" s="14">
        <v>420037</v>
      </c>
    </row>
    <row r="12" spans="1:11" x14ac:dyDescent="0.35">
      <c r="A12" s="8" t="s">
        <v>19</v>
      </c>
      <c r="B12" s="8" t="s">
        <v>20</v>
      </c>
      <c r="C12" s="14">
        <v>27986067</v>
      </c>
      <c r="D12" s="14">
        <v>28645732</v>
      </c>
      <c r="E12" s="14">
        <v>-659665</v>
      </c>
      <c r="F12" s="14">
        <v>0</v>
      </c>
      <c r="G12" s="14">
        <v>-659665</v>
      </c>
      <c r="H12" s="14">
        <v>1504364</v>
      </c>
      <c r="I12" s="14">
        <v>1498088</v>
      </c>
      <c r="J12" s="14">
        <v>1479456</v>
      </c>
      <c r="K12" s="14">
        <v>956390</v>
      </c>
    </row>
    <row r="13" spans="1:11" x14ac:dyDescent="0.35">
      <c r="A13" s="8" t="s">
        <v>21</v>
      </c>
      <c r="B13" s="8" t="s">
        <v>22</v>
      </c>
      <c r="C13" s="14">
        <v>780214209</v>
      </c>
      <c r="D13" s="14">
        <v>728704089</v>
      </c>
      <c r="E13" s="14">
        <v>51510120</v>
      </c>
      <c r="F13" s="14">
        <v>0</v>
      </c>
      <c r="G13" s="14">
        <v>51510120</v>
      </c>
      <c r="H13" s="14">
        <v>50699642</v>
      </c>
      <c r="I13" s="14">
        <v>50488149</v>
      </c>
      <c r="J13" s="14">
        <v>49860194</v>
      </c>
      <c r="K13" s="14">
        <v>32231970</v>
      </c>
    </row>
    <row r="14" spans="1:11" x14ac:dyDescent="0.35">
      <c r="A14" s="8" t="s">
        <v>23</v>
      </c>
      <c r="B14" s="8" t="s">
        <v>24</v>
      </c>
      <c r="C14" s="14">
        <v>22310904</v>
      </c>
      <c r="D14" s="14">
        <v>25654825</v>
      </c>
      <c r="E14" s="14">
        <v>-3343921</v>
      </c>
      <c r="F14" s="14">
        <v>0</v>
      </c>
      <c r="G14" s="14">
        <v>-3343921</v>
      </c>
      <c r="H14" s="14">
        <v>1375174</v>
      </c>
      <c r="I14" s="14">
        <v>1369437</v>
      </c>
      <c r="J14" s="14">
        <v>1352405</v>
      </c>
      <c r="K14" s="14">
        <v>874258</v>
      </c>
    </row>
    <row r="15" spans="1:11" x14ac:dyDescent="0.35">
      <c r="A15" s="8" t="s">
        <v>25</v>
      </c>
      <c r="B15" s="8" t="s">
        <v>26</v>
      </c>
      <c r="C15" s="14">
        <v>301928802</v>
      </c>
      <c r="D15" s="14">
        <v>278063174</v>
      </c>
      <c r="E15" s="14">
        <v>23865628</v>
      </c>
      <c r="F15" s="14">
        <v>0</v>
      </c>
      <c r="G15" s="14">
        <v>23865628</v>
      </c>
      <c r="H15" s="14">
        <v>20914929</v>
      </c>
      <c r="I15" s="14">
        <v>20827681</v>
      </c>
      <c r="J15" s="14">
        <v>20568636</v>
      </c>
      <c r="K15" s="14">
        <v>13296532</v>
      </c>
    </row>
    <row r="16" spans="1:11" x14ac:dyDescent="0.35">
      <c r="A16" s="8" t="s">
        <v>27</v>
      </c>
      <c r="B16" s="8" t="s">
        <v>28</v>
      </c>
      <c r="C16" s="14">
        <v>1360663329</v>
      </c>
      <c r="D16" s="14">
        <v>1506459531</v>
      </c>
      <c r="E16" s="14">
        <v>-145796202</v>
      </c>
      <c r="F16" s="14">
        <v>0</v>
      </c>
      <c r="G16" s="14">
        <v>-145796202</v>
      </c>
      <c r="H16" s="14">
        <v>109728708</v>
      </c>
      <c r="I16" s="14">
        <v>109270979</v>
      </c>
      <c r="J16" s="14">
        <v>107911903</v>
      </c>
      <c r="K16" s="14">
        <v>69759322</v>
      </c>
    </row>
    <row r="17" spans="1:11" x14ac:dyDescent="0.35">
      <c r="A17" s="8" t="s">
        <v>29</v>
      </c>
      <c r="B17" s="8" t="s">
        <v>30</v>
      </c>
      <c r="C17" s="14">
        <v>38763637</v>
      </c>
      <c r="D17" s="14">
        <v>39195806</v>
      </c>
      <c r="E17" s="14">
        <v>-432169</v>
      </c>
      <c r="F17" s="14">
        <v>0</v>
      </c>
      <c r="G17" s="14">
        <v>-432169</v>
      </c>
      <c r="H17" s="14">
        <v>2727352</v>
      </c>
      <c r="I17" s="14">
        <v>2715975</v>
      </c>
      <c r="J17" s="14">
        <v>2682194</v>
      </c>
      <c r="K17" s="14">
        <v>1733895</v>
      </c>
    </row>
    <row r="18" spans="1:11" x14ac:dyDescent="0.35">
      <c r="A18" s="8" t="s">
        <v>31</v>
      </c>
      <c r="B18" s="8" t="s">
        <v>32</v>
      </c>
      <c r="C18" s="14">
        <v>106637372</v>
      </c>
      <c r="D18" s="14">
        <v>105193767</v>
      </c>
      <c r="E18" s="14">
        <v>1443605</v>
      </c>
      <c r="F18" s="14">
        <v>0</v>
      </c>
      <c r="G18" s="14">
        <v>1443605</v>
      </c>
      <c r="H18" s="14">
        <v>6793555</v>
      </c>
      <c r="I18" s="14">
        <v>6765219</v>
      </c>
      <c r="J18" s="14">
        <v>6767702</v>
      </c>
      <c r="K18" s="14">
        <v>4374958</v>
      </c>
    </row>
    <row r="19" spans="1:11" x14ac:dyDescent="0.35">
      <c r="A19" s="8" t="s">
        <v>33</v>
      </c>
      <c r="B19" s="8" t="s">
        <v>34</v>
      </c>
      <c r="C19" s="14">
        <v>258706137</v>
      </c>
      <c r="D19" s="14">
        <v>289795315</v>
      </c>
      <c r="E19" s="14">
        <v>-31089178</v>
      </c>
      <c r="F19" s="14">
        <v>0</v>
      </c>
      <c r="G19" s="14">
        <v>-31089178</v>
      </c>
      <c r="H19" s="14">
        <v>20474652</v>
      </c>
      <c r="I19" s="14">
        <v>20389239</v>
      </c>
      <c r="J19" s="14">
        <v>20135648</v>
      </c>
      <c r="K19" s="14">
        <v>13016625</v>
      </c>
    </row>
    <row r="20" spans="1:11" x14ac:dyDescent="0.35">
      <c r="A20" s="8" t="s">
        <v>35</v>
      </c>
      <c r="B20" s="8" t="s">
        <v>36</v>
      </c>
      <c r="C20" s="14">
        <v>27421263</v>
      </c>
      <c r="D20" s="14">
        <v>25793869</v>
      </c>
      <c r="E20" s="14">
        <v>1627394</v>
      </c>
      <c r="F20" s="14">
        <v>0</v>
      </c>
      <c r="G20" s="14">
        <v>1627394</v>
      </c>
      <c r="H20" s="14">
        <v>1821103</v>
      </c>
      <c r="I20" s="14">
        <v>1813507</v>
      </c>
      <c r="J20" s="14">
        <v>1790950</v>
      </c>
      <c r="K20" s="14">
        <v>1157754</v>
      </c>
    </row>
    <row r="21" spans="1:11" x14ac:dyDescent="0.35">
      <c r="A21" s="8" t="s">
        <v>37</v>
      </c>
      <c r="B21" s="8" t="s">
        <v>38</v>
      </c>
      <c r="C21" s="14">
        <v>1294166768</v>
      </c>
      <c r="D21" s="14">
        <v>1392726520</v>
      </c>
      <c r="E21" s="14">
        <v>-98559752</v>
      </c>
      <c r="F21" s="14">
        <v>0</v>
      </c>
      <c r="G21" s="14">
        <v>-98559752</v>
      </c>
      <c r="H21" s="14">
        <v>102172314</v>
      </c>
      <c r="I21" s="14">
        <v>101746109</v>
      </c>
      <c r="J21" s="14">
        <v>100480623</v>
      </c>
      <c r="K21" s="14">
        <v>64955390</v>
      </c>
    </row>
    <row r="22" spans="1:11" x14ac:dyDescent="0.35">
      <c r="A22" s="8" t="s">
        <v>39</v>
      </c>
      <c r="B22" s="8" t="s">
        <v>40</v>
      </c>
      <c r="C22" s="14">
        <v>202118579</v>
      </c>
      <c r="D22" s="14">
        <v>225058237</v>
      </c>
      <c r="E22" s="14">
        <v>-22939658</v>
      </c>
      <c r="F22" s="14">
        <v>0</v>
      </c>
      <c r="G22" s="14">
        <v>-22939658</v>
      </c>
      <c r="H22" s="14">
        <v>15842122</v>
      </c>
      <c r="I22" s="14">
        <v>15776039</v>
      </c>
      <c r="J22" s="14">
        <v>15579822</v>
      </c>
      <c r="K22" s="14">
        <v>10071526</v>
      </c>
    </row>
    <row r="23" spans="1:11" x14ac:dyDescent="0.35">
      <c r="A23" s="8" t="s">
        <v>41</v>
      </c>
      <c r="B23" s="8" t="s">
        <v>42</v>
      </c>
      <c r="C23" s="14">
        <v>57567056</v>
      </c>
      <c r="D23" s="14">
        <v>56866703</v>
      </c>
      <c r="E23" s="14">
        <v>700353</v>
      </c>
      <c r="F23" s="14">
        <v>0</v>
      </c>
      <c r="G23" s="14">
        <v>700353</v>
      </c>
      <c r="H23" s="14">
        <v>3992550</v>
      </c>
      <c r="I23" s="14">
        <v>3975894</v>
      </c>
      <c r="J23" s="14">
        <v>3926445</v>
      </c>
      <c r="K23" s="14">
        <v>2538238</v>
      </c>
    </row>
    <row r="24" spans="1:11" x14ac:dyDescent="0.35">
      <c r="A24" s="8" t="s">
        <v>43</v>
      </c>
      <c r="B24" s="8" t="s">
        <v>44</v>
      </c>
      <c r="C24" s="14">
        <v>22454824</v>
      </c>
      <c r="D24" s="14">
        <v>24091602</v>
      </c>
      <c r="E24" s="14">
        <v>-1636778</v>
      </c>
      <c r="F24" s="14">
        <v>0</v>
      </c>
      <c r="G24" s="14">
        <v>-1636778</v>
      </c>
      <c r="H24" s="14">
        <v>1521374</v>
      </c>
      <c r="I24" s="14">
        <v>1515028</v>
      </c>
      <c r="J24" s="14">
        <v>1496185</v>
      </c>
      <c r="K24" s="14">
        <v>967205</v>
      </c>
    </row>
    <row r="25" spans="1:11" x14ac:dyDescent="0.35">
      <c r="A25" s="8" t="s">
        <v>45</v>
      </c>
      <c r="B25" s="8" t="s">
        <v>46</v>
      </c>
      <c r="C25" s="14">
        <v>9357763606</v>
      </c>
      <c r="D25" s="14">
        <v>9341291606</v>
      </c>
      <c r="E25" s="14">
        <v>16472000</v>
      </c>
      <c r="F25" s="14">
        <v>243494</v>
      </c>
      <c r="G25" s="14">
        <v>16228506</v>
      </c>
      <c r="H25" s="14">
        <v>674113784</v>
      </c>
      <c r="I25" s="14">
        <v>674959520</v>
      </c>
      <c r="J25" s="14">
        <v>698040066</v>
      </c>
      <c r="K25" s="14">
        <v>451808013</v>
      </c>
    </row>
    <row r="26" spans="1:11" x14ac:dyDescent="0.35">
      <c r="A26" s="8" t="s">
        <v>47</v>
      </c>
      <c r="B26" s="8" t="s">
        <v>48</v>
      </c>
      <c r="C26" s="14">
        <v>205959799</v>
      </c>
      <c r="D26" s="14">
        <v>223519363</v>
      </c>
      <c r="E26" s="14">
        <v>-17559564</v>
      </c>
      <c r="F26" s="14">
        <v>0</v>
      </c>
      <c r="G26" s="14">
        <v>-17559564</v>
      </c>
      <c r="H26" s="14">
        <v>15986221</v>
      </c>
      <c r="I26" s="14">
        <v>15919533</v>
      </c>
      <c r="J26" s="14">
        <v>15721533</v>
      </c>
      <c r="K26" s="14">
        <v>10163135</v>
      </c>
    </row>
    <row r="27" spans="1:11" x14ac:dyDescent="0.35">
      <c r="A27" s="8" t="s">
        <v>49</v>
      </c>
      <c r="B27" s="8" t="s">
        <v>50</v>
      </c>
      <c r="C27" s="14">
        <v>72898293</v>
      </c>
      <c r="D27" s="14">
        <v>67536758</v>
      </c>
      <c r="E27" s="14">
        <v>5361535</v>
      </c>
      <c r="F27" s="14">
        <v>0</v>
      </c>
      <c r="G27" s="14">
        <v>5361535</v>
      </c>
      <c r="H27" s="14">
        <v>4064915</v>
      </c>
      <c r="I27" s="14">
        <v>4047960</v>
      </c>
      <c r="J27" s="14">
        <v>3997609</v>
      </c>
      <c r="K27" s="14">
        <v>2584244</v>
      </c>
    </row>
    <row r="28" spans="1:11" x14ac:dyDescent="0.35">
      <c r="A28" s="8" t="s">
        <v>51</v>
      </c>
      <c r="B28" s="8" t="s">
        <v>52</v>
      </c>
      <c r="C28" s="14">
        <v>4927166</v>
      </c>
      <c r="D28" s="14">
        <v>5419262</v>
      </c>
      <c r="E28" s="14">
        <v>-492096</v>
      </c>
      <c r="F28" s="14">
        <v>0</v>
      </c>
      <c r="G28" s="14">
        <v>-492096</v>
      </c>
      <c r="H28" s="14">
        <v>182959</v>
      </c>
      <c r="I28" s="14">
        <v>182195</v>
      </c>
      <c r="J28" s="14">
        <v>179929</v>
      </c>
      <c r="K28" s="14">
        <v>116315</v>
      </c>
    </row>
    <row r="29" spans="1:11" x14ac:dyDescent="0.35">
      <c r="A29" s="8" t="s">
        <v>53</v>
      </c>
      <c r="B29" s="8" t="s">
        <v>54</v>
      </c>
      <c r="C29" s="14">
        <v>84391528</v>
      </c>
      <c r="D29" s="14">
        <v>81621498</v>
      </c>
      <c r="E29" s="14">
        <v>2770030</v>
      </c>
      <c r="F29" s="14">
        <v>0</v>
      </c>
      <c r="G29" s="14">
        <v>2770030</v>
      </c>
      <c r="H29" s="14">
        <v>6091678</v>
      </c>
      <c r="I29" s="14">
        <v>6066268</v>
      </c>
      <c r="J29" s="14">
        <v>5990816</v>
      </c>
      <c r="K29" s="14">
        <v>3872746</v>
      </c>
    </row>
    <row r="30" spans="1:11" x14ac:dyDescent="0.35">
      <c r="A30" s="8" t="s">
        <v>55</v>
      </c>
      <c r="B30" s="8" t="s">
        <v>56</v>
      </c>
      <c r="C30" s="14">
        <v>378174016</v>
      </c>
      <c r="D30" s="14">
        <v>426154249</v>
      </c>
      <c r="E30" s="14">
        <v>-47980233</v>
      </c>
      <c r="F30" s="14">
        <v>0</v>
      </c>
      <c r="G30" s="14">
        <v>-47980233</v>
      </c>
      <c r="H30" s="14">
        <v>30220142</v>
      </c>
      <c r="I30" s="14">
        <v>30094081</v>
      </c>
      <c r="J30" s="14">
        <v>29719782</v>
      </c>
      <c r="K30" s="14">
        <v>19212261</v>
      </c>
    </row>
    <row r="31" spans="1:11" x14ac:dyDescent="0.35">
      <c r="A31" s="8" t="s">
        <v>57</v>
      </c>
      <c r="B31" s="8" t="s">
        <v>58</v>
      </c>
      <c r="C31" s="14">
        <v>8961046</v>
      </c>
      <c r="D31" s="14">
        <v>8906305</v>
      </c>
      <c r="E31" s="14">
        <v>54741</v>
      </c>
      <c r="F31" s="14">
        <v>0</v>
      </c>
      <c r="G31" s="14">
        <v>54741</v>
      </c>
      <c r="H31" s="14">
        <v>491251</v>
      </c>
      <c r="I31" s="14">
        <v>489202</v>
      </c>
      <c r="J31" s="14">
        <v>483117</v>
      </c>
      <c r="K31" s="14">
        <v>312310</v>
      </c>
    </row>
    <row r="32" spans="1:11" x14ac:dyDescent="0.35">
      <c r="A32" s="8" t="s">
        <v>59</v>
      </c>
      <c r="B32" s="8" t="s">
        <v>60</v>
      </c>
      <c r="C32" s="14">
        <v>4339965</v>
      </c>
      <c r="D32" s="14">
        <v>4336474</v>
      </c>
      <c r="E32" s="14">
        <v>3491</v>
      </c>
      <c r="F32" s="14">
        <v>0</v>
      </c>
      <c r="G32" s="14">
        <v>3491</v>
      </c>
      <c r="H32" s="14">
        <v>148303</v>
      </c>
      <c r="I32" s="14">
        <v>147685</v>
      </c>
      <c r="J32" s="14">
        <v>145847</v>
      </c>
      <c r="K32" s="14">
        <v>94284</v>
      </c>
    </row>
    <row r="33" spans="1:11" x14ac:dyDescent="0.35">
      <c r="A33" s="8" t="s">
        <v>61</v>
      </c>
      <c r="B33" s="8" t="s">
        <v>62</v>
      </c>
      <c r="C33" s="14">
        <v>444279056</v>
      </c>
      <c r="D33" s="14">
        <v>456234944</v>
      </c>
      <c r="E33" s="14">
        <v>-11955888</v>
      </c>
      <c r="F33" s="14">
        <v>0</v>
      </c>
      <c r="G33" s="14">
        <v>-11955888</v>
      </c>
      <c r="H33" s="14">
        <v>29223091</v>
      </c>
      <c r="I33" s="14">
        <v>29101190</v>
      </c>
      <c r="J33" s="14">
        <v>28739241</v>
      </c>
      <c r="K33" s="14">
        <v>18578392</v>
      </c>
    </row>
    <row r="34" spans="1:11" x14ac:dyDescent="0.35">
      <c r="A34" s="8" t="s">
        <v>63</v>
      </c>
      <c r="B34" s="8" t="s">
        <v>64</v>
      </c>
      <c r="C34" s="14">
        <v>54350325</v>
      </c>
      <c r="D34" s="14">
        <v>47297258</v>
      </c>
      <c r="E34" s="14">
        <v>7053067</v>
      </c>
      <c r="F34" s="14">
        <v>0</v>
      </c>
      <c r="G34" s="14">
        <v>7053067</v>
      </c>
      <c r="H34" s="14">
        <v>3659306</v>
      </c>
      <c r="I34" s="14">
        <v>3644042</v>
      </c>
      <c r="J34" s="14">
        <v>3598720</v>
      </c>
      <c r="K34" s="14">
        <v>2326380</v>
      </c>
    </row>
    <row r="35" spans="1:11" x14ac:dyDescent="0.35">
      <c r="A35" s="8" t="s">
        <v>65</v>
      </c>
      <c r="B35" s="8" t="s">
        <v>66</v>
      </c>
      <c r="C35" s="14">
        <v>52950690</v>
      </c>
      <c r="D35" s="14">
        <v>49763721</v>
      </c>
      <c r="E35" s="14">
        <v>3186969</v>
      </c>
      <c r="F35" s="14">
        <v>0</v>
      </c>
      <c r="G35" s="14">
        <v>3186969</v>
      </c>
      <c r="H35" s="14">
        <v>3561959</v>
      </c>
      <c r="I35" s="14">
        <v>3618503</v>
      </c>
      <c r="J35" s="14">
        <v>3573497</v>
      </c>
      <c r="K35" s="14">
        <v>2310078</v>
      </c>
    </row>
    <row r="36" spans="1:11" x14ac:dyDescent="0.35">
      <c r="A36" s="8" t="s">
        <v>67</v>
      </c>
      <c r="B36" s="8" t="s">
        <v>68</v>
      </c>
      <c r="C36" s="14">
        <v>1820419013</v>
      </c>
      <c r="D36" s="14">
        <v>1673838463</v>
      </c>
      <c r="E36" s="14">
        <v>146580550</v>
      </c>
      <c r="F36" s="14">
        <v>25562</v>
      </c>
      <c r="G36" s="14">
        <v>146554988</v>
      </c>
      <c r="H36" s="14">
        <v>106705900</v>
      </c>
      <c r="I36" s="14">
        <v>106260782</v>
      </c>
      <c r="J36" s="14">
        <v>104939144</v>
      </c>
      <c r="K36" s="14">
        <v>67837588</v>
      </c>
    </row>
    <row r="37" spans="1:11" x14ac:dyDescent="0.35">
      <c r="A37" s="8" t="s">
        <v>69</v>
      </c>
      <c r="B37" s="8" t="s">
        <v>70</v>
      </c>
      <c r="C37" s="14">
        <v>282094807</v>
      </c>
      <c r="D37" s="14">
        <v>258525259</v>
      </c>
      <c r="E37" s="14">
        <v>23569548</v>
      </c>
      <c r="F37" s="14">
        <v>0</v>
      </c>
      <c r="G37" s="14">
        <v>23569548</v>
      </c>
      <c r="H37" s="14">
        <v>18720475</v>
      </c>
      <c r="I37" s="14">
        <v>18642381</v>
      </c>
      <c r="J37" s="14">
        <v>18410517</v>
      </c>
      <c r="K37" s="14">
        <v>11901422</v>
      </c>
    </row>
    <row r="38" spans="1:11" x14ac:dyDescent="0.35">
      <c r="A38" s="8" t="s">
        <v>71</v>
      </c>
      <c r="B38" s="8" t="s">
        <v>72</v>
      </c>
      <c r="C38" s="14">
        <v>4067896</v>
      </c>
      <c r="D38" s="14">
        <v>4137806</v>
      </c>
      <c r="E38" s="14">
        <v>-69910</v>
      </c>
      <c r="F38" s="14">
        <v>0</v>
      </c>
      <c r="G38" s="14">
        <v>-69910</v>
      </c>
      <c r="H38" s="14">
        <v>123570</v>
      </c>
      <c r="I38" s="14">
        <v>123054</v>
      </c>
      <c r="J38" s="14">
        <v>121523</v>
      </c>
      <c r="K38" s="14">
        <v>78558</v>
      </c>
    </row>
    <row r="39" spans="1:11" x14ac:dyDescent="0.35">
      <c r="A39" s="8" t="s">
        <v>73</v>
      </c>
      <c r="B39" s="8" t="s">
        <v>74</v>
      </c>
      <c r="C39" s="14">
        <v>2397321688</v>
      </c>
      <c r="D39" s="14">
        <v>2682103124</v>
      </c>
      <c r="E39" s="14">
        <v>-284781436</v>
      </c>
      <c r="F39" s="14">
        <v>0</v>
      </c>
      <c r="G39" s="14">
        <v>-284781436</v>
      </c>
      <c r="H39" s="14">
        <v>191492662</v>
      </c>
      <c r="I39" s="14">
        <v>190891434</v>
      </c>
      <c r="J39" s="14">
        <v>188517191</v>
      </c>
      <c r="K39" s="14">
        <v>121866359</v>
      </c>
    </row>
    <row r="40" spans="1:11" x14ac:dyDescent="0.35">
      <c r="A40" s="8" t="s">
        <v>75</v>
      </c>
      <c r="B40" s="8" t="s">
        <v>76</v>
      </c>
      <c r="C40" s="14">
        <v>1315117922</v>
      </c>
      <c r="D40" s="14">
        <v>1397057057</v>
      </c>
      <c r="E40" s="14">
        <v>-81939135</v>
      </c>
      <c r="F40" s="14">
        <v>0</v>
      </c>
      <c r="G40" s="14">
        <v>-81939135</v>
      </c>
      <c r="H40" s="14">
        <v>82976414</v>
      </c>
      <c r="I40" s="14">
        <v>82630286</v>
      </c>
      <c r="J40" s="14">
        <v>97271856</v>
      </c>
      <c r="K40" s="14">
        <v>62881096</v>
      </c>
    </row>
    <row r="41" spans="1:11" x14ac:dyDescent="0.35">
      <c r="A41" s="8" t="s">
        <v>77</v>
      </c>
      <c r="B41" s="8" t="s">
        <v>78</v>
      </c>
      <c r="C41" s="14">
        <v>56038310</v>
      </c>
      <c r="D41" s="14">
        <v>49218367</v>
      </c>
      <c r="E41" s="14">
        <v>6819943</v>
      </c>
      <c r="F41" s="14">
        <v>0</v>
      </c>
      <c r="G41" s="14">
        <v>6819943</v>
      </c>
      <c r="H41" s="14">
        <v>3127166</v>
      </c>
      <c r="I41" s="14">
        <v>3114122</v>
      </c>
      <c r="J41" s="14">
        <v>3075388</v>
      </c>
      <c r="K41" s="14">
        <v>1988076</v>
      </c>
    </row>
    <row r="42" spans="1:11" x14ac:dyDescent="0.35">
      <c r="A42" s="8" t="s">
        <v>79</v>
      </c>
      <c r="B42" s="8" t="s">
        <v>80</v>
      </c>
      <c r="C42" s="14">
        <v>2584444370</v>
      </c>
      <c r="D42" s="14">
        <v>2844322191</v>
      </c>
      <c r="E42" s="14">
        <v>-259877821</v>
      </c>
      <c r="F42" s="14">
        <v>0</v>
      </c>
      <c r="G42" s="14">
        <v>-259877821</v>
      </c>
      <c r="H42" s="14">
        <v>193826864</v>
      </c>
      <c r="I42" s="14">
        <v>193018318</v>
      </c>
      <c r="J42" s="14">
        <v>190617628</v>
      </c>
      <c r="K42" s="14">
        <v>123224179</v>
      </c>
    </row>
    <row r="43" spans="1:11" x14ac:dyDescent="0.35">
      <c r="A43" s="8" t="s">
        <v>81</v>
      </c>
      <c r="B43" s="8" t="s">
        <v>82</v>
      </c>
      <c r="C43" s="14">
        <v>2248797703</v>
      </c>
      <c r="D43" s="14">
        <v>2138910343</v>
      </c>
      <c r="E43" s="14">
        <v>109887360</v>
      </c>
      <c r="F43" s="14">
        <v>23512</v>
      </c>
      <c r="G43" s="14">
        <v>109863848</v>
      </c>
      <c r="H43" s="14">
        <v>146628787</v>
      </c>
      <c r="I43" s="14">
        <v>145883564</v>
      </c>
      <c r="J43" s="14">
        <v>144069116</v>
      </c>
      <c r="K43" s="14">
        <v>93133039</v>
      </c>
    </row>
    <row r="44" spans="1:11" x14ac:dyDescent="0.35">
      <c r="A44" s="8" t="s">
        <v>83</v>
      </c>
      <c r="B44" s="8" t="s">
        <v>84</v>
      </c>
      <c r="C44" s="14">
        <v>309164101</v>
      </c>
      <c r="D44" s="14">
        <v>280627808</v>
      </c>
      <c r="E44" s="14">
        <v>28536293</v>
      </c>
      <c r="F44" s="14">
        <v>302783</v>
      </c>
      <c r="G44" s="14">
        <v>28233510</v>
      </c>
      <c r="H44" s="14">
        <v>20200467</v>
      </c>
      <c r="I44" s="14">
        <v>20116199</v>
      </c>
      <c r="J44" s="14">
        <v>19866004</v>
      </c>
      <c r="K44" s="14">
        <v>12842321</v>
      </c>
    </row>
    <row r="45" spans="1:11" x14ac:dyDescent="0.35">
      <c r="A45" s="8" t="s">
        <v>85</v>
      </c>
      <c r="B45" s="8" t="s">
        <v>86</v>
      </c>
      <c r="C45" s="14">
        <v>887622566</v>
      </c>
      <c r="D45" s="14">
        <v>960878364</v>
      </c>
      <c r="E45" s="14">
        <v>-73255798</v>
      </c>
      <c r="F45" s="14">
        <v>0</v>
      </c>
      <c r="G45" s="14">
        <v>-73255798</v>
      </c>
      <c r="H45" s="14">
        <v>69656720</v>
      </c>
      <c r="I45" s="14">
        <v>69366152</v>
      </c>
      <c r="J45" s="14">
        <v>68503399</v>
      </c>
      <c r="K45" s="14">
        <v>44283814</v>
      </c>
    </row>
    <row r="46" spans="1:11" x14ac:dyDescent="0.35">
      <c r="A46" s="8" t="s">
        <v>87</v>
      </c>
      <c r="B46" s="8" t="s">
        <v>88</v>
      </c>
      <c r="C46" s="14">
        <v>72924338</v>
      </c>
      <c r="D46" s="14">
        <v>67425309</v>
      </c>
      <c r="E46" s="14">
        <v>5499029</v>
      </c>
      <c r="F46" s="14">
        <v>0</v>
      </c>
      <c r="G46" s="14">
        <v>5499029</v>
      </c>
      <c r="H46" s="14">
        <v>3537975</v>
      </c>
      <c r="I46" s="14">
        <v>3523216</v>
      </c>
      <c r="J46" s="14">
        <v>3479395</v>
      </c>
      <c r="K46" s="14">
        <v>2249245</v>
      </c>
    </row>
    <row r="47" spans="1:11" x14ac:dyDescent="0.35">
      <c r="A47" s="8" t="s">
        <v>89</v>
      </c>
      <c r="B47" s="8" t="s">
        <v>90</v>
      </c>
      <c r="C47" s="14">
        <v>154148853</v>
      </c>
      <c r="D47" s="14">
        <v>187267524</v>
      </c>
      <c r="E47" s="14">
        <v>-33118671</v>
      </c>
      <c r="F47" s="14">
        <v>0</v>
      </c>
      <c r="G47" s="14">
        <v>-33118671</v>
      </c>
      <c r="H47" s="14">
        <v>10384185</v>
      </c>
      <c r="I47" s="14">
        <v>10340866</v>
      </c>
      <c r="J47" s="14">
        <v>10212252</v>
      </c>
      <c r="K47" s="14">
        <v>6601676</v>
      </c>
    </row>
    <row r="48" spans="1:11" x14ac:dyDescent="0.35">
      <c r="A48" s="8" t="s">
        <v>91</v>
      </c>
      <c r="B48" s="8" t="s">
        <v>92</v>
      </c>
      <c r="C48" s="14">
        <v>286997669</v>
      </c>
      <c r="D48" s="14">
        <v>290080781</v>
      </c>
      <c r="E48" s="14">
        <v>-3083112</v>
      </c>
      <c r="F48" s="14">
        <v>0</v>
      </c>
      <c r="G48" s="14">
        <v>-3083112</v>
      </c>
      <c r="H48" s="14">
        <v>21139944</v>
      </c>
      <c r="I48" s="14">
        <v>21051761</v>
      </c>
      <c r="J48" s="14">
        <v>20789925</v>
      </c>
      <c r="K48" s="14">
        <v>13439584</v>
      </c>
    </row>
    <row r="49" spans="1:11" x14ac:dyDescent="0.35">
      <c r="A49" s="8" t="s">
        <v>93</v>
      </c>
      <c r="B49" s="8" t="s">
        <v>94</v>
      </c>
      <c r="C49" s="14">
        <v>713730505</v>
      </c>
      <c r="D49" s="14">
        <v>653443639</v>
      </c>
      <c r="E49" s="14">
        <v>60286866</v>
      </c>
      <c r="F49" s="14">
        <v>0</v>
      </c>
      <c r="G49" s="14">
        <v>60286866</v>
      </c>
      <c r="H49" s="14">
        <v>49144987</v>
      </c>
      <c r="I49" s="14">
        <v>48939984</v>
      </c>
      <c r="J49" s="14">
        <v>48331286</v>
      </c>
      <c r="K49" s="14">
        <v>31243611</v>
      </c>
    </row>
    <row r="50" spans="1:11" x14ac:dyDescent="0.35">
      <c r="A50" s="8" t="s">
        <v>95</v>
      </c>
      <c r="B50" s="8" t="s">
        <v>96</v>
      </c>
      <c r="C50" s="14">
        <v>202002220</v>
      </c>
      <c r="D50" s="14">
        <v>186610469</v>
      </c>
      <c r="E50" s="14">
        <v>15391751</v>
      </c>
      <c r="F50" s="14">
        <v>0</v>
      </c>
      <c r="G50" s="14">
        <v>15391751</v>
      </c>
      <c r="H50" s="14">
        <v>13525740</v>
      </c>
      <c r="I50" s="14">
        <v>13469315</v>
      </c>
      <c r="J50" s="14">
        <v>13301787</v>
      </c>
      <c r="K50" s="14">
        <v>8598901</v>
      </c>
    </row>
    <row r="51" spans="1:11" x14ac:dyDescent="0.35">
      <c r="A51" s="8" t="s">
        <v>97</v>
      </c>
      <c r="B51" s="8" t="s">
        <v>98</v>
      </c>
      <c r="C51" s="14">
        <v>146859210</v>
      </c>
      <c r="D51" s="14">
        <v>141926564</v>
      </c>
      <c r="E51" s="14">
        <v>4932646</v>
      </c>
      <c r="F51" s="14">
        <v>0</v>
      </c>
      <c r="G51" s="14">
        <v>4932646</v>
      </c>
      <c r="H51" s="14">
        <v>8957436</v>
      </c>
      <c r="I51" s="14">
        <v>8920070</v>
      </c>
      <c r="J51" s="14">
        <v>8809128</v>
      </c>
      <c r="K51" s="14">
        <v>5694629</v>
      </c>
    </row>
    <row r="52" spans="1:11" x14ac:dyDescent="0.35">
      <c r="A52" s="8" t="s">
        <v>99</v>
      </c>
      <c r="B52" s="8" t="s">
        <v>100</v>
      </c>
      <c r="C52" s="14">
        <v>3049945</v>
      </c>
      <c r="D52" s="14">
        <v>3182000</v>
      </c>
      <c r="E52" s="14">
        <v>-132055</v>
      </c>
      <c r="F52" s="14">
        <v>0</v>
      </c>
      <c r="G52" s="14">
        <v>-132055</v>
      </c>
      <c r="H52" s="14">
        <v>195485</v>
      </c>
      <c r="I52" s="14">
        <v>194669</v>
      </c>
      <c r="J52" s="14">
        <v>192248</v>
      </c>
      <c r="K52" s="14">
        <v>124278</v>
      </c>
    </row>
    <row r="53" spans="1:11" x14ac:dyDescent="0.35">
      <c r="A53" s="8" t="s">
        <v>101</v>
      </c>
      <c r="B53" s="8" t="s">
        <v>102</v>
      </c>
      <c r="C53" s="14">
        <v>41900307</v>
      </c>
      <c r="D53" s="14">
        <v>40448677</v>
      </c>
      <c r="E53" s="14">
        <v>1451630</v>
      </c>
      <c r="F53" s="14">
        <v>0</v>
      </c>
      <c r="G53" s="14">
        <v>1451630</v>
      </c>
      <c r="H53" s="14">
        <v>2556724</v>
      </c>
      <c r="I53" s="14">
        <v>2546061</v>
      </c>
      <c r="J53" s="14">
        <v>2514390</v>
      </c>
      <c r="K53" s="14">
        <v>1625420</v>
      </c>
    </row>
    <row r="54" spans="1:11" x14ac:dyDescent="0.35">
      <c r="A54" s="8" t="s">
        <v>103</v>
      </c>
      <c r="B54" s="8" t="s">
        <v>104</v>
      </c>
      <c r="C54" s="14">
        <v>317387141</v>
      </c>
      <c r="D54" s="14">
        <v>304424114</v>
      </c>
      <c r="E54" s="14">
        <v>12963027</v>
      </c>
      <c r="F54" s="14">
        <v>0</v>
      </c>
      <c r="G54" s="14">
        <v>12963027</v>
      </c>
      <c r="H54" s="14">
        <v>20792895</v>
      </c>
      <c r="I54" s="14">
        <v>20706155</v>
      </c>
      <c r="J54" s="14">
        <v>20448622</v>
      </c>
      <c r="K54" s="14">
        <v>13218948</v>
      </c>
    </row>
    <row r="55" spans="1:11" x14ac:dyDescent="0.35">
      <c r="A55" s="8" t="s">
        <v>105</v>
      </c>
      <c r="B55" s="8" t="s">
        <v>106</v>
      </c>
      <c r="C55" s="14">
        <v>296883296</v>
      </c>
      <c r="D55" s="14">
        <v>280861284</v>
      </c>
      <c r="E55" s="14">
        <v>16022012</v>
      </c>
      <c r="F55" s="14">
        <v>66074</v>
      </c>
      <c r="G55" s="14">
        <v>15955938</v>
      </c>
      <c r="H55" s="14">
        <v>18822387</v>
      </c>
      <c r="I55" s="14">
        <v>18743870</v>
      </c>
      <c r="J55" s="14">
        <v>18566899</v>
      </c>
      <c r="K55" s="14">
        <v>12002515</v>
      </c>
    </row>
    <row r="56" spans="1:11" x14ac:dyDescent="0.35">
      <c r="A56" s="8" t="s">
        <v>107</v>
      </c>
      <c r="B56" s="8" t="s">
        <v>108</v>
      </c>
      <c r="C56" s="14">
        <v>637564745</v>
      </c>
      <c r="D56" s="14">
        <v>695402843</v>
      </c>
      <c r="E56" s="14">
        <v>-57838098</v>
      </c>
      <c r="F56" s="14">
        <v>0</v>
      </c>
      <c r="G56" s="14">
        <v>-57838098</v>
      </c>
      <c r="H56" s="14">
        <v>46674791</v>
      </c>
      <c r="I56" s="14">
        <v>46480090</v>
      </c>
      <c r="J56" s="14">
        <v>45901986</v>
      </c>
      <c r="K56" s="14">
        <v>29673197</v>
      </c>
    </row>
    <row r="57" spans="1:11" x14ac:dyDescent="0.35">
      <c r="A57" s="8" t="s">
        <v>109</v>
      </c>
      <c r="B57" s="8" t="s">
        <v>110</v>
      </c>
      <c r="C57" s="14">
        <v>150045659</v>
      </c>
      <c r="D57" s="14">
        <v>153795336</v>
      </c>
      <c r="E57" s="14">
        <v>-3749677</v>
      </c>
      <c r="F57" s="14">
        <v>0</v>
      </c>
      <c r="G57" s="14">
        <v>-3749677</v>
      </c>
      <c r="H57" s="14">
        <v>11360658</v>
      </c>
      <c r="I57" s="14">
        <v>11313267</v>
      </c>
      <c r="J57" s="14">
        <v>11172555</v>
      </c>
      <c r="K57" s="14">
        <v>7222463</v>
      </c>
    </row>
    <row r="58" spans="1:11" x14ac:dyDescent="0.35">
      <c r="A58" s="8" t="s">
        <v>111</v>
      </c>
      <c r="B58" s="8" t="s">
        <v>112</v>
      </c>
      <c r="C58" s="14">
        <v>66422111</v>
      </c>
      <c r="D58" s="14">
        <v>70649048</v>
      </c>
      <c r="E58" s="14">
        <v>-4226937</v>
      </c>
      <c r="F58" s="14">
        <v>0</v>
      </c>
      <c r="G58" s="14">
        <v>-4226937</v>
      </c>
      <c r="H58" s="14">
        <v>4921182</v>
      </c>
      <c r="I58" s="14">
        <v>4900653</v>
      </c>
      <c r="J58" s="14">
        <v>4839698</v>
      </c>
      <c r="K58" s="14">
        <v>3128610</v>
      </c>
    </row>
    <row r="59" spans="1:11" x14ac:dyDescent="0.35">
      <c r="A59" s="8" t="s">
        <v>113</v>
      </c>
      <c r="B59" s="8" t="s">
        <v>114</v>
      </c>
      <c r="C59" s="14">
        <v>11789189</v>
      </c>
      <c r="D59" s="14">
        <v>11257207</v>
      </c>
      <c r="E59" s="14">
        <v>531982</v>
      </c>
      <c r="F59" s="14">
        <v>0</v>
      </c>
      <c r="G59" s="14">
        <v>531982</v>
      </c>
      <c r="H59" s="14">
        <v>659467</v>
      </c>
      <c r="I59" s="14">
        <v>656716</v>
      </c>
      <c r="J59" s="14">
        <v>648550</v>
      </c>
      <c r="K59" s="14">
        <v>419253</v>
      </c>
    </row>
    <row r="60" spans="1:11" x14ac:dyDescent="0.35">
      <c r="A60" s="8" t="s">
        <v>115</v>
      </c>
      <c r="B60" s="8" t="s">
        <v>116</v>
      </c>
      <c r="C60" s="14">
        <v>708434724</v>
      </c>
      <c r="D60" s="14">
        <v>792595924</v>
      </c>
      <c r="E60" s="14">
        <v>-84161200</v>
      </c>
      <c r="F60" s="14">
        <v>0</v>
      </c>
      <c r="G60" s="14">
        <v>-84161200</v>
      </c>
      <c r="H60" s="14">
        <v>57000855</v>
      </c>
      <c r="I60" s="14">
        <v>56763074</v>
      </c>
      <c r="J60" s="14">
        <v>56295385</v>
      </c>
      <c r="K60" s="14">
        <v>36391977</v>
      </c>
    </row>
    <row r="61" spans="1:11" x14ac:dyDescent="0.35">
      <c r="A61" s="8" t="s">
        <v>117</v>
      </c>
      <c r="B61" s="8" t="s">
        <v>118</v>
      </c>
      <c r="C61" s="14">
        <v>26562894</v>
      </c>
      <c r="D61" s="14">
        <v>24961458</v>
      </c>
      <c r="E61" s="14">
        <v>1601436</v>
      </c>
      <c r="F61" s="14">
        <v>0</v>
      </c>
      <c r="G61" s="14">
        <v>1601436</v>
      </c>
      <c r="H61" s="14">
        <v>1717819</v>
      </c>
      <c r="I61" s="14">
        <v>1710652</v>
      </c>
      <c r="J61" s="14">
        <v>1689378</v>
      </c>
      <c r="K61" s="14">
        <v>1092090</v>
      </c>
    </row>
    <row r="62" spans="1:11" x14ac:dyDescent="0.35">
      <c r="A62" s="8" t="s">
        <v>119</v>
      </c>
      <c r="B62" s="8" t="s">
        <v>120</v>
      </c>
      <c r="C62" s="14">
        <v>696867952</v>
      </c>
      <c r="D62" s="14">
        <v>711429677</v>
      </c>
      <c r="E62" s="14">
        <v>-14561725</v>
      </c>
      <c r="F62" s="14">
        <v>0</v>
      </c>
      <c r="G62" s="14">
        <v>-14561725</v>
      </c>
      <c r="H62" s="14">
        <v>49925839</v>
      </c>
      <c r="I62" s="14">
        <v>49717573</v>
      </c>
      <c r="J62" s="14">
        <v>49099202</v>
      </c>
      <c r="K62" s="14">
        <v>31740030</v>
      </c>
    </row>
    <row r="63" spans="1:11" x14ac:dyDescent="0.35">
      <c r="A63" s="8" t="s">
        <v>121</v>
      </c>
      <c r="B63" s="8" t="s">
        <v>122</v>
      </c>
      <c r="C63" s="14">
        <v>154156865</v>
      </c>
      <c r="D63" s="14">
        <v>148700458</v>
      </c>
      <c r="E63" s="14">
        <v>5456407</v>
      </c>
      <c r="F63" s="14">
        <v>0</v>
      </c>
      <c r="G63" s="14">
        <v>5456407</v>
      </c>
      <c r="H63" s="14">
        <v>10326691</v>
      </c>
      <c r="I63" s="14">
        <v>10283611</v>
      </c>
      <c r="J63" s="14">
        <v>10155708</v>
      </c>
      <c r="K63" s="14">
        <v>6565127</v>
      </c>
    </row>
    <row r="64" spans="1:11" x14ac:dyDescent="0.35">
      <c r="A64" s="8" t="s">
        <v>123</v>
      </c>
      <c r="B64" s="8" t="s">
        <v>124</v>
      </c>
      <c r="C64" s="14">
        <v>90531751</v>
      </c>
      <c r="D64" s="14">
        <v>99159020</v>
      </c>
      <c r="E64" s="14">
        <v>-8627269</v>
      </c>
      <c r="F64" s="14">
        <v>0</v>
      </c>
      <c r="G64" s="14">
        <v>-8627269</v>
      </c>
      <c r="H64" s="14">
        <v>7026784</v>
      </c>
      <c r="I64" s="14">
        <v>6997470</v>
      </c>
      <c r="J64" s="14">
        <v>6910439</v>
      </c>
      <c r="K64" s="14">
        <v>4467232</v>
      </c>
    </row>
    <row r="65" spans="1:11" x14ac:dyDescent="0.35">
      <c r="A65" s="5" t="s">
        <v>136</v>
      </c>
      <c r="B65" s="6"/>
      <c r="C65" s="7">
        <f>SUBTOTAL(109,Table25[Total P-2 Apportionment])</f>
        <v>33122528940</v>
      </c>
      <c r="D65" s="7">
        <f>SUBTOTAL(109,Table25[Paid to Date
(July 2020 through May 2021 Including P-1 Deferred Amounts)])</f>
        <v>33771116879</v>
      </c>
      <c r="E65" s="7">
        <f>SUBTOTAL(109,Table25[P-2 Balance Due 
(Total P-2 Apportionment minus Payments to Date)])</f>
        <v>-648587939</v>
      </c>
      <c r="F65" s="7">
        <f>SUBTOTAL(109,Table25[June 2021 
(P-2 Deferral Exemptions)
SCO Pay Date: 6/30/21*])</f>
        <v>661425</v>
      </c>
      <c r="G65" s="7">
        <f>SUBTOTAL(109,Table25[July 2021 
(P-2 June Deferred)
SCO Pay Date: 7/23/21*])</f>
        <v>-649249364</v>
      </c>
      <c r="H65" s="7">
        <f>SUBTOTAL(109,Table25[August 2021 
(P-1 May  Deferred)
SCO Pay Date: 8/24/21*])</f>
        <v>2355890649</v>
      </c>
      <c r="I65" s="7">
        <f>SUBTOTAL(109,Table25[August 2021**
(P-1 April Deferred)
SCO Pay Date: 8/26/21*])</f>
        <v>2349856317</v>
      </c>
      <c r="J65" s="7">
        <f>SUBTOTAL(109,Table25[August 2021**
(P-1 March Deferred)
SCO Pay Date: 8/26/21*])</f>
        <v>2368224326</v>
      </c>
      <c r="K65" s="7">
        <f>SUBTOTAL(109,Table25[August 2021**
(P-1 February Deferred)
SCO Pay Date: 8/19/21*])</f>
        <v>1531493499</v>
      </c>
    </row>
    <row r="66" spans="1:11" x14ac:dyDescent="0.35">
      <c r="A66" s="10" t="s">
        <v>125</v>
      </c>
    </row>
    <row r="67" spans="1:11" x14ac:dyDescent="0.35">
      <c r="A67" s="8" t="s">
        <v>1</v>
      </c>
    </row>
    <row r="68" spans="1:11" x14ac:dyDescent="0.35">
      <c r="A68" s="8" t="s">
        <v>126</v>
      </c>
      <c r="B68" s="3"/>
    </row>
    <row r="69" spans="1:11" x14ac:dyDescent="0.35">
      <c r="A69" s="15" t="s">
        <v>134</v>
      </c>
    </row>
    <row r="71" spans="1:11" x14ac:dyDescent="0.35">
      <c r="B71" s="4"/>
    </row>
  </sheetData>
  <pageMargins left="0.7" right="0.7" top="0.75" bottom="0.75" header="0.3" footer="0.3"/>
  <pageSetup scale="63" fitToHeight="0" orientation="landscape" r:id="rId1"/>
  <headerFooter>
    <oddFooter>Page &amp;P of &amp;N</oddFooter>
  </headerFooter>
  <ignoredErrors>
    <ignoredError sqref="A7:A6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 Schedule County 20-21 P2</vt:lpstr>
      <vt:lpstr>'Pay Schedule County 20-21 P2'!Print_Titles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20–21 P-2 - Principal Apportionment (CA Dept of Education)</dc:title>
  <dc:subject>Detailed payment schedule by county for fiscal year (FY) 2020–21 Second Principal (P-2) Apportionment.</dc:subject>
  <dc:creator/>
  <cp:lastModifiedBy/>
  <dcterms:created xsi:type="dcterms:W3CDTF">2024-06-03T19:01:51Z</dcterms:created>
  <dcterms:modified xsi:type="dcterms:W3CDTF">2024-06-03T19:02:13Z</dcterms:modified>
</cp:coreProperties>
</file>