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/>
  <xr:revisionPtr revIDLastSave="0" documentId="13_ncr:1_{9351E563-F6B1-4898-BC83-D30F3A8F7EA2}" xr6:coauthVersionLast="47" xr6:coauthVersionMax="47" xr10:uidLastSave="{00000000-0000-0000-0000-000000000000}"/>
  <bookViews>
    <workbookView xWindow="-120" yWindow="-120" windowWidth="29040" windowHeight="15840" xr2:uid="{938C133F-31DF-43B1-9C1D-F728CF1B29DC}"/>
  </bookViews>
  <sheets>
    <sheet name="20–21 ESSER I - LEA" sheetId="2" r:id="rId1"/>
    <sheet name="20–21 ESSER I - Cty" sheetId="4" r:id="rId2"/>
  </sheets>
  <definedNames>
    <definedName name="_xlnm._FilterDatabase" localSheetId="1" hidden="1">'20–21 ESSER I - Cty'!$A$4:$D$22</definedName>
    <definedName name="_xlcn.WorksheetConnection_1920TitleII3rdLEAA1A10971" hidden="1">'20–21 ESSER I - LEA'!$A$2:$A$31</definedName>
    <definedName name="_xlcn.WorksheetConnection_title2pa19apptsch3.xlsxTable11" hidden="1">Table1[]</definedName>
    <definedName name="_xlnm.Print_Area" localSheetId="1">'20–21 ESSER I - Cty'!$A$1:$F$26</definedName>
    <definedName name="_xlnm.Print_Area" localSheetId="0">'20–21 ESSER I - LEA'!$A$2:$L$39</definedName>
    <definedName name="_xlnm.Print_Titles" localSheetId="1">'20–21 ESSER I - Cty'!$1:$3</definedName>
    <definedName name="_xlnm.Print_Titles" localSheetId="0">'20–21 ESSER I - LEA'!$2:$5</definedName>
    <definedName name="Z_7B2CBCA8_6908_4F97_9F29_5675E6250670_.wvu.FilterData" localSheetId="1" hidden="1">'20–21 ESSER I - Cty'!$A$4:$D$22</definedName>
    <definedName name="Z_7B2CBCA8_6908_4F97_9F29_5675E6250670_.wvu.PrintArea" localSheetId="1" hidden="1">'20–21 ESSER I - Cty'!$A$1:$D$20</definedName>
    <definedName name="Z_7B2CBCA8_6908_4F97_9F29_5675E6250670_.wvu.PrintTitles" localSheetId="1" hidden="1">'20–21 ESSER I - Cty'!$1:$3</definedName>
  </definedNames>
  <calcPr calcId="191029" calcMode="manual"/>
  <extLst>
    <ext xmlns:x15="http://schemas.microsoft.com/office/spreadsheetml/2010/11/main" uri="{FCE2AD5D-F65C-4FA6-A056-5C36A1767C68}">
      <x15:dataModel>
        <x15:modelTables>
          <x15:modelTable id="Table1" name="Table1" connection="WorksheetConnection_title2pa19apptsch3.xlsx!Table1"/>
          <x15:modelTable id="Range" name="Range" connection="WorksheetConnection_19-20 Title II, 3rd - LEA!$A$1:$A$109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2" l="1"/>
  <c r="L35" i="2"/>
  <c r="D23" i="4" l="1"/>
  <c r="I8" i="2" l="1"/>
  <c r="I20" i="2"/>
  <c r="I21" i="2"/>
  <c r="I31" i="2"/>
  <c r="E7" i="2"/>
  <c r="F7" i="2"/>
  <c r="I7" i="2" s="1"/>
  <c r="G7" i="2"/>
  <c r="E8" i="2"/>
  <c r="F8" i="2"/>
  <c r="G8" i="2"/>
  <c r="E9" i="2"/>
  <c r="F9" i="2"/>
  <c r="I9" i="2" s="1"/>
  <c r="G9" i="2"/>
  <c r="E10" i="2"/>
  <c r="F10" i="2"/>
  <c r="I10" i="2" s="1"/>
  <c r="G10" i="2"/>
  <c r="E11" i="2"/>
  <c r="F11" i="2"/>
  <c r="I11" i="2" s="1"/>
  <c r="G11" i="2"/>
  <c r="E12" i="2"/>
  <c r="F12" i="2"/>
  <c r="I12" i="2" s="1"/>
  <c r="G12" i="2"/>
  <c r="E13" i="2"/>
  <c r="F13" i="2"/>
  <c r="I13" i="2" s="1"/>
  <c r="G13" i="2"/>
  <c r="E14" i="2"/>
  <c r="F14" i="2"/>
  <c r="I14" i="2" s="1"/>
  <c r="G14" i="2"/>
  <c r="E16" i="2"/>
  <c r="F16" i="2"/>
  <c r="I16" i="2" s="1"/>
  <c r="G16" i="2"/>
  <c r="E18" i="2"/>
  <c r="F18" i="2"/>
  <c r="I18" i="2" s="1"/>
  <c r="G18" i="2"/>
  <c r="E19" i="2"/>
  <c r="F19" i="2"/>
  <c r="I19" i="2" s="1"/>
  <c r="G19" i="2"/>
  <c r="E20" i="2"/>
  <c r="F20" i="2"/>
  <c r="G20" i="2"/>
  <c r="E21" i="2"/>
  <c r="F21" i="2"/>
  <c r="G21" i="2"/>
  <c r="E22" i="2"/>
  <c r="F22" i="2"/>
  <c r="I22" i="2" s="1"/>
  <c r="G22" i="2"/>
  <c r="E23" i="2"/>
  <c r="F23" i="2"/>
  <c r="I23" i="2" s="1"/>
  <c r="G23" i="2"/>
  <c r="E24" i="2"/>
  <c r="F24" i="2"/>
  <c r="I24" i="2" s="1"/>
  <c r="G24" i="2"/>
  <c r="E25" i="2"/>
  <c r="F25" i="2"/>
  <c r="I25" i="2" s="1"/>
  <c r="G25" i="2"/>
  <c r="E26" i="2"/>
  <c r="F26" i="2"/>
  <c r="I26" i="2" s="1"/>
  <c r="G26" i="2"/>
  <c r="E27" i="2"/>
  <c r="F27" i="2"/>
  <c r="I27" i="2" s="1"/>
  <c r="G27" i="2"/>
  <c r="E28" i="2"/>
  <c r="F28" i="2"/>
  <c r="I28" i="2" s="1"/>
  <c r="G28" i="2"/>
  <c r="E31" i="2"/>
  <c r="F31" i="2"/>
  <c r="G31" i="2"/>
  <c r="E32" i="2"/>
  <c r="F32" i="2"/>
  <c r="I32" i="2" s="1"/>
  <c r="G32" i="2"/>
  <c r="E33" i="2"/>
  <c r="F33" i="2"/>
  <c r="I33" i="2" s="1"/>
  <c r="G33" i="2"/>
  <c r="E34" i="2"/>
  <c r="F34" i="2"/>
  <c r="I34" i="2" s="1"/>
  <c r="G34" i="2"/>
  <c r="G6" i="2" l="1"/>
  <c r="F6" i="2"/>
  <c r="I6" i="2" s="1"/>
  <c r="E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0DFDA7-E888-4637-9AAB-27CE8A45F37A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6050EBF-57DB-49A5-818C-1F5669A218A1}" name="WorksheetConnection_19-20 Title II, 3rd - LEA!$A$1:$A$1097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1920TitleII3rdLEAA1A10971"/>
        </x15:connection>
      </ext>
    </extLst>
  </connection>
  <connection id="3" xr16:uid="{B8262930-59AA-4CA7-9049-77591918239E}" name="WorksheetConnection_title2pa19apptsch3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2pa19apptsch3.xlsxTable11"/>
        </x15:connection>
      </ext>
    </extLst>
  </connection>
</connections>
</file>

<file path=xl/sharedStrings.xml><?xml version="1.0" encoding="utf-8"?>
<sst xmlns="http://schemas.openxmlformats.org/spreadsheetml/2006/main" count="262" uniqueCount="175">
  <si>
    <t xml:space="preserve"> </t>
  </si>
  <si>
    <t>County Name</t>
  </si>
  <si>
    <t>County
Code</t>
  </si>
  <si>
    <t>District
Code</t>
  </si>
  <si>
    <t>School
Code</t>
  </si>
  <si>
    <t>Service Location Field</t>
  </si>
  <si>
    <t>Local Educational Agency</t>
  </si>
  <si>
    <t>Alameda</t>
  </si>
  <si>
    <t>01</t>
  </si>
  <si>
    <t>N/A</t>
  </si>
  <si>
    <t>Butte</t>
  </si>
  <si>
    <t>04</t>
  </si>
  <si>
    <t>Contra Costa</t>
  </si>
  <si>
    <t>07</t>
  </si>
  <si>
    <t>Kern</t>
  </si>
  <si>
    <t>15</t>
  </si>
  <si>
    <t>Lassen</t>
  </si>
  <si>
    <t>18</t>
  </si>
  <si>
    <t>19</t>
  </si>
  <si>
    <t>Pomona Unified</t>
  </si>
  <si>
    <t>Mariposa</t>
  </si>
  <si>
    <t>22</t>
  </si>
  <si>
    <t>Merced</t>
  </si>
  <si>
    <t>24</t>
  </si>
  <si>
    <t>Orange</t>
  </si>
  <si>
    <t>30</t>
  </si>
  <si>
    <t>Riverside</t>
  </si>
  <si>
    <t>33</t>
  </si>
  <si>
    <t>Perris Elementary</t>
  </si>
  <si>
    <t>Sacramento</t>
  </si>
  <si>
    <t>34</t>
  </si>
  <si>
    <t>San Diego</t>
  </si>
  <si>
    <t>37</t>
  </si>
  <si>
    <t>Santa Clara</t>
  </si>
  <si>
    <t>43</t>
  </si>
  <si>
    <t>Siskiyou</t>
  </si>
  <si>
    <t>47</t>
  </si>
  <si>
    <t>Solano</t>
  </si>
  <si>
    <t>48</t>
  </si>
  <si>
    <t>Yuba</t>
  </si>
  <si>
    <t>58</t>
  </si>
  <si>
    <t>Statewide Total</t>
  </si>
  <si>
    <t>California Department of Education</t>
  </si>
  <si>
    <t>School Fiscal Services Division</t>
  </si>
  <si>
    <t>County Treasurer</t>
  </si>
  <si>
    <t>Invoice Number</t>
  </si>
  <si>
    <t>County Total</t>
  </si>
  <si>
    <t>Fiscal Year 2020–21</t>
  </si>
  <si>
    <t>Direct
Funded
Charter School
Number</t>
  </si>
  <si>
    <t>Byron Union Elementary</t>
  </si>
  <si>
    <t>Full CDS Code</t>
  </si>
  <si>
    <t>07616630000000</t>
  </si>
  <si>
    <t>19649070000000</t>
  </si>
  <si>
    <t>33671990000000</t>
  </si>
  <si>
    <t>FI$Cal
Supplier
ID</t>
  </si>
  <si>
    <t>FI$Cal
Address
Sequence
ID</t>
  </si>
  <si>
    <t>0000011784</t>
  </si>
  <si>
    <t>0000004172</t>
  </si>
  <si>
    <t>0000009047</t>
  </si>
  <si>
    <t>0000040496</t>
  </si>
  <si>
    <t>0000011821</t>
  </si>
  <si>
    <t>0000044132</t>
  </si>
  <si>
    <t>0000011869</t>
  </si>
  <si>
    <t>0000011831</t>
  </si>
  <si>
    <t>0000012840</t>
  </si>
  <si>
    <t>0000011837</t>
  </si>
  <si>
    <t>0000004357</t>
  </si>
  <si>
    <t>0000007988</t>
  </si>
  <si>
    <t>0000011846</t>
  </si>
  <si>
    <t>0000011782</t>
  </si>
  <si>
    <t>0000011854</t>
  </si>
  <si>
    <t>0000011783</t>
  </si>
  <si>
    <t>18641880000000</t>
  </si>
  <si>
    <t>Shaffer Union Elementary</t>
  </si>
  <si>
    <t>34673550000000</t>
  </si>
  <si>
    <t>Galt Joint Union High</t>
  </si>
  <si>
    <t xml:space="preserve">Elementary and Secondary School Emergency Relief Fund (ESSER I), Section 18003
</t>
  </si>
  <si>
    <t>Revised
Final
Allocation
Amount</t>
  </si>
  <si>
    <t>19643370000000</t>
  </si>
  <si>
    <t>Burbank Unified</t>
  </si>
  <si>
    <t>30666700000000</t>
  </si>
  <si>
    <t>Santa Ana Unified</t>
  </si>
  <si>
    <t>Los Angeles</t>
  </si>
  <si>
    <t>04614080000000</t>
  </si>
  <si>
    <t>Biggs Unified</t>
  </si>
  <si>
    <t>15637190000000</t>
  </si>
  <si>
    <t>Pond Union Elementary</t>
  </si>
  <si>
    <t>43694274330668</t>
  </si>
  <si>
    <t>0414</t>
  </si>
  <si>
    <t>Latino College Preparatory Academy</t>
  </si>
  <si>
    <t>01613090000000</t>
  </si>
  <si>
    <t>San Lorenzo Unified</t>
  </si>
  <si>
    <t>47703750000000</t>
  </si>
  <si>
    <t>Klamath River Union Elementary</t>
  </si>
  <si>
    <t>01611430000000</t>
  </si>
  <si>
    <t>Berkeley Unified</t>
  </si>
  <si>
    <t>15637760000000</t>
  </si>
  <si>
    <t>Southern Kern Unified</t>
  </si>
  <si>
    <t>37682050000000</t>
  </si>
  <si>
    <t>Lemon Grove</t>
  </si>
  <si>
    <t>58727280000000</t>
  </si>
  <si>
    <t>Camptonville Elementary</t>
  </si>
  <si>
    <t xml:space="preserve">Fiscal Year 2020–21 
</t>
  </si>
  <si>
    <t>Hayward Twin Oaks Montessori</t>
  </si>
  <si>
    <t>01611920127944</t>
  </si>
  <si>
    <t>Glenn</t>
  </si>
  <si>
    <t>11625540000000</t>
  </si>
  <si>
    <t>Capay Joint Union Elementary</t>
  </si>
  <si>
    <t>15634870000000</t>
  </si>
  <si>
    <t>General Shafter Elementary</t>
  </si>
  <si>
    <t>19647330120527</t>
  </si>
  <si>
    <t>Watts Learning Center Charter Middle</t>
  </si>
  <si>
    <t>19647330127985</t>
  </si>
  <si>
    <t>Ingenium Charter Middle</t>
  </si>
  <si>
    <t>Mariposa County Office of Education</t>
  </si>
  <si>
    <t>22102230000000</t>
  </si>
  <si>
    <t>24737260000000</t>
  </si>
  <si>
    <t>Merced River Union Elementary</t>
  </si>
  <si>
    <t>34674390102038</t>
  </si>
  <si>
    <t>Sacramento Charter High</t>
  </si>
  <si>
    <t>0596</t>
  </si>
  <si>
    <t>48705810000000</t>
  </si>
  <si>
    <t>Vallejo City Unified</t>
  </si>
  <si>
    <t>10th
Apportionment</t>
  </si>
  <si>
    <t>0000011791</t>
  </si>
  <si>
    <t>County Summary of the Tenth Apportionment for CARES Act</t>
  </si>
  <si>
    <t>December 2022</t>
  </si>
  <si>
    <t>Schedule of the Tenth Apportionment for CARES Act</t>
  </si>
  <si>
    <t xml:space="preserve">Elementary and Secondary School Emergency Relief Fund (ESSER I) Section 18003 
</t>
  </si>
  <si>
    <t>15636280127209</t>
  </si>
  <si>
    <t>63628</t>
  </si>
  <si>
    <t>0127209</t>
  </si>
  <si>
    <t>1491</t>
  </si>
  <si>
    <t>C1491</t>
  </si>
  <si>
    <t>Insight School of California</t>
  </si>
  <si>
    <t>19642790000000</t>
  </si>
  <si>
    <t>64279</t>
  </si>
  <si>
    <t>0000000</t>
  </si>
  <si>
    <t>Azusa Unified</t>
  </si>
  <si>
    <t>San Joaquin</t>
  </si>
  <si>
    <t>37684030125401</t>
  </si>
  <si>
    <t>68403</t>
  </si>
  <si>
    <t>0125401</t>
  </si>
  <si>
    <t>1371</t>
  </si>
  <si>
    <t>C1371</t>
  </si>
  <si>
    <t>Insight @ San Diego</t>
  </si>
  <si>
    <t>39686270133116</t>
  </si>
  <si>
    <t>39</t>
  </si>
  <si>
    <t>68627</t>
  </si>
  <si>
    <t>0133116</t>
  </si>
  <si>
    <t>1762</t>
  </si>
  <si>
    <t>C1762</t>
  </si>
  <si>
    <t>Insight @ San Joaquin</t>
  </si>
  <si>
    <t>0000011841</t>
  </si>
  <si>
    <t>20-15536 11-10-2022</t>
  </si>
  <si>
    <t>Voucher Number</t>
  </si>
  <si>
    <t>00334403</t>
  </si>
  <si>
    <t>00334404</t>
  </si>
  <si>
    <t>00334405</t>
  </si>
  <si>
    <t>00334406</t>
  </si>
  <si>
    <t>00334407</t>
  </si>
  <si>
    <t>00334408</t>
  </si>
  <si>
    <t>00334409</t>
  </si>
  <si>
    <t>00334410</t>
  </si>
  <si>
    <t>00334411</t>
  </si>
  <si>
    <t>00334412</t>
  </si>
  <si>
    <t>00334413</t>
  </si>
  <si>
    <t>00334414</t>
  </si>
  <si>
    <t>00334415</t>
  </si>
  <si>
    <t>00334416</t>
  </si>
  <si>
    <t>00334417</t>
  </si>
  <si>
    <t>00334418</t>
  </si>
  <si>
    <t>00334419</t>
  </si>
  <si>
    <t>00334420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</si>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</sst>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</borders>
  <cellStyleXfs count="21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10" fillId="0" borderId="0" applyNumberFormat="0" applyFill="0" applyAlignment="0" applyProtection="0"/>
    <xf numFmtId="0" fontId="8" fillId="0" borderId="1" applyNumberFormat="0" applyFill="0" applyAlignment="0" applyProtection="0"/>
    <xf numFmtId="0" fontId="2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1" fillId="0" borderId="0"/>
    <xf numFmtId="0" fontId="8" fillId="0" borderId="0" applyNumberFormat="0" applyFill="0" applyAlignment="0" applyProtection="0"/>
    <xf numFmtId="44" fontId="11" fillId="0" borderId="0" applyFon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</cellStyleXfs>
  <cellXfs count="52">
    <xf numFmtId="0" fontId="0" fillId="0" borderId="0" xfId="0"/>
    <xf numFmtId="0" fontId="4" fillId="0" borderId="0" xfId="2" applyFont="1"/>
    <xf numFmtId="0" fontId="9" fillId="0" borderId="0" xfId="8" applyFont="1" applyFill="1" applyAlignment="1">
      <alignment horizontal="centerContinuous" vertical="center"/>
    </xf>
    <xf numFmtId="49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164" fontId="8" fillId="0" borderId="0" xfId="0" applyNumberFormat="1" applyFont="1"/>
    <xf numFmtId="0" fontId="11" fillId="0" borderId="0" xfId="14" applyAlignment="1">
      <alignment horizontal="center"/>
    </xf>
    <xf numFmtId="0" fontId="4" fillId="0" borderId="0" xfId="14" applyFont="1" applyAlignment="1">
      <alignment horizontal="center"/>
    </xf>
    <xf numFmtId="0" fontId="11" fillId="0" borderId="0" xfId="14"/>
    <xf numFmtId="0" fontId="0" fillId="0" borderId="0" xfId="14" applyFont="1" applyAlignment="1">
      <alignment horizontal="center"/>
    </xf>
    <xf numFmtId="49" fontId="4" fillId="0" borderId="0" xfId="11" applyNumberFormat="1" applyFont="1" applyAlignment="1">
      <alignment horizontal="center"/>
    </xf>
    <xf numFmtId="0" fontId="11" fillId="0" borderId="0" xfId="14" applyAlignment="1">
      <alignment horizontal="left"/>
    </xf>
    <xf numFmtId="49" fontId="0" fillId="0" borderId="0" xfId="0" quotePrefix="1" applyNumberFormat="1"/>
    <xf numFmtId="0" fontId="15" fillId="2" borderId="2" xfId="0" applyFont="1" applyFill="1" applyBorder="1" applyAlignment="1">
      <alignment horizontal="center" wrapText="1"/>
    </xf>
    <xf numFmtId="49" fontId="16" fillId="0" borderId="0" xfId="14" applyNumberFormat="1" applyFont="1" applyAlignment="1">
      <alignment horizontal="center"/>
    </xf>
    <xf numFmtId="0" fontId="16" fillId="0" borderId="0" xfId="14" applyFont="1" applyAlignment="1">
      <alignment horizontal="center"/>
    </xf>
    <xf numFmtId="49" fontId="16" fillId="0" borderId="0" xfId="14" applyNumberFormat="1" applyFont="1"/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wrapText="1"/>
    </xf>
    <xf numFmtId="17" fontId="0" fillId="0" borderId="0" xfId="14" quotePrefix="1" applyNumberFormat="1" applyFont="1" applyAlignment="1">
      <alignment horizontal="left"/>
    </xf>
    <xf numFmtId="164" fontId="0" fillId="0" borderId="0" xfId="0" applyNumberFormat="1"/>
    <xf numFmtId="164" fontId="18" fillId="0" borderId="0" xfId="0" applyNumberFormat="1" applyFont="1"/>
    <xf numFmtId="164" fontId="0" fillId="0" borderId="0" xfId="2" applyNumberFormat="1" applyFont="1"/>
    <xf numFmtId="164" fontId="19" fillId="0" borderId="0" xfId="17" applyNumberFormat="1" applyFont="1" applyFill="1" applyAlignment="1">
      <alignment horizontal="right"/>
    </xf>
    <xf numFmtId="164" fontId="19" fillId="0" borderId="0" xfId="2" applyNumberFormat="1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49" fontId="9" fillId="0" borderId="0" xfId="2" applyNumberFormat="1" applyFont="1" applyAlignment="1">
      <alignment horizontal="center"/>
    </xf>
    <xf numFmtId="0" fontId="9" fillId="0" borderId="0" xfId="2" applyFont="1"/>
    <xf numFmtId="0" fontId="21" fillId="0" borderId="0" xfId="0" applyFont="1"/>
    <xf numFmtId="0" fontId="22" fillId="0" borderId="0" xfId="2" applyFont="1"/>
    <xf numFmtId="0" fontId="15" fillId="2" borderId="3" xfId="2" applyFont="1" applyFill="1" applyBorder="1" applyAlignment="1">
      <alignment horizontal="center" wrapText="1"/>
    </xf>
    <xf numFmtId="0" fontId="8" fillId="0" borderId="1" xfId="9" applyFill="1"/>
    <xf numFmtId="0" fontId="8" fillId="0" borderId="1" xfId="9" applyFill="1" applyAlignment="1">
      <alignment horizontal="left"/>
    </xf>
    <xf numFmtId="0" fontId="8" fillId="0" borderId="1" xfId="9" applyNumberFormat="1" applyFill="1" applyAlignment="1" applyProtection="1"/>
    <xf numFmtId="164" fontId="8" fillId="0" borderId="1" xfId="9" applyNumberFormat="1" applyFill="1"/>
    <xf numFmtId="0" fontId="8" fillId="0" borderId="1" xfId="9"/>
    <xf numFmtId="0" fontId="10" fillId="0" borderId="0" xfId="18" applyAlignment="1"/>
    <xf numFmtId="0" fontId="7" fillId="0" borderId="0" xfId="8" applyFont="1" applyFill="1" applyAlignment="1">
      <alignment horizontal="left"/>
    </xf>
    <xf numFmtId="0" fontId="10" fillId="0" borderId="0" xfId="18" applyAlignment="1">
      <alignment vertical="top"/>
    </xf>
    <xf numFmtId="0" fontId="7" fillId="0" borderId="0" xfId="8" applyFont="1" applyAlignment="1">
      <alignment horizontal="left"/>
    </xf>
    <xf numFmtId="0" fontId="11" fillId="0" borderId="0" xfId="14" applyAlignment="1">
      <alignment wrapText="1"/>
    </xf>
    <xf numFmtId="0" fontId="8" fillId="0" borderId="1" xfId="9" applyNumberFormat="1" applyFill="1" applyAlignment="1" applyProtection="1">
      <alignment horizontal="center"/>
    </xf>
    <xf numFmtId="164" fontId="8" fillId="0" borderId="1" xfId="9" applyNumberFormat="1" applyFill="1" applyAlignment="1">
      <alignment horizontal="right"/>
    </xf>
    <xf numFmtId="0" fontId="0" fillId="0" borderId="0" xfId="0" applyAlignment="1">
      <alignment horizontal="left" vertical="top" wrapText="1"/>
    </xf>
  </cellXfs>
  <cellStyles count="21">
    <cellStyle name="Currency" xfId="17" builtinId="4"/>
    <cellStyle name="Heading 1" xfId="8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3" xfId="12" xr:uid="{00000000-0005-0000-0000-000007000000}"/>
    <cellStyle name="Normal 4" xfId="5" xr:uid="{00000000-0005-0000-0000-000008000000}"/>
    <cellStyle name="Normal 4 2 2" xfId="14" xr:uid="{E1918BA5-FEDA-3A46-BAD7-C00E1D8DABD7}"/>
    <cellStyle name="Normal 5" xfId="11" xr:uid="{00000000-0005-0000-0000-000009000000}"/>
    <cellStyle name="Normal 6" xfId="13" xr:uid="{F3374238-D2B5-1B48-955D-D050D0A5AFF0}"/>
    <cellStyle name="Normal 7" xfId="6" xr:uid="{00000000-0005-0000-0000-00000A000000}"/>
    <cellStyle name="Normal 8" xfId="7" xr:uid="{00000000-0005-0000-0000-00000B000000}"/>
    <cellStyle name="Normal 9" xfId="15" xr:uid="{6252623A-B9D7-4A3B-88F5-CF5885A48BDF}"/>
    <cellStyle name="Total" xfId="9" builtinId="25" customBuiltin="1"/>
    <cellStyle name="Total 4" xfId="16" xr:uid="{DBB0D749-DB49-418B-858E-DD799CF94496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center" vertical="bottom" textRotation="0" indent="0" justifyLastLine="0" shrinkToFit="0" readingOrder="0"/>
      <protection locked="1" hidden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35" totalsRowCount="1" headerRowDxfId="30" headerRowBorderDxfId="29" totalsRowCellStyle="Total">
  <autoFilter ref="A5:L34" xr:uid="{43953F09-FEFD-524C-9E8D-67C59BD120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28" dataCellStyle="Normal 4 2 2" totalsRowCellStyle="Total"/>
    <tableColumn id="2" xr3:uid="{00000000-0010-0000-0000-000002000000}" name="FI$Cal_x000a_Supplier_x000a_ID" dataDxfId="27" totalsRowCellStyle="Total"/>
    <tableColumn id="3" xr3:uid="{00000000-0010-0000-0000-000003000000}" name="FI$Cal_x000a_Address_x000a_Sequence_x000a_ID" dataDxfId="26" totalsRowCellStyle="Total"/>
    <tableColumn id="12" xr3:uid="{19C21E2E-8C4C-4BA2-A19E-C0E0069B57E1}" name="Full CDS Code" dataDxfId="25" dataCellStyle="Normal 4 2 2" totalsRowCellStyle="Total"/>
    <tableColumn id="4" xr3:uid="{00000000-0010-0000-0000-000004000000}" name="County_x000a_Code" dataDxfId="24" dataCellStyle="Normal 4 2 2" totalsRowCellStyle="Total"/>
    <tableColumn id="5" xr3:uid="{00000000-0010-0000-0000-000005000000}" name="District_x000a_Code" dataDxfId="23" dataCellStyle="Normal 4 2 2" totalsRowCellStyle="Total"/>
    <tableColumn id="6" xr3:uid="{00000000-0010-0000-0000-000006000000}" name="School_x000a_Code" dataDxfId="22" dataCellStyle="Normal 4 2 2" totalsRowCellStyle="Total"/>
    <tableColumn id="7" xr3:uid="{00000000-0010-0000-0000-000007000000}" name="Direct_x000a_Funded_x000a_Charter School_x000a_Number" dataDxfId="21" dataCellStyle="Normal 4 2 2" totalsRowCellStyle="Total"/>
    <tableColumn id="8" xr3:uid="{00000000-0010-0000-0000-000008000000}" name="Service Location Field" dataDxfId="20" totalsRowDxfId="19" dataCellStyle="Normal 4 2 2" totalsRowCellStyle="Total"/>
    <tableColumn id="9" xr3:uid="{00000000-0010-0000-0000-000009000000}" name="Local Educational Agency" dataDxfId="18" totalsRowDxfId="17" dataCellStyle="Normal 4 2 2" totalsRowCellStyle="Total"/>
    <tableColumn id="10" xr3:uid="{00000000-0010-0000-0000-00000A000000}" name="Revised_x000a_Final_x000a_Allocation_x000a_Amount" totalsRowFunction="sum" dataDxfId="16" totalsRowDxfId="15" totalsRowCellStyle="Total"/>
    <tableColumn id="11" xr3:uid="{00000000-0010-0000-0000-00000B000000}" name="10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CARES Act, Elementary and Secondary School Emergency Relief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23" totalsRowCount="1" headerRowDxfId="12" headerRowBorderDxfId="11" totalsRowCellStyle="Total">
  <autoFilter ref="A4:E22" xr:uid="{BFE0C221-A9DC-408F-A7EA-6C2B90C073B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0" totalsRow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totalsRowDxfId="5" dataCellStyle="Normal 5" totalsRowCellStyle="Total"/>
    <tableColumn id="11" xr3:uid="{00000000-0010-0000-0100-00000B000000}" name="County Total" totalsRowFunction="sum" dataDxfId="4" totalsRowDxfId="3" totalsRowCellStyle="Total"/>
    <tableColumn id="3" xr3:uid="{386B0E76-C53D-4434-8AD8-0BDA0F9E425C}" name="Voucher Number" dataDxfId="2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CARES Act, Elementary and Secondary School Emergency Relief Fun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Normal="100" workbookViewId="0"/>
  </sheetViews>
  <sheetFormatPr defaultColWidth="8.88671875" defaultRowHeight="15" x14ac:dyDescent="0.2"/>
  <cols>
    <col min="1" max="1" width="28.5546875" style="7" bestFit="1" customWidth="1"/>
    <col min="2" max="2" width="11.6640625" customWidth="1"/>
    <col min="3" max="3" width="13.109375" style="4" customWidth="1"/>
    <col min="4" max="4" width="16.21875" style="4" customWidth="1"/>
    <col min="5" max="5" width="11.44140625" style="4" customWidth="1"/>
    <col min="6" max="6" width="8.6640625" style="5" customWidth="1"/>
    <col min="7" max="7" width="9.109375" style="5" customWidth="1"/>
    <col min="8" max="8" width="8.88671875" style="4" customWidth="1"/>
    <col min="9" max="9" width="14.109375" style="5" customWidth="1"/>
    <col min="10" max="10" width="40.6640625" style="3" customWidth="1"/>
    <col min="11" max="11" width="18.6640625" customWidth="1"/>
    <col min="12" max="12" width="18.6640625" bestFit="1" customWidth="1"/>
    <col min="13" max="16384" width="8.88671875" style="1"/>
  </cols>
  <sheetData>
    <row r="1" spans="1:12" s="35" customFormat="1" ht="20.25" x14ac:dyDescent="0.3">
      <c r="A1" s="47" t="s">
        <v>127</v>
      </c>
      <c r="B1" s="31"/>
      <c r="C1" s="32"/>
      <c r="D1" s="32"/>
      <c r="E1" s="32"/>
      <c r="F1" s="33"/>
      <c r="G1" s="33"/>
      <c r="H1" s="32"/>
      <c r="I1" s="33"/>
      <c r="J1" s="34"/>
      <c r="K1" s="31"/>
      <c r="L1" s="31"/>
    </row>
    <row r="2" spans="1:12" customFormat="1" ht="18.75" customHeight="1" x14ac:dyDescent="0.2">
      <c r="A2" s="46" t="s">
        <v>128</v>
      </c>
    </row>
    <row r="3" spans="1:12" customFormat="1" ht="18.95" customHeight="1" x14ac:dyDescent="0.2">
      <c r="A3" s="30" t="s">
        <v>102</v>
      </c>
      <c r="C3" t="s">
        <v>0</v>
      </c>
      <c r="H3" t="s">
        <v>0</v>
      </c>
    </row>
    <row r="4" spans="1:12" customFormat="1" ht="18.95" customHeight="1" x14ac:dyDescent="0.2">
      <c r="A4" s="51" t="s">
        <v>174</v>
      </c>
    </row>
    <row r="5" spans="1:12" ht="78.75" x14ac:dyDescent="0.25">
      <c r="A5" s="18" t="s">
        <v>1</v>
      </c>
      <c r="B5" s="18" t="s">
        <v>54</v>
      </c>
      <c r="C5" s="18" t="s">
        <v>55</v>
      </c>
      <c r="D5" s="18" t="s">
        <v>50</v>
      </c>
      <c r="E5" s="18" t="s">
        <v>2</v>
      </c>
      <c r="F5" s="18" t="s">
        <v>3</v>
      </c>
      <c r="G5" s="18" t="s">
        <v>4</v>
      </c>
      <c r="H5" s="18" t="s">
        <v>48</v>
      </c>
      <c r="I5" s="18" t="s">
        <v>5</v>
      </c>
      <c r="J5" s="18" t="s">
        <v>6</v>
      </c>
      <c r="K5" s="18" t="s">
        <v>77</v>
      </c>
      <c r="L5" s="18" t="s">
        <v>123</v>
      </c>
    </row>
    <row r="6" spans="1:12" x14ac:dyDescent="0.2">
      <c r="A6" s="13" t="s">
        <v>7</v>
      </c>
      <c r="B6" s="11" t="s">
        <v>56</v>
      </c>
      <c r="C6" s="11">
        <v>1</v>
      </c>
      <c r="D6" s="11" t="s">
        <v>94</v>
      </c>
      <c r="E6" s="11" t="str">
        <f t="shared" ref="E6" si="0">MID(D6,1,2)</f>
        <v>01</v>
      </c>
      <c r="F6" s="11" t="str">
        <f t="shared" ref="F6" si="1">MID(D6,3,5)</f>
        <v>61143</v>
      </c>
      <c r="G6" s="11" t="str">
        <f t="shared" ref="G6" si="2">MID(D6,8,7)</f>
        <v>0000000</v>
      </c>
      <c r="H6" s="11" t="s">
        <v>9</v>
      </c>
      <c r="I6" s="12" t="str">
        <f t="shared" ref="I6:I32" si="3">IF(H6="N/A",F6,"C"&amp;H6)</f>
        <v>61143</v>
      </c>
      <c r="J6" s="48" t="s">
        <v>95</v>
      </c>
      <c r="K6" s="28">
        <v>629918</v>
      </c>
      <c r="L6" s="29">
        <v>346974</v>
      </c>
    </row>
    <row r="7" spans="1:12" x14ac:dyDescent="0.2">
      <c r="A7" s="13" t="s">
        <v>7</v>
      </c>
      <c r="B7" s="11" t="s">
        <v>56</v>
      </c>
      <c r="C7" s="11">
        <v>1</v>
      </c>
      <c r="D7" s="11" t="s">
        <v>90</v>
      </c>
      <c r="E7" s="11" t="str">
        <f t="shared" ref="E7:E32" si="4">MID(D7,1,2)</f>
        <v>01</v>
      </c>
      <c r="F7" s="11" t="str">
        <f t="shared" ref="F7:F32" si="5">MID(D7,3,5)</f>
        <v>61309</v>
      </c>
      <c r="G7" s="11" t="str">
        <f t="shared" ref="G7:G32" si="6">MID(D7,8,7)</f>
        <v>0000000</v>
      </c>
      <c r="H7" s="11" t="s">
        <v>9</v>
      </c>
      <c r="I7" s="12" t="str">
        <f t="shared" si="3"/>
        <v>61309</v>
      </c>
      <c r="J7" s="48" t="s">
        <v>91</v>
      </c>
      <c r="K7" s="28">
        <v>1767508</v>
      </c>
      <c r="L7" s="29">
        <v>706933</v>
      </c>
    </row>
    <row r="8" spans="1:12" x14ac:dyDescent="0.2">
      <c r="A8" s="13" t="s">
        <v>7</v>
      </c>
      <c r="B8" s="11" t="s">
        <v>56</v>
      </c>
      <c r="C8" s="11">
        <v>1</v>
      </c>
      <c r="D8" s="11" t="s">
        <v>104</v>
      </c>
      <c r="E8" s="11" t="str">
        <f t="shared" si="4"/>
        <v>01</v>
      </c>
      <c r="F8" s="11" t="str">
        <f t="shared" si="5"/>
        <v>61192</v>
      </c>
      <c r="G8" s="11" t="str">
        <f t="shared" si="6"/>
        <v>0127944</v>
      </c>
      <c r="H8" s="11">
        <v>1543</v>
      </c>
      <c r="I8" s="12" t="str">
        <f t="shared" si="3"/>
        <v>C1543</v>
      </c>
      <c r="J8" s="48" t="s">
        <v>103</v>
      </c>
      <c r="K8" s="28">
        <v>36172</v>
      </c>
      <c r="L8" s="29">
        <v>175</v>
      </c>
    </row>
    <row r="9" spans="1:12" x14ac:dyDescent="0.2">
      <c r="A9" s="13" t="s">
        <v>10</v>
      </c>
      <c r="B9" s="11" t="s">
        <v>57</v>
      </c>
      <c r="C9" s="11">
        <v>5</v>
      </c>
      <c r="D9" s="11" t="s">
        <v>83</v>
      </c>
      <c r="E9" s="11" t="str">
        <f t="shared" si="4"/>
        <v>04</v>
      </c>
      <c r="F9" s="11" t="str">
        <f t="shared" si="5"/>
        <v>61408</v>
      </c>
      <c r="G9" s="11" t="str">
        <f t="shared" si="6"/>
        <v>0000000</v>
      </c>
      <c r="H9" s="11" t="s">
        <v>9</v>
      </c>
      <c r="I9" s="12" t="str">
        <f t="shared" si="3"/>
        <v>61408</v>
      </c>
      <c r="J9" s="48" t="s">
        <v>84</v>
      </c>
      <c r="K9" s="28">
        <v>281124</v>
      </c>
      <c r="L9" s="29">
        <v>21668</v>
      </c>
    </row>
    <row r="10" spans="1:12" x14ac:dyDescent="0.2">
      <c r="A10" s="13" t="s">
        <v>12</v>
      </c>
      <c r="B10" s="11" t="s">
        <v>58</v>
      </c>
      <c r="C10" s="11">
        <v>50</v>
      </c>
      <c r="D10" s="11" t="s">
        <v>51</v>
      </c>
      <c r="E10" s="11" t="str">
        <f t="shared" si="4"/>
        <v>07</v>
      </c>
      <c r="F10" s="11" t="str">
        <f t="shared" si="5"/>
        <v>61663</v>
      </c>
      <c r="G10" s="11" t="str">
        <f t="shared" si="6"/>
        <v>0000000</v>
      </c>
      <c r="H10" s="11" t="s">
        <v>9</v>
      </c>
      <c r="I10" s="12" t="str">
        <f t="shared" si="3"/>
        <v>61663</v>
      </c>
      <c r="J10" s="48" t="s">
        <v>49</v>
      </c>
      <c r="K10" s="28">
        <v>159180</v>
      </c>
      <c r="L10" s="29">
        <v>11528</v>
      </c>
    </row>
    <row r="11" spans="1:12" x14ac:dyDescent="0.2">
      <c r="A11" s="13" t="s">
        <v>105</v>
      </c>
      <c r="B11" s="11" t="s">
        <v>124</v>
      </c>
      <c r="C11" s="11">
        <v>5</v>
      </c>
      <c r="D11" s="11" t="s">
        <v>106</v>
      </c>
      <c r="E11" s="11" t="str">
        <f t="shared" si="4"/>
        <v>11</v>
      </c>
      <c r="F11" s="11" t="str">
        <f t="shared" si="5"/>
        <v>62554</v>
      </c>
      <c r="G11" s="11" t="str">
        <f t="shared" si="6"/>
        <v>0000000</v>
      </c>
      <c r="H11" s="11" t="s">
        <v>9</v>
      </c>
      <c r="I11" s="12" t="str">
        <f t="shared" si="3"/>
        <v>62554</v>
      </c>
      <c r="J11" s="48" t="s">
        <v>107</v>
      </c>
      <c r="K11" s="28">
        <v>30838</v>
      </c>
      <c r="L11" s="29">
        <v>1485</v>
      </c>
    </row>
    <row r="12" spans="1:12" x14ac:dyDescent="0.2">
      <c r="A12" s="13" t="s">
        <v>14</v>
      </c>
      <c r="B12" s="11" t="s">
        <v>59</v>
      </c>
      <c r="C12" s="11">
        <v>2</v>
      </c>
      <c r="D12" s="11" t="s">
        <v>108</v>
      </c>
      <c r="E12" s="11" t="str">
        <f t="shared" si="4"/>
        <v>15</v>
      </c>
      <c r="F12" s="11" t="str">
        <f t="shared" si="5"/>
        <v>63487</v>
      </c>
      <c r="G12" s="11" t="str">
        <f t="shared" si="6"/>
        <v>0000000</v>
      </c>
      <c r="H12" s="11" t="s">
        <v>9</v>
      </c>
      <c r="I12" s="12" t="str">
        <f t="shared" si="3"/>
        <v>63487</v>
      </c>
      <c r="J12" s="48" t="s">
        <v>109</v>
      </c>
      <c r="K12" s="28">
        <v>34720</v>
      </c>
      <c r="L12" s="29">
        <v>24670</v>
      </c>
    </row>
    <row r="13" spans="1:12" x14ac:dyDescent="0.2">
      <c r="A13" s="13" t="s">
        <v>14</v>
      </c>
      <c r="B13" s="11" t="s">
        <v>59</v>
      </c>
      <c r="C13" s="11">
        <v>2</v>
      </c>
      <c r="D13" s="11" t="s">
        <v>85</v>
      </c>
      <c r="E13" s="11" t="str">
        <f t="shared" si="4"/>
        <v>15</v>
      </c>
      <c r="F13" s="11" t="str">
        <f t="shared" si="5"/>
        <v>63719</v>
      </c>
      <c r="G13" s="11" t="str">
        <f t="shared" si="6"/>
        <v>0000000</v>
      </c>
      <c r="H13" s="11" t="s">
        <v>9</v>
      </c>
      <c r="I13" s="12" t="str">
        <f t="shared" si="3"/>
        <v>63719</v>
      </c>
      <c r="J13" s="48" t="s">
        <v>86</v>
      </c>
      <c r="K13" s="28">
        <v>79940</v>
      </c>
      <c r="L13" s="29">
        <v>2965</v>
      </c>
    </row>
    <row r="14" spans="1:12" x14ac:dyDescent="0.2">
      <c r="A14" s="13" t="s">
        <v>14</v>
      </c>
      <c r="B14" s="11" t="s">
        <v>59</v>
      </c>
      <c r="C14" s="11">
        <v>2</v>
      </c>
      <c r="D14" s="11" t="s">
        <v>96</v>
      </c>
      <c r="E14" s="11" t="str">
        <f t="shared" si="4"/>
        <v>15</v>
      </c>
      <c r="F14" s="11" t="str">
        <f t="shared" si="5"/>
        <v>63776</v>
      </c>
      <c r="G14" s="11" t="str">
        <f t="shared" si="6"/>
        <v>0000000</v>
      </c>
      <c r="H14" s="11" t="s">
        <v>9</v>
      </c>
      <c r="I14" s="12" t="str">
        <f t="shared" si="3"/>
        <v>63776</v>
      </c>
      <c r="J14" s="48" t="s">
        <v>97</v>
      </c>
      <c r="K14" s="28">
        <v>992591</v>
      </c>
      <c r="L14" s="29">
        <v>112461</v>
      </c>
    </row>
    <row r="15" spans="1:12" x14ac:dyDescent="0.2">
      <c r="A15" s="13" t="s">
        <v>14</v>
      </c>
      <c r="B15" s="11" t="s">
        <v>59</v>
      </c>
      <c r="C15" s="11">
        <v>2</v>
      </c>
      <c r="D15" s="11" t="s">
        <v>129</v>
      </c>
      <c r="E15" s="11" t="s">
        <v>15</v>
      </c>
      <c r="F15" s="11" t="s">
        <v>130</v>
      </c>
      <c r="G15" s="11" t="s">
        <v>131</v>
      </c>
      <c r="H15" s="11" t="s">
        <v>132</v>
      </c>
      <c r="I15" s="12" t="s">
        <v>133</v>
      </c>
      <c r="J15" s="48" t="s">
        <v>134</v>
      </c>
      <c r="K15" s="28">
        <v>85947</v>
      </c>
      <c r="L15" s="29">
        <v>41376</v>
      </c>
    </row>
    <row r="16" spans="1:12" x14ac:dyDescent="0.2">
      <c r="A16" s="13" t="s">
        <v>16</v>
      </c>
      <c r="B16" s="11" t="s">
        <v>60</v>
      </c>
      <c r="C16" s="11">
        <v>1</v>
      </c>
      <c r="D16" s="11" t="s">
        <v>72</v>
      </c>
      <c r="E16" s="11" t="str">
        <f t="shared" si="4"/>
        <v>18</v>
      </c>
      <c r="F16" s="11" t="str">
        <f t="shared" si="5"/>
        <v>64188</v>
      </c>
      <c r="G16" s="11" t="str">
        <f t="shared" si="6"/>
        <v>0000000</v>
      </c>
      <c r="H16" s="11" t="s">
        <v>9</v>
      </c>
      <c r="I16" s="12" t="str">
        <f t="shared" si="3"/>
        <v>64188</v>
      </c>
      <c r="J16" s="48" t="s">
        <v>73</v>
      </c>
      <c r="K16" s="28">
        <v>40235</v>
      </c>
      <c r="L16" s="29">
        <v>1819</v>
      </c>
    </row>
    <row r="17" spans="1:12" x14ac:dyDescent="0.2">
      <c r="A17" s="13" t="s">
        <v>82</v>
      </c>
      <c r="B17" s="11" t="s">
        <v>61</v>
      </c>
      <c r="C17" s="11">
        <v>1</v>
      </c>
      <c r="D17" s="11" t="s">
        <v>135</v>
      </c>
      <c r="E17" s="11" t="s">
        <v>18</v>
      </c>
      <c r="F17" s="11" t="s">
        <v>136</v>
      </c>
      <c r="G17" s="11" t="s">
        <v>137</v>
      </c>
      <c r="H17" s="11" t="s">
        <v>9</v>
      </c>
      <c r="I17" s="12" t="s">
        <v>136</v>
      </c>
      <c r="J17" s="48" t="s">
        <v>138</v>
      </c>
      <c r="K17" s="28">
        <v>2477547</v>
      </c>
      <c r="L17" s="29">
        <v>1038744</v>
      </c>
    </row>
    <row r="18" spans="1:12" x14ac:dyDescent="0.2">
      <c r="A18" s="13" t="s">
        <v>82</v>
      </c>
      <c r="B18" s="11" t="s">
        <v>61</v>
      </c>
      <c r="C18" s="11">
        <v>1</v>
      </c>
      <c r="D18" s="11" t="s">
        <v>78</v>
      </c>
      <c r="E18" s="11" t="str">
        <f t="shared" si="4"/>
        <v>19</v>
      </c>
      <c r="F18" s="11" t="str">
        <f t="shared" si="5"/>
        <v>64337</v>
      </c>
      <c r="G18" s="11" t="str">
        <f t="shared" si="6"/>
        <v>0000000</v>
      </c>
      <c r="H18" s="11" t="s">
        <v>9</v>
      </c>
      <c r="I18" s="12" t="str">
        <f t="shared" si="3"/>
        <v>64337</v>
      </c>
      <c r="J18" s="48" t="s">
        <v>79</v>
      </c>
      <c r="K18" s="28">
        <v>1415491</v>
      </c>
      <c r="L18" s="29">
        <v>33949</v>
      </c>
    </row>
    <row r="19" spans="1:12" x14ac:dyDescent="0.2">
      <c r="A19" s="13" t="s">
        <v>82</v>
      </c>
      <c r="B19" s="11" t="s">
        <v>61</v>
      </c>
      <c r="C19" s="11">
        <v>1</v>
      </c>
      <c r="D19" s="11" t="s">
        <v>52</v>
      </c>
      <c r="E19" s="11" t="str">
        <f t="shared" si="4"/>
        <v>19</v>
      </c>
      <c r="F19" s="11" t="str">
        <f t="shared" si="5"/>
        <v>64907</v>
      </c>
      <c r="G19" s="11" t="str">
        <f t="shared" si="6"/>
        <v>0000000</v>
      </c>
      <c r="H19" s="11" t="s">
        <v>9</v>
      </c>
      <c r="I19" s="12" t="str">
        <f t="shared" si="3"/>
        <v>64907</v>
      </c>
      <c r="J19" s="48" t="s">
        <v>19</v>
      </c>
      <c r="K19" s="28">
        <v>8429968</v>
      </c>
      <c r="L19" s="29">
        <v>1087840</v>
      </c>
    </row>
    <row r="20" spans="1:12" x14ac:dyDescent="0.2">
      <c r="A20" s="13" t="s">
        <v>82</v>
      </c>
      <c r="B20" s="11" t="s">
        <v>61</v>
      </c>
      <c r="C20" s="11">
        <v>1</v>
      </c>
      <c r="D20" s="11" t="s">
        <v>110</v>
      </c>
      <c r="E20" s="11" t="str">
        <f t="shared" si="4"/>
        <v>19</v>
      </c>
      <c r="F20" s="11" t="str">
        <f t="shared" si="5"/>
        <v>64733</v>
      </c>
      <c r="G20" s="11" t="str">
        <f t="shared" si="6"/>
        <v>0120527</v>
      </c>
      <c r="H20" s="11">
        <v>1141</v>
      </c>
      <c r="I20" s="12" t="str">
        <f t="shared" si="3"/>
        <v>C1141</v>
      </c>
      <c r="J20" s="48" t="s">
        <v>111</v>
      </c>
      <c r="K20" s="28">
        <v>144428</v>
      </c>
      <c r="L20" s="29">
        <v>392</v>
      </c>
    </row>
    <row r="21" spans="1:12" x14ac:dyDescent="0.2">
      <c r="A21" s="13" t="s">
        <v>82</v>
      </c>
      <c r="B21" s="11" t="s">
        <v>61</v>
      </c>
      <c r="C21" s="11">
        <v>1</v>
      </c>
      <c r="D21" s="11" t="s">
        <v>112</v>
      </c>
      <c r="E21" s="11" t="str">
        <f t="shared" si="4"/>
        <v>19</v>
      </c>
      <c r="F21" s="11" t="str">
        <f t="shared" si="5"/>
        <v>64733</v>
      </c>
      <c r="G21" s="11" t="str">
        <f t="shared" si="6"/>
        <v>0127985</v>
      </c>
      <c r="H21" s="11">
        <v>1536</v>
      </c>
      <c r="I21" s="12" t="str">
        <f t="shared" si="3"/>
        <v>C1536</v>
      </c>
      <c r="J21" s="48" t="s">
        <v>113</v>
      </c>
      <c r="K21" s="28">
        <v>79414</v>
      </c>
      <c r="L21" s="29">
        <v>10364</v>
      </c>
    </row>
    <row r="22" spans="1:12" x14ac:dyDescent="0.2">
      <c r="A22" s="13" t="s">
        <v>20</v>
      </c>
      <c r="B22" s="11" t="s">
        <v>62</v>
      </c>
      <c r="C22" s="11">
        <v>1</v>
      </c>
      <c r="D22" s="11" t="s">
        <v>115</v>
      </c>
      <c r="E22" s="11" t="str">
        <f t="shared" si="4"/>
        <v>22</v>
      </c>
      <c r="F22" s="11" t="str">
        <f t="shared" si="5"/>
        <v>10223</v>
      </c>
      <c r="G22" s="11" t="str">
        <f t="shared" si="6"/>
        <v>0000000</v>
      </c>
      <c r="H22" s="11" t="s">
        <v>9</v>
      </c>
      <c r="I22" s="12" t="str">
        <f t="shared" si="3"/>
        <v>10223</v>
      </c>
      <c r="J22" s="48" t="s">
        <v>114</v>
      </c>
      <c r="K22" s="28">
        <v>12710</v>
      </c>
      <c r="L22" s="29">
        <v>485</v>
      </c>
    </row>
    <row r="23" spans="1:12" x14ac:dyDescent="0.2">
      <c r="A23" s="13" t="s">
        <v>22</v>
      </c>
      <c r="B23" s="11" t="s">
        <v>63</v>
      </c>
      <c r="C23" s="11">
        <v>1</v>
      </c>
      <c r="D23" s="11" t="s">
        <v>116</v>
      </c>
      <c r="E23" s="11" t="str">
        <f t="shared" si="4"/>
        <v>24</v>
      </c>
      <c r="F23" s="11" t="str">
        <f t="shared" si="5"/>
        <v>73726</v>
      </c>
      <c r="G23" s="11" t="str">
        <f t="shared" si="6"/>
        <v>0000000</v>
      </c>
      <c r="H23" s="11" t="s">
        <v>9</v>
      </c>
      <c r="I23" s="12" t="str">
        <f t="shared" si="3"/>
        <v>73726</v>
      </c>
      <c r="J23" s="48" t="s">
        <v>117</v>
      </c>
      <c r="K23" s="28">
        <v>31245</v>
      </c>
      <c r="L23" s="29">
        <v>20875</v>
      </c>
    </row>
    <row r="24" spans="1:12" x14ac:dyDescent="0.2">
      <c r="A24" s="13" t="s">
        <v>24</v>
      </c>
      <c r="B24" s="11" t="s">
        <v>64</v>
      </c>
      <c r="C24" s="11">
        <v>4</v>
      </c>
      <c r="D24" s="11" t="s">
        <v>80</v>
      </c>
      <c r="E24" s="11" t="str">
        <f t="shared" si="4"/>
        <v>30</v>
      </c>
      <c r="F24" s="11" t="str">
        <f t="shared" si="5"/>
        <v>66670</v>
      </c>
      <c r="G24" s="11" t="str">
        <f t="shared" si="6"/>
        <v>0000000</v>
      </c>
      <c r="H24" s="11" t="s">
        <v>9</v>
      </c>
      <c r="I24" s="12" t="str">
        <f t="shared" si="3"/>
        <v>66670</v>
      </c>
      <c r="J24" s="48" t="s">
        <v>81</v>
      </c>
      <c r="K24" s="28">
        <v>14508488</v>
      </c>
      <c r="L24" s="29">
        <v>1734458</v>
      </c>
    </row>
    <row r="25" spans="1:12" x14ac:dyDescent="0.2">
      <c r="A25" s="13" t="s">
        <v>26</v>
      </c>
      <c r="B25" s="11" t="s">
        <v>65</v>
      </c>
      <c r="C25" s="11">
        <v>11</v>
      </c>
      <c r="D25" s="11" t="s">
        <v>53</v>
      </c>
      <c r="E25" s="11" t="str">
        <f t="shared" si="4"/>
        <v>33</v>
      </c>
      <c r="F25" s="11" t="str">
        <f t="shared" si="5"/>
        <v>67199</v>
      </c>
      <c r="G25" s="11" t="str">
        <f t="shared" si="6"/>
        <v>0000000</v>
      </c>
      <c r="H25" s="11" t="s">
        <v>9</v>
      </c>
      <c r="I25" s="12" t="str">
        <f t="shared" si="3"/>
        <v>67199</v>
      </c>
      <c r="J25" s="48" t="s">
        <v>28</v>
      </c>
      <c r="K25" s="28">
        <v>3049670</v>
      </c>
      <c r="L25" s="29">
        <v>406495</v>
      </c>
    </row>
    <row r="26" spans="1:12" x14ac:dyDescent="0.2">
      <c r="A26" s="13" t="s">
        <v>29</v>
      </c>
      <c r="B26" s="11" t="s">
        <v>66</v>
      </c>
      <c r="C26" s="11">
        <v>52</v>
      </c>
      <c r="D26" s="11" t="s">
        <v>74</v>
      </c>
      <c r="E26" s="11" t="str">
        <f t="shared" si="4"/>
        <v>34</v>
      </c>
      <c r="F26" s="11" t="str">
        <f t="shared" si="5"/>
        <v>67355</v>
      </c>
      <c r="G26" s="11" t="str">
        <f t="shared" si="6"/>
        <v>0000000</v>
      </c>
      <c r="H26" s="11" t="s">
        <v>9</v>
      </c>
      <c r="I26" s="12" t="str">
        <f t="shared" si="3"/>
        <v>67355</v>
      </c>
      <c r="J26" s="48" t="s">
        <v>75</v>
      </c>
      <c r="K26" s="28">
        <v>343437</v>
      </c>
      <c r="L26" s="29">
        <v>18920</v>
      </c>
    </row>
    <row r="27" spans="1:12" x14ac:dyDescent="0.2">
      <c r="A27" s="13" t="s">
        <v>29</v>
      </c>
      <c r="B27" s="11" t="s">
        <v>66</v>
      </c>
      <c r="C27" s="11">
        <v>52</v>
      </c>
      <c r="D27" s="11" t="s">
        <v>118</v>
      </c>
      <c r="E27" s="11" t="str">
        <f t="shared" si="4"/>
        <v>34</v>
      </c>
      <c r="F27" s="11" t="str">
        <f t="shared" si="5"/>
        <v>67439</v>
      </c>
      <c r="G27" s="11" t="str">
        <f t="shared" si="6"/>
        <v>0102038</v>
      </c>
      <c r="H27" s="11" t="s">
        <v>120</v>
      </c>
      <c r="I27" s="12" t="str">
        <f t="shared" si="3"/>
        <v>C0596</v>
      </c>
      <c r="J27" s="48" t="s">
        <v>119</v>
      </c>
      <c r="K27" s="28">
        <v>194600</v>
      </c>
      <c r="L27" s="29">
        <v>17</v>
      </c>
    </row>
    <row r="28" spans="1:12" x14ac:dyDescent="0.2">
      <c r="A28" s="13" t="s">
        <v>31</v>
      </c>
      <c r="B28" s="11" t="s">
        <v>67</v>
      </c>
      <c r="C28" s="11">
        <v>2</v>
      </c>
      <c r="D28" s="11" t="s">
        <v>98</v>
      </c>
      <c r="E28" s="11" t="str">
        <f t="shared" si="4"/>
        <v>37</v>
      </c>
      <c r="F28" s="11" t="str">
        <f t="shared" si="5"/>
        <v>68205</v>
      </c>
      <c r="G28" s="11" t="str">
        <f t="shared" si="6"/>
        <v>0000000</v>
      </c>
      <c r="H28" s="11" t="s">
        <v>9</v>
      </c>
      <c r="I28" s="12" t="str">
        <f t="shared" si="3"/>
        <v>68205</v>
      </c>
      <c r="J28" s="48" t="s">
        <v>99</v>
      </c>
      <c r="K28" s="28">
        <v>690151</v>
      </c>
      <c r="L28" s="29">
        <v>297951</v>
      </c>
    </row>
    <row r="29" spans="1:12" x14ac:dyDescent="0.2">
      <c r="A29" s="13" t="s">
        <v>31</v>
      </c>
      <c r="B29" s="11" t="s">
        <v>67</v>
      </c>
      <c r="C29" s="11">
        <v>2</v>
      </c>
      <c r="D29" s="11" t="s">
        <v>140</v>
      </c>
      <c r="E29" s="11" t="s">
        <v>32</v>
      </c>
      <c r="F29" s="11" t="s">
        <v>141</v>
      </c>
      <c r="G29" s="11" t="s">
        <v>142</v>
      </c>
      <c r="H29" s="11" t="s">
        <v>143</v>
      </c>
      <c r="I29" s="12" t="s">
        <v>144</v>
      </c>
      <c r="J29" s="48" t="s">
        <v>145</v>
      </c>
      <c r="K29" s="28">
        <v>35184</v>
      </c>
      <c r="L29" s="29">
        <v>24537</v>
      </c>
    </row>
    <row r="30" spans="1:12" x14ac:dyDescent="0.2">
      <c r="A30" s="13" t="s">
        <v>139</v>
      </c>
      <c r="B30" s="11" t="s">
        <v>153</v>
      </c>
      <c r="C30" s="11">
        <v>1</v>
      </c>
      <c r="D30" s="11" t="s">
        <v>146</v>
      </c>
      <c r="E30" s="11" t="s">
        <v>147</v>
      </c>
      <c r="F30" s="11" t="s">
        <v>148</v>
      </c>
      <c r="G30" s="11" t="s">
        <v>149</v>
      </c>
      <c r="H30" s="11" t="s">
        <v>150</v>
      </c>
      <c r="I30" s="12" t="s">
        <v>151</v>
      </c>
      <c r="J30" s="48" t="s">
        <v>152</v>
      </c>
      <c r="K30" s="28">
        <v>41078</v>
      </c>
      <c r="L30" s="29">
        <v>28655</v>
      </c>
    </row>
    <row r="31" spans="1:12" x14ac:dyDescent="0.2">
      <c r="A31" s="13" t="s">
        <v>33</v>
      </c>
      <c r="B31" s="11" t="s">
        <v>68</v>
      </c>
      <c r="C31" s="11">
        <v>3</v>
      </c>
      <c r="D31" s="11" t="s">
        <v>87</v>
      </c>
      <c r="E31" s="11" t="str">
        <f t="shared" si="4"/>
        <v>43</v>
      </c>
      <c r="F31" s="11" t="str">
        <f t="shared" si="5"/>
        <v>69427</v>
      </c>
      <c r="G31" s="11" t="str">
        <f t="shared" si="6"/>
        <v>4330668</v>
      </c>
      <c r="H31" s="11" t="s">
        <v>88</v>
      </c>
      <c r="I31" s="12" t="str">
        <f t="shared" si="3"/>
        <v>C0414</v>
      </c>
      <c r="J31" s="48" t="s">
        <v>89</v>
      </c>
      <c r="K31" s="28">
        <v>125133</v>
      </c>
      <c r="L31" s="29">
        <v>10802</v>
      </c>
    </row>
    <row r="32" spans="1:12" x14ac:dyDescent="0.2">
      <c r="A32" s="13" t="s">
        <v>35</v>
      </c>
      <c r="B32" s="11" t="s">
        <v>69</v>
      </c>
      <c r="C32" s="11">
        <v>1</v>
      </c>
      <c r="D32" s="11" t="s">
        <v>92</v>
      </c>
      <c r="E32" s="11" t="str">
        <f t="shared" si="4"/>
        <v>47</v>
      </c>
      <c r="F32" s="11" t="str">
        <f t="shared" si="5"/>
        <v>70375</v>
      </c>
      <c r="G32" s="11" t="str">
        <f t="shared" si="6"/>
        <v>0000000</v>
      </c>
      <c r="H32" s="11" t="s">
        <v>9</v>
      </c>
      <c r="I32" s="12" t="str">
        <f t="shared" si="3"/>
        <v>70375</v>
      </c>
      <c r="J32" s="48" t="s">
        <v>93</v>
      </c>
      <c r="K32" s="28">
        <v>12145</v>
      </c>
      <c r="L32" s="29">
        <v>1893</v>
      </c>
    </row>
    <row r="33" spans="1:12" x14ac:dyDescent="0.2">
      <c r="A33" s="13" t="s">
        <v>37</v>
      </c>
      <c r="B33" s="11" t="s">
        <v>70</v>
      </c>
      <c r="C33" s="11">
        <v>3</v>
      </c>
      <c r="D33" s="11" t="s">
        <v>121</v>
      </c>
      <c r="E33" s="11" t="str">
        <f t="shared" ref="E33:E34" si="7">MID(D33,1,2)</f>
        <v>48</v>
      </c>
      <c r="F33" s="11" t="str">
        <f t="shared" ref="F33:F34" si="8">MID(D33,3,5)</f>
        <v>70581</v>
      </c>
      <c r="G33" s="11" t="str">
        <f t="shared" ref="G33:G34" si="9">MID(D33,8,7)</f>
        <v>0000000</v>
      </c>
      <c r="H33" s="11" t="s">
        <v>9</v>
      </c>
      <c r="I33" s="12" t="str">
        <f t="shared" ref="I33:I34" si="10">IF(H33="N/A",F33,"C"&amp;H33)</f>
        <v>70581</v>
      </c>
      <c r="J33" s="48" t="s">
        <v>122</v>
      </c>
      <c r="K33" s="28">
        <v>3768428</v>
      </c>
      <c r="L33" s="29">
        <v>246870</v>
      </c>
    </row>
    <row r="34" spans="1:12" x14ac:dyDescent="0.2">
      <c r="A34" s="13" t="s">
        <v>39</v>
      </c>
      <c r="B34" s="11" t="s">
        <v>71</v>
      </c>
      <c r="C34" s="11">
        <v>2</v>
      </c>
      <c r="D34" s="11" t="s">
        <v>100</v>
      </c>
      <c r="E34" s="11" t="str">
        <f t="shared" si="7"/>
        <v>58</v>
      </c>
      <c r="F34" s="11" t="str">
        <f t="shared" si="8"/>
        <v>72728</v>
      </c>
      <c r="G34" s="11" t="str">
        <f t="shared" si="9"/>
        <v>0000000</v>
      </c>
      <c r="H34" s="11" t="s">
        <v>9</v>
      </c>
      <c r="I34" s="12" t="str">
        <f t="shared" si="10"/>
        <v>72728</v>
      </c>
      <c r="J34" s="48" t="s">
        <v>101</v>
      </c>
      <c r="K34" s="28">
        <v>19791</v>
      </c>
      <c r="L34" s="29">
        <v>7760</v>
      </c>
    </row>
    <row r="35" spans="1:12" ht="15.75" x14ac:dyDescent="0.25">
      <c r="A35" s="43" t="s">
        <v>41</v>
      </c>
      <c r="B35" s="43"/>
      <c r="C35" s="43"/>
      <c r="D35" s="43"/>
      <c r="E35" s="43"/>
      <c r="F35" s="43"/>
      <c r="G35" s="43"/>
      <c r="H35" s="43"/>
      <c r="I35" s="49"/>
      <c r="J35" s="41"/>
      <c r="K35" s="50">
        <f>SUBTOTAL(109,Table1[Revised
Final
Allocation
Amount])</f>
        <v>39517081</v>
      </c>
      <c r="L35" s="42">
        <f>SUBTOTAL(109,Table1[10th
Apportionment])</f>
        <v>6243061</v>
      </c>
    </row>
    <row r="36" spans="1:12" x14ac:dyDescent="0.2">
      <c r="A36" s="16" t="s">
        <v>42</v>
      </c>
      <c r="B36" s="7"/>
      <c r="D36" s="14"/>
      <c r="E36" s="19"/>
      <c r="F36" s="19"/>
      <c r="G36" s="19"/>
      <c r="H36" s="19"/>
      <c r="I36" s="20"/>
      <c r="J36" s="21"/>
      <c r="K36" s="22"/>
      <c r="L36" s="23"/>
    </row>
    <row r="37" spans="1:12" x14ac:dyDescent="0.2">
      <c r="A37" s="16" t="s">
        <v>43</v>
      </c>
      <c r="B37" s="7"/>
      <c r="D37" s="14"/>
      <c r="E37" s="19"/>
      <c r="F37" s="19"/>
      <c r="G37" s="19"/>
      <c r="H37" s="19"/>
      <c r="I37" s="20"/>
      <c r="J37" s="21"/>
      <c r="K37" s="22"/>
      <c r="L37" s="23"/>
    </row>
    <row r="38" spans="1:12" x14ac:dyDescent="0.2">
      <c r="A38" s="24" t="s">
        <v>126</v>
      </c>
      <c r="B38" s="7"/>
      <c r="D38" s="14"/>
      <c r="E38" s="19"/>
      <c r="F38" s="19"/>
      <c r="G38" s="19"/>
      <c r="H38" s="19"/>
      <c r="I38" s="20"/>
      <c r="J38" s="21"/>
      <c r="K38" s="22"/>
      <c r="L38" s="23"/>
    </row>
  </sheetData>
  <dataConsolidate/>
  <phoneticPr fontId="14" type="noConversion"/>
  <conditionalFormatting sqref="I6">
    <cfRule type="duplicateValues" dxfId="1" priority="138"/>
  </conditionalFormatting>
  <conditionalFormatting sqref="I7:I34">
    <cfRule type="duplicateValues" dxfId="0" priority="1"/>
  </conditionalFormatting>
  <printOptions horizontalCentered="1"/>
  <pageMargins left="0" right="0" top="0.45" bottom="0.5" header="0.25" footer="0.25"/>
  <pageSetup scale="54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zoomScaleNormal="100" workbookViewId="0"/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4.6640625" customWidth="1"/>
    <col min="4" max="4" width="18.109375" style="3" customWidth="1"/>
    <col min="5" max="16384" width="8.88671875" style="1"/>
  </cols>
  <sheetData>
    <row r="1" spans="1:5" s="37" customFormat="1" ht="18.95" customHeight="1" x14ac:dyDescent="0.3">
      <c r="A1" s="45" t="s">
        <v>125</v>
      </c>
      <c r="B1" s="2"/>
      <c r="C1" s="2"/>
      <c r="D1" s="2"/>
    </row>
    <row r="2" spans="1:5" s="36" customFormat="1" ht="18" x14ac:dyDescent="0.25">
      <c r="A2" s="44" t="s">
        <v>76</v>
      </c>
    </row>
    <row r="3" spans="1:5" customFormat="1" ht="15.75" x14ac:dyDescent="0.25">
      <c r="A3" s="6" t="s">
        <v>47</v>
      </c>
    </row>
    <row r="4" spans="1:5" ht="32.25" thickBot="1" x14ac:dyDescent="0.3">
      <c r="A4" s="18" t="s">
        <v>2</v>
      </c>
      <c r="B4" s="18" t="s">
        <v>44</v>
      </c>
      <c r="C4" s="18" t="s">
        <v>45</v>
      </c>
      <c r="D4" s="18" t="s">
        <v>46</v>
      </c>
      <c r="E4" s="38" t="s">
        <v>155</v>
      </c>
    </row>
    <row r="5" spans="1:5" ht="15.75" thickTop="1" x14ac:dyDescent="0.2">
      <c r="A5" s="7" t="s">
        <v>8</v>
      </c>
      <c r="B5" s="7" t="s">
        <v>7</v>
      </c>
      <c r="C5" s="15" t="s">
        <v>154</v>
      </c>
      <c r="D5" s="25">
        <v>1054082</v>
      </c>
      <c r="E5" s="1" t="s">
        <v>156</v>
      </c>
    </row>
    <row r="6" spans="1:5" x14ac:dyDescent="0.2">
      <c r="A6" s="7" t="s">
        <v>11</v>
      </c>
      <c r="B6" s="7" t="s">
        <v>10</v>
      </c>
      <c r="C6" s="15" t="s">
        <v>154</v>
      </c>
      <c r="D6" s="26">
        <v>21668</v>
      </c>
      <c r="E6" s="1" t="s">
        <v>157</v>
      </c>
    </row>
    <row r="7" spans="1:5" x14ac:dyDescent="0.2">
      <c r="A7" s="7" t="s">
        <v>13</v>
      </c>
      <c r="B7" s="7" t="s">
        <v>12</v>
      </c>
      <c r="C7" s="15" t="s">
        <v>154</v>
      </c>
      <c r="D7" s="25">
        <v>11528</v>
      </c>
      <c r="E7" s="1" t="s">
        <v>158</v>
      </c>
    </row>
    <row r="8" spans="1:5" x14ac:dyDescent="0.2">
      <c r="A8" s="7">
        <v>11</v>
      </c>
      <c r="B8" s="7" t="s">
        <v>105</v>
      </c>
      <c r="C8" s="15" t="s">
        <v>154</v>
      </c>
      <c r="D8" s="25">
        <v>1485</v>
      </c>
      <c r="E8" s="1" t="s">
        <v>159</v>
      </c>
    </row>
    <row r="9" spans="1:5" x14ac:dyDescent="0.2">
      <c r="A9" s="7" t="s">
        <v>15</v>
      </c>
      <c r="B9" s="7" t="s">
        <v>14</v>
      </c>
      <c r="C9" s="15" t="s">
        <v>154</v>
      </c>
      <c r="D9" s="25">
        <v>181472</v>
      </c>
      <c r="E9" s="1" t="s">
        <v>160</v>
      </c>
    </row>
    <row r="10" spans="1:5" x14ac:dyDescent="0.2">
      <c r="A10" s="7" t="s">
        <v>17</v>
      </c>
      <c r="B10" s="7" t="s">
        <v>16</v>
      </c>
      <c r="C10" s="15" t="s">
        <v>154</v>
      </c>
      <c r="D10" s="25">
        <v>1819</v>
      </c>
      <c r="E10" s="1" t="s">
        <v>161</v>
      </c>
    </row>
    <row r="11" spans="1:5" x14ac:dyDescent="0.2">
      <c r="A11" s="7" t="s">
        <v>18</v>
      </c>
      <c r="B11" s="7" t="s">
        <v>82</v>
      </c>
      <c r="C11" s="15" t="s">
        <v>154</v>
      </c>
      <c r="D11" s="25">
        <v>2171289</v>
      </c>
      <c r="E11" s="1" t="s">
        <v>162</v>
      </c>
    </row>
    <row r="12" spans="1:5" x14ac:dyDescent="0.2">
      <c r="A12" s="7" t="s">
        <v>21</v>
      </c>
      <c r="B12" s="7" t="s">
        <v>20</v>
      </c>
      <c r="C12" s="15" t="s">
        <v>154</v>
      </c>
      <c r="D12" s="25">
        <v>485</v>
      </c>
      <c r="E12" s="1" t="s">
        <v>163</v>
      </c>
    </row>
    <row r="13" spans="1:5" x14ac:dyDescent="0.2">
      <c r="A13" s="7" t="s">
        <v>23</v>
      </c>
      <c r="B13" s="7" t="s">
        <v>22</v>
      </c>
      <c r="C13" s="15" t="s">
        <v>154</v>
      </c>
      <c r="D13" s="25">
        <v>20875</v>
      </c>
      <c r="E13" s="1" t="s">
        <v>164</v>
      </c>
    </row>
    <row r="14" spans="1:5" x14ac:dyDescent="0.2">
      <c r="A14" s="7" t="s">
        <v>25</v>
      </c>
      <c r="B14" s="7" t="s">
        <v>24</v>
      </c>
      <c r="C14" s="15" t="s">
        <v>154</v>
      </c>
      <c r="D14" s="25">
        <v>1734458</v>
      </c>
      <c r="E14" s="1" t="s">
        <v>165</v>
      </c>
    </row>
    <row r="15" spans="1:5" x14ac:dyDescent="0.2">
      <c r="A15" s="7" t="s">
        <v>27</v>
      </c>
      <c r="B15" s="7" t="s">
        <v>26</v>
      </c>
      <c r="C15" s="15" t="s">
        <v>154</v>
      </c>
      <c r="D15" s="25">
        <v>406495</v>
      </c>
      <c r="E15" s="1" t="s">
        <v>166</v>
      </c>
    </row>
    <row r="16" spans="1:5" x14ac:dyDescent="0.2">
      <c r="A16" s="7" t="s">
        <v>30</v>
      </c>
      <c r="B16" s="7" t="s">
        <v>29</v>
      </c>
      <c r="C16" s="15" t="s">
        <v>154</v>
      </c>
      <c r="D16" s="25">
        <v>18937</v>
      </c>
      <c r="E16" s="1" t="s">
        <v>167</v>
      </c>
    </row>
    <row r="17" spans="1:5" x14ac:dyDescent="0.2">
      <c r="A17" s="7" t="s">
        <v>32</v>
      </c>
      <c r="B17" s="7" t="s">
        <v>31</v>
      </c>
      <c r="C17" s="15" t="s">
        <v>154</v>
      </c>
      <c r="D17" s="25">
        <v>322488</v>
      </c>
      <c r="E17" s="1" t="s">
        <v>168</v>
      </c>
    </row>
    <row r="18" spans="1:5" x14ac:dyDescent="0.2">
      <c r="A18" s="7">
        <v>39</v>
      </c>
      <c r="B18" s="7" t="s">
        <v>139</v>
      </c>
      <c r="C18" s="15" t="s">
        <v>154</v>
      </c>
      <c r="D18" s="25">
        <v>28655</v>
      </c>
      <c r="E18" s="1" t="s">
        <v>169</v>
      </c>
    </row>
    <row r="19" spans="1:5" x14ac:dyDescent="0.2">
      <c r="A19" s="7" t="s">
        <v>34</v>
      </c>
      <c r="B19" s="7" t="s">
        <v>33</v>
      </c>
      <c r="C19" s="15" t="s">
        <v>154</v>
      </c>
      <c r="D19" s="25">
        <v>10802</v>
      </c>
      <c r="E19" s="1" t="s">
        <v>170</v>
      </c>
    </row>
    <row r="20" spans="1:5" x14ac:dyDescent="0.2">
      <c r="A20" s="7" t="s">
        <v>36</v>
      </c>
      <c r="B20" s="7" t="s">
        <v>35</v>
      </c>
      <c r="C20" s="15" t="s">
        <v>154</v>
      </c>
      <c r="D20" s="25">
        <v>1893</v>
      </c>
      <c r="E20" s="1" t="s">
        <v>171</v>
      </c>
    </row>
    <row r="21" spans="1:5" x14ac:dyDescent="0.2">
      <c r="A21" s="7" t="s">
        <v>38</v>
      </c>
      <c r="B21" s="7" t="s">
        <v>37</v>
      </c>
      <c r="C21" s="15" t="s">
        <v>154</v>
      </c>
      <c r="D21" s="25">
        <v>246870</v>
      </c>
      <c r="E21" s="1" t="s">
        <v>172</v>
      </c>
    </row>
    <row r="22" spans="1:5" x14ac:dyDescent="0.2">
      <c r="A22" s="7" t="s">
        <v>40</v>
      </c>
      <c r="B22" s="7" t="s">
        <v>39</v>
      </c>
      <c r="C22" s="15" t="s">
        <v>154</v>
      </c>
      <c r="D22" s="27">
        <v>7760</v>
      </c>
      <c r="E22" s="1" t="s">
        <v>173</v>
      </c>
    </row>
    <row r="23" spans="1:5" ht="15.75" x14ac:dyDescent="0.25">
      <c r="A23" s="39" t="s">
        <v>41</v>
      </c>
      <c r="B23" s="40"/>
      <c r="C23" s="41"/>
      <c r="D23" s="42">
        <f>SUBTOTAL(109,Table14[County Total])</f>
        <v>6243061</v>
      </c>
      <c r="E23" s="43"/>
    </row>
    <row r="24" spans="1:5" ht="15.75" x14ac:dyDescent="0.25">
      <c r="A24" t="s">
        <v>42</v>
      </c>
      <c r="B24" s="8"/>
      <c r="C24" s="9"/>
      <c r="D24" s="10"/>
    </row>
    <row r="25" spans="1:5" x14ac:dyDescent="0.2">
      <c r="A25" t="s">
        <v>43</v>
      </c>
      <c r="C25" s="1"/>
    </row>
    <row r="26" spans="1:5" x14ac:dyDescent="0.2">
      <c r="A26" s="17" t="s">
        <v>126</v>
      </c>
      <c r="C26" s="1"/>
    </row>
  </sheetData>
  <dataConsolidate/>
  <printOptions horizontalCentered="1"/>
  <pageMargins left="0.7" right="0.7" top="0.75" bottom="0.7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20–21 ESSER I - LEA</vt:lpstr>
      <vt:lpstr>20–21 ESSER I - Cty</vt:lpstr>
      <vt:lpstr>'20–21 ESSER I - Cty'!Print_Area</vt:lpstr>
      <vt:lpstr>'20–21 ESSER I - LEA'!Print_Area</vt:lpstr>
      <vt:lpstr>'20–21 ESSER I - Cty'!Print_Titles</vt:lpstr>
      <vt:lpstr>'20–21 ESSER I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Recip10-20: CARES Act (CA Dept of Education)</dc:title>
  <dc:subject>CARES Act, Elementary and Secondary School Emergency Relief Fund (ESSERF) Section 18003 tenth apportionment schedule for fiscal year 2020-21.</dc:subject>
  <dc:creator/>
  <cp:keywords/>
  <dc:description/>
  <cp:lastModifiedBy/>
  <cp:revision>1</cp:revision>
  <dcterms:created xsi:type="dcterms:W3CDTF">2024-07-10T19:28:03Z</dcterms:created>
  <dcterms:modified xsi:type="dcterms:W3CDTF">2025-01-14T23:07:10Z</dcterms:modified>
  <cp:category/>
  <cp:contentStatus/>
</cp:coreProperties>
</file>