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E6D8862B-4E6C-46F9-9238-51D192220F00}" xr6:coauthVersionLast="47" xr6:coauthVersionMax="47" xr10:uidLastSave="{00000000-0000-0000-0000-000000000000}"/>
  <bookViews>
    <workbookView xWindow="-28920" yWindow="-120" windowWidth="29040" windowHeight="15840" xr2:uid="{0EEE1242-6503-4654-B7C2-F7A49FD6765F}"/>
  </bookViews>
  <sheets>
    <sheet name="2020-21 Title I, Pt A 8th - LEA" sheetId="1" r:id="rId1"/>
    <sheet name="2020-21 Title I, Pt A 8th - Cty" sheetId="2" r:id="rId2"/>
  </sheets>
  <definedNames>
    <definedName name="_xlnm._FilterDatabase" localSheetId="1" hidden="1">'2020-21 Title I, Pt A 8th - Cty'!$A$5:$D$11</definedName>
    <definedName name="_xlnm._FilterDatabase" localSheetId="0" hidden="1">'2020-21 Title I, Pt A 8th - LEA'!$A$1:$A$4</definedName>
    <definedName name="_xlnm.Print_Area" localSheetId="1">'2020-21 Title I, Pt A 8th - Cty'!$A$1:$D$39</definedName>
    <definedName name="_xlnm.Print_Titles" localSheetId="1">'2020-21 Title I, Pt A 8th - Cty'!$1:$5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 l="1"/>
  <c r="E73" i="1" l="1"/>
  <c r="F73" i="1"/>
  <c r="I73" i="1" s="1"/>
  <c r="G73" i="1"/>
  <c r="E95" i="1"/>
  <c r="F95" i="1"/>
  <c r="G95" i="1"/>
  <c r="I95" i="1"/>
  <c r="E90" i="1"/>
  <c r="F90" i="1"/>
  <c r="I90" i="1" s="1"/>
  <c r="G90" i="1"/>
  <c r="E87" i="1"/>
  <c r="F87" i="1"/>
  <c r="I87" i="1" s="1"/>
  <c r="G87" i="1"/>
  <c r="E71" i="1"/>
  <c r="F71" i="1"/>
  <c r="I71" i="1" s="1"/>
  <c r="G71" i="1"/>
  <c r="E64" i="1"/>
  <c r="F64" i="1"/>
  <c r="I64" i="1" s="1"/>
  <c r="G64" i="1"/>
  <c r="E50" i="1" l="1"/>
  <c r="F50" i="1"/>
  <c r="I50" i="1" s="1"/>
  <c r="G50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41" i="1"/>
  <c r="F41" i="1"/>
  <c r="G41" i="1"/>
  <c r="I41" i="1"/>
  <c r="E37" i="1"/>
  <c r="F37" i="1"/>
  <c r="G37" i="1"/>
  <c r="I37" i="1"/>
  <c r="E38" i="1"/>
  <c r="F38" i="1"/>
  <c r="G38" i="1"/>
  <c r="I38" i="1"/>
  <c r="E27" i="1"/>
  <c r="F27" i="1"/>
  <c r="I27" i="1" s="1"/>
  <c r="G27" i="1"/>
  <c r="E24" i="1"/>
  <c r="F24" i="1"/>
  <c r="I24" i="1" s="1"/>
  <c r="G24" i="1"/>
  <c r="E23" i="1"/>
  <c r="F23" i="1"/>
  <c r="I23" i="1" s="1"/>
  <c r="G23" i="1"/>
  <c r="E36" i="1" l="1"/>
  <c r="F36" i="1"/>
  <c r="I36" i="1" s="1"/>
  <c r="G36" i="1"/>
  <c r="E11" i="1"/>
  <c r="F11" i="1"/>
  <c r="I11" i="1" s="1"/>
  <c r="G11" i="1"/>
  <c r="E7" i="1"/>
  <c r="F7" i="1"/>
  <c r="G7" i="1"/>
  <c r="I7" i="1"/>
  <c r="E8" i="1"/>
  <c r="F8" i="1"/>
  <c r="G8" i="1"/>
  <c r="I8" i="1"/>
  <c r="I9" i="1" l="1"/>
  <c r="I10" i="1"/>
  <c r="I39" i="1"/>
  <c r="I40" i="1"/>
  <c r="I42" i="1"/>
  <c r="I43" i="1"/>
  <c r="I44" i="1"/>
  <c r="I45" i="1"/>
  <c r="I51" i="1"/>
  <c r="I54" i="1"/>
  <c r="I56" i="1"/>
  <c r="I96" i="1"/>
  <c r="E9" i="1"/>
  <c r="F9" i="1"/>
  <c r="G9" i="1"/>
  <c r="E10" i="1"/>
  <c r="F10" i="1"/>
  <c r="G10" i="1"/>
  <c r="E12" i="1"/>
  <c r="F12" i="1"/>
  <c r="I12" i="1" s="1"/>
  <c r="G12" i="1"/>
  <c r="E13" i="1"/>
  <c r="F13" i="1"/>
  <c r="I13" i="1" s="1"/>
  <c r="G13" i="1"/>
  <c r="E14" i="1"/>
  <c r="F14" i="1"/>
  <c r="I14" i="1" s="1"/>
  <c r="G14" i="1"/>
  <c r="E15" i="1"/>
  <c r="F15" i="1"/>
  <c r="I15" i="1" s="1"/>
  <c r="G15" i="1"/>
  <c r="E16" i="1"/>
  <c r="F16" i="1"/>
  <c r="I16" i="1" s="1"/>
  <c r="G16" i="1"/>
  <c r="E17" i="1"/>
  <c r="F17" i="1"/>
  <c r="I17" i="1" s="1"/>
  <c r="G17" i="1"/>
  <c r="E18" i="1"/>
  <c r="F18" i="1"/>
  <c r="I18" i="1" s="1"/>
  <c r="G18" i="1"/>
  <c r="E19" i="1"/>
  <c r="F19" i="1"/>
  <c r="I19" i="1" s="1"/>
  <c r="G19" i="1"/>
  <c r="E20" i="1"/>
  <c r="F20" i="1"/>
  <c r="I20" i="1" s="1"/>
  <c r="G20" i="1"/>
  <c r="E21" i="1"/>
  <c r="F21" i="1"/>
  <c r="I21" i="1" s="1"/>
  <c r="G21" i="1"/>
  <c r="E22" i="1"/>
  <c r="F22" i="1"/>
  <c r="I22" i="1" s="1"/>
  <c r="G22" i="1"/>
  <c r="E25" i="1"/>
  <c r="F25" i="1"/>
  <c r="I25" i="1" s="1"/>
  <c r="G25" i="1"/>
  <c r="E26" i="1"/>
  <c r="F26" i="1"/>
  <c r="I26" i="1" s="1"/>
  <c r="G26" i="1"/>
  <c r="E28" i="1"/>
  <c r="F28" i="1"/>
  <c r="I28" i="1" s="1"/>
  <c r="G28" i="1"/>
  <c r="E29" i="1"/>
  <c r="F29" i="1"/>
  <c r="I29" i="1" s="1"/>
  <c r="G29" i="1"/>
  <c r="E30" i="1"/>
  <c r="F30" i="1"/>
  <c r="I30" i="1" s="1"/>
  <c r="G30" i="1"/>
  <c r="E31" i="1"/>
  <c r="F31" i="1"/>
  <c r="I31" i="1" s="1"/>
  <c r="G31" i="1"/>
  <c r="E32" i="1"/>
  <c r="F32" i="1"/>
  <c r="I32" i="1" s="1"/>
  <c r="G32" i="1"/>
  <c r="E33" i="1"/>
  <c r="F33" i="1"/>
  <c r="I33" i="1" s="1"/>
  <c r="G33" i="1"/>
  <c r="E34" i="1"/>
  <c r="F34" i="1"/>
  <c r="I34" i="1" s="1"/>
  <c r="G34" i="1"/>
  <c r="E35" i="1"/>
  <c r="F35" i="1"/>
  <c r="I35" i="1" s="1"/>
  <c r="G35" i="1"/>
  <c r="E39" i="1"/>
  <c r="F39" i="1"/>
  <c r="G39" i="1"/>
  <c r="E40" i="1"/>
  <c r="F40" i="1"/>
  <c r="G40" i="1"/>
  <c r="E42" i="1"/>
  <c r="F42" i="1"/>
  <c r="G42" i="1"/>
  <c r="E43" i="1"/>
  <c r="F43" i="1"/>
  <c r="G43" i="1"/>
  <c r="E44" i="1"/>
  <c r="F44" i="1"/>
  <c r="G44" i="1"/>
  <c r="E45" i="1"/>
  <c r="F45" i="1"/>
  <c r="G45" i="1"/>
  <c r="E51" i="1"/>
  <c r="F51" i="1"/>
  <c r="G51" i="1"/>
  <c r="E52" i="1"/>
  <c r="F52" i="1"/>
  <c r="I52" i="1" s="1"/>
  <c r="G52" i="1"/>
  <c r="E53" i="1"/>
  <c r="F53" i="1"/>
  <c r="I53" i="1" s="1"/>
  <c r="G53" i="1"/>
  <c r="E54" i="1"/>
  <c r="F54" i="1"/>
  <c r="G54" i="1"/>
  <c r="E55" i="1"/>
  <c r="F55" i="1"/>
  <c r="I55" i="1" s="1"/>
  <c r="G55" i="1"/>
  <c r="E56" i="1"/>
  <c r="F56" i="1"/>
  <c r="G56" i="1"/>
  <c r="E57" i="1"/>
  <c r="F57" i="1"/>
  <c r="I57" i="1" s="1"/>
  <c r="G57" i="1"/>
  <c r="E58" i="1"/>
  <c r="F58" i="1"/>
  <c r="I58" i="1" s="1"/>
  <c r="G58" i="1"/>
  <c r="E59" i="1"/>
  <c r="F59" i="1"/>
  <c r="I59" i="1" s="1"/>
  <c r="G59" i="1"/>
  <c r="E60" i="1"/>
  <c r="F60" i="1"/>
  <c r="I60" i="1" s="1"/>
  <c r="G60" i="1"/>
  <c r="E61" i="1"/>
  <c r="F61" i="1"/>
  <c r="I61" i="1" s="1"/>
  <c r="G61" i="1"/>
  <c r="E62" i="1"/>
  <c r="F62" i="1"/>
  <c r="I62" i="1" s="1"/>
  <c r="G62" i="1"/>
  <c r="E63" i="1"/>
  <c r="F63" i="1"/>
  <c r="I63" i="1" s="1"/>
  <c r="G63" i="1"/>
  <c r="E65" i="1"/>
  <c r="F65" i="1"/>
  <c r="I65" i="1" s="1"/>
  <c r="G65" i="1"/>
  <c r="E66" i="1"/>
  <c r="F66" i="1"/>
  <c r="I66" i="1" s="1"/>
  <c r="G66" i="1"/>
  <c r="E67" i="1"/>
  <c r="F67" i="1"/>
  <c r="I67" i="1" s="1"/>
  <c r="G67" i="1"/>
  <c r="E68" i="1"/>
  <c r="F68" i="1"/>
  <c r="I68" i="1" s="1"/>
  <c r="G68" i="1"/>
  <c r="E69" i="1"/>
  <c r="F69" i="1"/>
  <c r="I69" i="1" s="1"/>
  <c r="G69" i="1"/>
  <c r="E70" i="1"/>
  <c r="F70" i="1"/>
  <c r="I70" i="1" s="1"/>
  <c r="G70" i="1"/>
  <c r="E72" i="1"/>
  <c r="F72" i="1"/>
  <c r="I72" i="1" s="1"/>
  <c r="G72" i="1"/>
  <c r="E74" i="1"/>
  <c r="F74" i="1"/>
  <c r="I74" i="1" s="1"/>
  <c r="G74" i="1"/>
  <c r="E75" i="1"/>
  <c r="F75" i="1"/>
  <c r="I75" i="1" s="1"/>
  <c r="G75" i="1"/>
  <c r="E76" i="1"/>
  <c r="F76" i="1"/>
  <c r="I76" i="1" s="1"/>
  <c r="G76" i="1"/>
  <c r="E77" i="1"/>
  <c r="F77" i="1"/>
  <c r="I77" i="1" s="1"/>
  <c r="G77" i="1"/>
  <c r="E78" i="1"/>
  <c r="F78" i="1"/>
  <c r="I78" i="1" s="1"/>
  <c r="G78" i="1"/>
  <c r="E79" i="1"/>
  <c r="F79" i="1"/>
  <c r="I79" i="1" s="1"/>
  <c r="G79" i="1"/>
  <c r="E80" i="1"/>
  <c r="F80" i="1"/>
  <c r="I80" i="1" s="1"/>
  <c r="G80" i="1"/>
  <c r="E81" i="1"/>
  <c r="F81" i="1"/>
  <c r="I81" i="1" s="1"/>
  <c r="G81" i="1"/>
  <c r="E82" i="1"/>
  <c r="F82" i="1"/>
  <c r="I82" i="1" s="1"/>
  <c r="G82" i="1"/>
  <c r="E83" i="1"/>
  <c r="F83" i="1"/>
  <c r="I83" i="1" s="1"/>
  <c r="G83" i="1"/>
  <c r="E84" i="1"/>
  <c r="F84" i="1"/>
  <c r="I84" i="1" s="1"/>
  <c r="G84" i="1"/>
  <c r="E85" i="1"/>
  <c r="F85" i="1"/>
  <c r="I85" i="1" s="1"/>
  <c r="G85" i="1"/>
  <c r="E86" i="1"/>
  <c r="F86" i="1"/>
  <c r="I86" i="1" s="1"/>
  <c r="G86" i="1"/>
  <c r="E88" i="1"/>
  <c r="F88" i="1"/>
  <c r="I88" i="1" s="1"/>
  <c r="G88" i="1"/>
  <c r="E89" i="1"/>
  <c r="F89" i="1"/>
  <c r="I89" i="1" s="1"/>
  <c r="G89" i="1"/>
  <c r="E91" i="1"/>
  <c r="F91" i="1"/>
  <c r="I91" i="1" s="1"/>
  <c r="G91" i="1"/>
  <c r="E92" i="1"/>
  <c r="F92" i="1"/>
  <c r="I92" i="1" s="1"/>
  <c r="G92" i="1"/>
  <c r="E93" i="1"/>
  <c r="F93" i="1"/>
  <c r="I93" i="1" s="1"/>
  <c r="G93" i="1"/>
  <c r="E94" i="1"/>
  <c r="F94" i="1"/>
  <c r="I94" i="1" s="1"/>
  <c r="G94" i="1"/>
  <c r="E96" i="1"/>
  <c r="F96" i="1"/>
  <c r="G96" i="1"/>
  <c r="E97" i="1"/>
  <c r="F97" i="1"/>
  <c r="I97" i="1" s="1"/>
  <c r="G97" i="1"/>
  <c r="K98" i="1" l="1"/>
  <c r="L98" i="1" l="1"/>
</calcChain>
</file>

<file path=xl/sharedStrings.xml><?xml version="1.0" encoding="utf-8"?>
<sst xmlns="http://schemas.openxmlformats.org/spreadsheetml/2006/main" count="611" uniqueCount="357">
  <si>
    <t>Every Student Succeeds Act</t>
  </si>
  <si>
    <t xml:space="preserve"> </t>
  </si>
  <si>
    <t xml:space="preserve">Fiscal Year 2020‒21 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</si>
  <si>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</si>
  <si>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</si>
  <si>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</si>
  <si>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</si>
  <si>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</si>
  <si>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</si>
  <si>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</si>
  <si>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</si>
  <si>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Statewide Total</t>
  </si>
  <si>
    <t>California Department of Education</t>
  </si>
  <si>
    <t>School Fiscal Services Division</t>
  </si>
  <si>
    <t>N/A</t>
  </si>
  <si>
    <t>Butte</t>
  </si>
  <si>
    <t>04</t>
  </si>
  <si>
    <t>Contra Costa</t>
  </si>
  <si>
    <t>07</t>
  </si>
  <si>
    <t>El Dorado</t>
  </si>
  <si>
    <t>09</t>
  </si>
  <si>
    <t>Fresno</t>
  </si>
  <si>
    <t>10</t>
  </si>
  <si>
    <t>Glenn</t>
  </si>
  <si>
    <t>11</t>
  </si>
  <si>
    <t>Humboldt</t>
  </si>
  <si>
    <t>12</t>
  </si>
  <si>
    <t>Kern</t>
  </si>
  <si>
    <t>15</t>
  </si>
  <si>
    <t>15634790000000</t>
  </si>
  <si>
    <t>Fruitvale Elementary</t>
  </si>
  <si>
    <t>15637500000000</t>
  </si>
  <si>
    <t>Rosedale Union Elementary</t>
  </si>
  <si>
    <t>Lake</t>
  </si>
  <si>
    <t>17</t>
  </si>
  <si>
    <t>19</t>
  </si>
  <si>
    <t>19646420000000</t>
  </si>
  <si>
    <t>Keppel Union Elementary</t>
  </si>
  <si>
    <t>19647250000000</t>
  </si>
  <si>
    <t>Long Beach Unified</t>
  </si>
  <si>
    <t>19648320000000</t>
  </si>
  <si>
    <t>Newhall</t>
  </si>
  <si>
    <t>19651360000000</t>
  </si>
  <si>
    <t>William S. Hart Union High</t>
  </si>
  <si>
    <t>Madera</t>
  </si>
  <si>
    <t>20</t>
  </si>
  <si>
    <t>Marin</t>
  </si>
  <si>
    <t>21</t>
  </si>
  <si>
    <t>Mendocino</t>
  </si>
  <si>
    <t>23</t>
  </si>
  <si>
    <t>Monterey</t>
  </si>
  <si>
    <t>27</t>
  </si>
  <si>
    <t>Orange</t>
  </si>
  <si>
    <t>30</t>
  </si>
  <si>
    <t>30664800000000</t>
  </si>
  <si>
    <t>Cypress Elementary</t>
  </si>
  <si>
    <t>Placer</t>
  </si>
  <si>
    <t>31</t>
  </si>
  <si>
    <t>Riverside</t>
  </si>
  <si>
    <t>33</t>
  </si>
  <si>
    <t>33672150000000</t>
  </si>
  <si>
    <t>Riverside Unified</t>
  </si>
  <si>
    <t>Jefferson Elementary</t>
  </si>
  <si>
    <t>San Bernardino</t>
  </si>
  <si>
    <t>36</t>
  </si>
  <si>
    <t>36678680000000</t>
  </si>
  <si>
    <t>Rim of the World Unified</t>
  </si>
  <si>
    <t>San Diego</t>
  </si>
  <si>
    <t>37</t>
  </si>
  <si>
    <t>San Joaquin</t>
  </si>
  <si>
    <t>39</t>
  </si>
  <si>
    <t>San Mateo</t>
  </si>
  <si>
    <t>41</t>
  </si>
  <si>
    <t>41690050000000</t>
  </si>
  <si>
    <t>Redwood City Elementary</t>
  </si>
  <si>
    <t>Santa Clara</t>
  </si>
  <si>
    <t>43</t>
  </si>
  <si>
    <t>43694350000000</t>
  </si>
  <si>
    <t>Evergreen Elementary</t>
  </si>
  <si>
    <t>Santa Cruz</t>
  </si>
  <si>
    <t>44</t>
  </si>
  <si>
    <t>44754320000000</t>
  </si>
  <si>
    <t>Scotts Valley Unified</t>
  </si>
  <si>
    <t>Siskiyou</t>
  </si>
  <si>
    <t>47</t>
  </si>
  <si>
    <t>Sonoma</t>
  </si>
  <si>
    <t>49</t>
  </si>
  <si>
    <t>49753580000000</t>
  </si>
  <si>
    <t>Windsor Unified</t>
  </si>
  <si>
    <t>Stanislaus</t>
  </si>
  <si>
    <t>50</t>
  </si>
  <si>
    <t>50711750000000</t>
  </si>
  <si>
    <t>Modesto City High</t>
  </si>
  <si>
    <t>50755720000000</t>
  </si>
  <si>
    <t>Waterford Unified</t>
  </si>
  <si>
    <t>Tehama</t>
  </si>
  <si>
    <t>52</t>
  </si>
  <si>
    <t>Tulare</t>
  </si>
  <si>
    <t>54105460000000</t>
  </si>
  <si>
    <t>54</t>
  </si>
  <si>
    <t>Tulare County Office of Education</t>
  </si>
  <si>
    <t>54718520000000</t>
  </si>
  <si>
    <t>Columbine Elementary</t>
  </si>
  <si>
    <t>54722150000000</t>
  </si>
  <si>
    <t>Tipton Elementary</t>
  </si>
  <si>
    <t>54722560000000</t>
  </si>
  <si>
    <t>Visalia Unified</t>
  </si>
  <si>
    <t>Ventura</t>
  </si>
  <si>
    <t>56</t>
  </si>
  <si>
    <t>56725530000000</t>
  </si>
  <si>
    <t>Pleasant Valley</t>
  </si>
  <si>
    <t>56726520000000</t>
  </si>
  <si>
    <t>Ventura Unified</t>
  </si>
  <si>
    <t>Yuba</t>
  </si>
  <si>
    <t>58</t>
  </si>
  <si>
    <t xml:space="preserve">
2020‒21
Final
Allocation
Amount</t>
  </si>
  <si>
    <t>FI$Cal
Supplier
ID</t>
  </si>
  <si>
    <t>FI$Cal
Address
Sequence
ID</t>
  </si>
  <si>
    <t>0000004172</t>
  </si>
  <si>
    <t>0000009047</t>
  </si>
  <si>
    <t>0000011790</t>
  </si>
  <si>
    <t>0000006842</t>
  </si>
  <si>
    <t>0000011791</t>
  </si>
  <si>
    <t>0000011813</t>
  </si>
  <si>
    <t>0000040496</t>
  </si>
  <si>
    <t>0000011819</t>
  </si>
  <si>
    <t>0000044132</t>
  </si>
  <si>
    <t>0000011826</t>
  </si>
  <si>
    <t>0000004508</t>
  </si>
  <si>
    <t>0000004364</t>
  </si>
  <si>
    <t>0000008322</t>
  </si>
  <si>
    <t>0000012840</t>
  </si>
  <si>
    <t>0000012839</t>
  </si>
  <si>
    <t>0000011837</t>
  </si>
  <si>
    <t>0000011839</t>
  </si>
  <si>
    <t>0000007988</t>
  </si>
  <si>
    <t>0000011841</t>
  </si>
  <si>
    <t>0000011843</t>
  </si>
  <si>
    <t>0000011846</t>
  </si>
  <si>
    <t>0000011781</t>
  </si>
  <si>
    <t>0000011782</t>
  </si>
  <si>
    <t>0000011855</t>
  </si>
  <si>
    <t>0000013338</t>
  </si>
  <si>
    <t>0000011857</t>
  </si>
  <si>
    <t>0000011859</t>
  </si>
  <si>
    <t>0000001357</t>
  </si>
  <si>
    <t>0000011783</t>
  </si>
  <si>
    <t xml:space="preserve">Improving Basic Programs Operated by Local Educational Agencies </t>
  </si>
  <si>
    <t>Fiscal Year 2020-21</t>
  </si>
  <si>
    <t>County
Treasurer</t>
  </si>
  <si>
    <t>Invoice Number</t>
  </si>
  <si>
    <t>County
Total</t>
  </si>
  <si>
    <t>12755150000000</t>
  </si>
  <si>
    <t>Eureka City Schools</t>
  </si>
  <si>
    <t>19645760000000</t>
  </si>
  <si>
    <t>Glendora Unified</t>
  </si>
  <si>
    <t>56724620000000</t>
  </si>
  <si>
    <t>Hueneme Elementary</t>
  </si>
  <si>
    <t>10622810000000</t>
  </si>
  <si>
    <t>Laton Joint Unified</t>
  </si>
  <si>
    <t>39685930000000</t>
  </si>
  <si>
    <t>Manteca Unified</t>
  </si>
  <si>
    <t>49709200000000</t>
  </si>
  <si>
    <t>Santa Rosa High</t>
  </si>
  <si>
    <t>15638000000000</t>
  </si>
  <si>
    <t>Taft City</t>
  </si>
  <si>
    <t>19101990000000</t>
  </si>
  <si>
    <t>Los Angeles County Office of Education</t>
  </si>
  <si>
    <t>07100740731380</t>
  </si>
  <si>
    <t>1400</t>
  </si>
  <si>
    <t>Clayton Valley Charter High</t>
  </si>
  <si>
    <t>33669850000000</t>
  </si>
  <si>
    <t>Banning Unified</t>
  </si>
  <si>
    <t>07100746118368</t>
  </si>
  <si>
    <t>0333</t>
  </si>
  <si>
    <t>Manzanita Middle</t>
  </si>
  <si>
    <t>17101730000000</t>
  </si>
  <si>
    <t>Lake County Office of Education</t>
  </si>
  <si>
    <t>19649640000000</t>
  </si>
  <si>
    <t>San Marino Unified</t>
  </si>
  <si>
    <t>20652430100016</t>
  </si>
  <si>
    <t>0507</t>
  </si>
  <si>
    <t>Sherman Thomas Charter</t>
  </si>
  <si>
    <t>23656230125658</t>
  </si>
  <si>
    <t>1373</t>
  </si>
  <si>
    <t>Willits Elementary Charter</t>
  </si>
  <si>
    <t>27102720112177</t>
  </si>
  <si>
    <t>0799</t>
  </si>
  <si>
    <t>Monterey Bay Charter</t>
  </si>
  <si>
    <t>31669280000000</t>
  </si>
  <si>
    <t>Roseville Joint Union High</t>
  </si>
  <si>
    <t>36103630000000</t>
  </si>
  <si>
    <t>San Bernardino County Office of Education</t>
  </si>
  <si>
    <t>37682210000000</t>
  </si>
  <si>
    <t>National Elementary</t>
  </si>
  <si>
    <t>39685440000000</t>
  </si>
  <si>
    <t>41690210000000</t>
  </si>
  <si>
    <t>San Carlos Elementary</t>
  </si>
  <si>
    <t>49738820000000</t>
  </si>
  <si>
    <t>Cotati-Rohnert Park Unified</t>
  </si>
  <si>
    <t>Los Angeles</t>
  </si>
  <si>
    <t xml:space="preserve">Improving Basic Programs Operated by Local Education Agencies 
</t>
  </si>
  <si>
    <t>04615310110338</t>
  </si>
  <si>
    <t>04614240120394</t>
  </si>
  <si>
    <t>0751</t>
  </si>
  <si>
    <t>1114</t>
  </si>
  <si>
    <t>Achieve Charter School of Paradise Inc.</t>
  </si>
  <si>
    <t>Inspire School of Arts and Sciences</t>
  </si>
  <si>
    <t>15635940000000</t>
  </si>
  <si>
    <t>Lost Hills Union Elementary</t>
  </si>
  <si>
    <t>19734370000000</t>
  </si>
  <si>
    <t>Compton Unified</t>
  </si>
  <si>
    <t>19647330101659</t>
  </si>
  <si>
    <t>19646340101667</t>
  </si>
  <si>
    <t>19646340116822</t>
  </si>
  <si>
    <t>CATCH Prep Charter High, Inc.</t>
  </si>
  <si>
    <t>Wilder's Preparatory Academy Charter</t>
  </si>
  <si>
    <t>Wilder's Preparatory Academy Charter Middle</t>
  </si>
  <si>
    <t>0570</t>
  </si>
  <si>
    <t>0582</t>
  </si>
  <si>
    <t>0977</t>
  </si>
  <si>
    <t>27662250000000</t>
  </si>
  <si>
    <t>Spreckels Union Elementary</t>
  </si>
  <si>
    <t>37681140000000</t>
  </si>
  <si>
    <t>Fallbrook Union Elementary</t>
  </si>
  <si>
    <t>52105206119671</t>
  </si>
  <si>
    <t>Tehama eLearning Academy</t>
  </si>
  <si>
    <t>0430</t>
  </si>
  <si>
    <t>54717950000000</t>
  </si>
  <si>
    <t>Allensworth Elementary</t>
  </si>
  <si>
    <t>54722070000000</t>
  </si>
  <si>
    <t>Three Rivers Union Elementary</t>
  </si>
  <si>
    <t>Schedule of the Eighth Apportionment for Title I, Part A</t>
  </si>
  <si>
    <t>July 2022</t>
  </si>
  <si>
    <t>09618380139006</t>
  </si>
  <si>
    <t>Cottonwood</t>
  </si>
  <si>
    <t>1964</t>
  </si>
  <si>
    <t>10623310000000</t>
  </si>
  <si>
    <t>Orange Center</t>
  </si>
  <si>
    <t>10738090000000</t>
  </si>
  <si>
    <t>Firebaugh-Las Deltas Unified</t>
  </si>
  <si>
    <t>10752340000000</t>
  </si>
  <si>
    <t>Golden Plains Unified</t>
  </si>
  <si>
    <t>11754810000000</t>
  </si>
  <si>
    <t>Orland Joint Unified</t>
  </si>
  <si>
    <t>12629010000000</t>
  </si>
  <si>
    <t>Klamath-Trinity Joint Unified</t>
  </si>
  <si>
    <t>15633210000000</t>
  </si>
  <si>
    <t>Bakersfield City</t>
  </si>
  <si>
    <t>15637760000000</t>
  </si>
  <si>
    <t>Southern Kern Unified</t>
  </si>
  <si>
    <t>15637920000000</t>
  </si>
  <si>
    <t>Standard Elementary</t>
  </si>
  <si>
    <t>0000011821</t>
  </si>
  <si>
    <t>Lassen</t>
  </si>
  <si>
    <t>18750360000000</t>
  </si>
  <si>
    <t>Fort Sage Unified</t>
  </si>
  <si>
    <t>19647580000000</t>
  </si>
  <si>
    <t>Los Nietos</t>
  </si>
  <si>
    <t>Gorman Learning Center</t>
  </si>
  <si>
    <t>Stella Middle Charter Academy</t>
  </si>
  <si>
    <t>0285</t>
  </si>
  <si>
    <t>0535</t>
  </si>
  <si>
    <t>19645841996305</t>
  </si>
  <si>
    <t>19647330100669</t>
  </si>
  <si>
    <t>Bright Star Secondary Charter Academy</t>
  </si>
  <si>
    <t>19647330112508</t>
  </si>
  <si>
    <t>0826</t>
  </si>
  <si>
    <t>19647330120022</t>
  </si>
  <si>
    <t>19647330124222</t>
  </si>
  <si>
    <t>19647330127894</t>
  </si>
  <si>
    <t>1095</t>
  </si>
  <si>
    <t>1315</t>
  </si>
  <si>
    <t>1539</t>
  </si>
  <si>
    <t>Valor Academy Middle</t>
  </si>
  <si>
    <t>Rise Kohyang Middle</t>
  </si>
  <si>
    <t>Valor Academy High</t>
  </si>
  <si>
    <t>19647330133868</t>
  </si>
  <si>
    <t>19647330133694</t>
  </si>
  <si>
    <t>19647330137604</t>
  </si>
  <si>
    <t>19647330136994</t>
  </si>
  <si>
    <t>1786</t>
  </si>
  <si>
    <t>1787</t>
  </si>
  <si>
    <t>1866</t>
  </si>
  <si>
    <t>1927</t>
  </si>
  <si>
    <t>Rise Kohyang High</t>
  </si>
  <si>
    <t>Valor Academy Elementary</t>
  </si>
  <si>
    <t>Stella Elementary Charter Academy</t>
  </si>
  <si>
    <t>Rise Kohyang Elementary</t>
  </si>
  <si>
    <t>Raymond-Knowles Union Elementary</t>
  </si>
  <si>
    <t>20652760000000</t>
  </si>
  <si>
    <t>21653420000000</t>
  </si>
  <si>
    <t>Laguna Joint Elementary</t>
  </si>
  <si>
    <t>23655730000000</t>
  </si>
  <si>
    <t>Manchester Union Elementary</t>
  </si>
  <si>
    <t>30665480000000</t>
  </si>
  <si>
    <t>Huntington Beach Union High</t>
  </si>
  <si>
    <t>36679340000000</t>
  </si>
  <si>
    <t>Victor Valley Union High</t>
  </si>
  <si>
    <t>Jamul-Dulzura Union Elementary</t>
  </si>
  <si>
    <t>37681550000000</t>
  </si>
  <si>
    <t>South Bay Union</t>
  </si>
  <si>
    <t>37683950000000</t>
  </si>
  <si>
    <t>Banta Unified</t>
  </si>
  <si>
    <t>39773880000000</t>
  </si>
  <si>
    <t>43696090000000</t>
  </si>
  <si>
    <t>Mountain View-Los Altos Union High</t>
  </si>
  <si>
    <t>47704900000000</t>
  </si>
  <si>
    <t>Willow Creek Elementary</t>
  </si>
  <si>
    <t>54720330000000</t>
  </si>
  <si>
    <t>Palo Verde Union Elementary</t>
  </si>
  <si>
    <t>Traver Joint Elementary</t>
  </si>
  <si>
    <t>54722230000000</t>
  </si>
  <si>
    <t>56105610112417</t>
  </si>
  <si>
    <t>56105610121756</t>
  </si>
  <si>
    <t>0805</t>
  </si>
  <si>
    <t>1203</t>
  </si>
  <si>
    <t>Ventura Charter School of Arts and Global Education</t>
  </si>
  <si>
    <t>BRIDGES Charter</t>
  </si>
  <si>
    <t>58727280000000</t>
  </si>
  <si>
    <t>Camptonville Elementary</t>
  </si>
  <si>
    <t>8th
Apportionment</t>
  </si>
  <si>
    <t>18</t>
  </si>
  <si>
    <t>County Summary of the Eighth Apportionment for Title I, Part A</t>
  </si>
  <si>
    <t>20-14329 06-07-2022</t>
  </si>
  <si>
    <t>Voucher Number</t>
  </si>
  <si>
    <t>00315462</t>
  </si>
  <si>
    <t>00315463</t>
  </si>
  <si>
    <t>00315464</t>
  </si>
  <si>
    <t>00315465</t>
  </si>
  <si>
    <t>00315466</t>
  </si>
  <si>
    <t>00315467</t>
  </si>
  <si>
    <t>00315468</t>
  </si>
  <si>
    <t>00315469</t>
  </si>
  <si>
    <t>00315470</t>
  </si>
  <si>
    <t>00315471</t>
  </si>
  <si>
    <t>00315472</t>
  </si>
  <si>
    <t>00315473</t>
  </si>
  <si>
    <t>00315474</t>
  </si>
  <si>
    <t>00315475</t>
  </si>
  <si>
    <t>00315476</t>
  </si>
  <si>
    <t>00315477</t>
  </si>
  <si>
    <t>00315478</t>
  </si>
  <si>
    <t>00315479</t>
  </si>
  <si>
    <t>00315480</t>
  </si>
  <si>
    <t>00315481</t>
  </si>
  <si>
    <t>00315482</t>
  </si>
  <si>
    <t>00315483</t>
  </si>
  <si>
    <t>00315484</t>
  </si>
  <si>
    <t>00315485</t>
  </si>
  <si>
    <t>00315486</t>
  </si>
  <si>
    <t>00315487</t>
  </si>
  <si>
    <t>00315488</t>
  </si>
  <si>
    <t>00315489</t>
  </si>
  <si>
    <t>00315490</t>
  </si>
  <si>
    <t>00315491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</si>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</sst>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" fillId="0" borderId="0"/>
    <xf numFmtId="0" fontId="4" fillId="0" borderId="0"/>
    <xf numFmtId="0" fontId="6" fillId="0" borderId="3" applyNumberFormat="0" applyFill="0" applyAlignment="0" applyProtection="0"/>
    <xf numFmtId="0" fontId="2" fillId="0" borderId="0"/>
    <xf numFmtId="0" fontId="5" fillId="0" borderId="0" applyNumberFormat="0" applyFill="0" applyAlignment="0" applyProtection="0"/>
    <xf numFmtId="0" fontId="2" fillId="0" borderId="0"/>
    <xf numFmtId="0" fontId="9" fillId="0" borderId="0"/>
    <xf numFmtId="0" fontId="1" fillId="0" borderId="0" applyNumberFormat="0" applyFill="0" applyAlignment="0" applyProtection="0"/>
    <xf numFmtId="0" fontId="5" fillId="0" borderId="2" applyNumberFormat="0" applyFill="0" applyAlignment="0" applyProtection="0"/>
  </cellStyleXfs>
  <cellXfs count="60">
    <xf numFmtId="0" fontId="0" fillId="0" borderId="0" xfId="0"/>
    <xf numFmtId="0" fontId="1" fillId="0" borderId="0" xfId="1" applyAlignment="1">
      <alignment horizontal="left"/>
    </xf>
    <xf numFmtId="0" fontId="3" fillId="0" borderId="0" xfId="4" applyFont="1" applyAlignment="1">
      <alignment horizontal="left"/>
    </xf>
    <xf numFmtId="0" fontId="0" fillId="0" borderId="0" xfId="0" applyAlignment="1">
      <alignment horizontal="center"/>
    </xf>
    <xf numFmtId="49" fontId="3" fillId="0" borderId="0" xfId="4" applyNumberFormat="1" applyFont="1" applyAlignment="1">
      <alignment horizontal="center"/>
    </xf>
    <xf numFmtId="49" fontId="3" fillId="0" borderId="0" xfId="4" applyNumberFormat="1" applyFont="1" applyAlignment="1">
      <alignment horizontal="left" wrapText="1"/>
    </xf>
    <xf numFmtId="164" fontId="3" fillId="0" borderId="0" xfId="4" applyNumberFormat="1" applyFont="1"/>
    <xf numFmtId="0" fontId="3" fillId="0" borderId="0" xfId="4" applyFont="1"/>
    <xf numFmtId="0" fontId="1" fillId="0" borderId="0" xfId="2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0" fontId="1" fillId="0" borderId="0" xfId="3" applyAlignment="1">
      <alignment horizontal="left"/>
    </xf>
    <xf numFmtId="0" fontId="5" fillId="0" borderId="0" xfId="0" applyFont="1" applyAlignment="1">
      <alignment horizontal="left"/>
    </xf>
    <xf numFmtId="0" fontId="3" fillId="0" borderId="0" xfId="4" applyFont="1" applyAlignment="1">
      <alignment horizontal="center"/>
    </xf>
    <xf numFmtId="6" fontId="4" fillId="0" borderId="0" xfId="4" applyNumberFormat="1" applyFont="1" applyAlignment="1">
      <alignment horizontal="right"/>
    </xf>
    <xf numFmtId="6" fontId="3" fillId="0" borderId="0" xfId="5" applyNumberFormat="1" applyFont="1"/>
    <xf numFmtId="0" fontId="4" fillId="0" borderId="0" xfId="5"/>
    <xf numFmtId="0" fontId="4" fillId="0" borderId="0" xfId="5" quotePrefix="1"/>
    <xf numFmtId="0" fontId="0" fillId="0" borderId="0" xfId="5" quotePrefix="1" applyFont="1"/>
    <xf numFmtId="0" fontId="2" fillId="0" borderId="0" xfId="7" applyAlignment="1">
      <alignment horizontal="centerContinuous" vertical="center" wrapText="1"/>
    </xf>
    <xf numFmtId="0" fontId="2" fillId="0" borderId="0" xfId="7"/>
    <xf numFmtId="49" fontId="4" fillId="0" borderId="0" xfId="7" applyNumberFormat="1" applyFont="1" applyAlignment="1">
      <alignment horizontal="center"/>
    </xf>
    <xf numFmtId="0" fontId="4" fillId="0" borderId="0" xfId="7" applyFont="1"/>
    <xf numFmtId="6" fontId="3" fillId="0" borderId="0" xfId="7" applyNumberFormat="1" applyFont="1"/>
    <xf numFmtId="49" fontId="4" fillId="0" borderId="0" xfId="7" applyNumberFormat="1" applyFont="1"/>
    <xf numFmtId="49" fontId="0" fillId="0" borderId="0" xfId="7" quotePrefix="1" applyNumberFormat="1" applyFont="1"/>
    <xf numFmtId="49" fontId="3" fillId="0" borderId="0" xfId="9" applyNumberFormat="1" applyFont="1"/>
    <xf numFmtId="49" fontId="3" fillId="0" borderId="0" xfId="9" applyNumberFormat="1" applyFont="1" applyAlignment="1">
      <alignment horizontal="center"/>
    </xf>
    <xf numFmtId="0" fontId="3" fillId="0" borderId="0" xfId="9" applyFont="1" applyAlignment="1">
      <alignment horizontal="center"/>
    </xf>
    <xf numFmtId="0" fontId="7" fillId="0" borderId="0" xfId="1" applyFont="1" applyAlignment="1">
      <alignment horizontal="left"/>
    </xf>
    <xf numFmtId="0" fontId="6" fillId="0" borderId="0" xfId="2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6" fontId="8" fillId="2" borderId="1" xfId="0" applyNumberFormat="1" applyFont="1" applyFill="1" applyBorder="1" applyAlignment="1">
      <alignment horizontal="center" wrapText="1"/>
    </xf>
    <xf numFmtId="0" fontId="8" fillId="2" borderId="4" xfId="7" applyFont="1" applyFill="1" applyBorder="1" applyAlignment="1">
      <alignment horizontal="center" wrapText="1"/>
    </xf>
    <xf numFmtId="164" fontId="8" fillId="2" borderId="4" xfId="7" applyNumberFormat="1" applyFont="1" applyFill="1" applyBorder="1" applyAlignment="1">
      <alignment horizontal="center" wrapText="1"/>
    </xf>
    <xf numFmtId="0" fontId="0" fillId="0" borderId="0" xfId="7" applyFont="1" applyAlignment="1">
      <alignment horizontal="center"/>
    </xf>
    <xf numFmtId="6" fontId="0" fillId="0" borderId="0" xfId="5" applyNumberFormat="1" applyFont="1"/>
    <xf numFmtId="6" fontId="3" fillId="0" borderId="0" xfId="4" applyNumberFormat="1" applyFont="1"/>
    <xf numFmtId="49" fontId="10" fillId="0" borderId="0" xfId="7" applyNumberFormat="1" applyFont="1" applyAlignment="1">
      <alignment horizontal="center"/>
    </xf>
    <xf numFmtId="6" fontId="11" fillId="0" borderId="0" xfId="7" applyNumberFormat="1" applyFont="1"/>
    <xf numFmtId="0" fontId="4" fillId="0" borderId="0" xfId="0" applyFont="1" applyAlignment="1">
      <alignment horizontal="left"/>
    </xf>
    <xf numFmtId="0" fontId="3" fillId="0" borderId="0" xfId="7" applyFont="1"/>
    <xf numFmtId="0" fontId="7" fillId="0" borderId="0" xfId="1" applyFont="1" applyFill="1" applyAlignment="1">
      <alignment horizontal="left" vertical="center"/>
    </xf>
    <xf numFmtId="0" fontId="1" fillId="0" borderId="0" xfId="3" applyFill="1" applyAlignment="1">
      <alignment horizontal="left" vertical="center"/>
    </xf>
    <xf numFmtId="0" fontId="5" fillId="0" borderId="0" xfId="0" applyFont="1"/>
    <xf numFmtId="0" fontId="2" fillId="0" borderId="5" xfId="7" applyBorder="1"/>
    <xf numFmtId="0" fontId="5" fillId="0" borderId="2" xfId="12" applyAlignment="1">
      <alignment horizontal="left"/>
    </xf>
    <xf numFmtId="0" fontId="5" fillId="0" borderId="2" xfId="12"/>
    <xf numFmtId="6" fontId="5" fillId="0" borderId="2" xfId="12" applyNumberFormat="1"/>
    <xf numFmtId="0" fontId="5" fillId="0" borderId="2" xfId="12" applyNumberFormat="1" applyFill="1" applyAlignment="1" applyProtection="1"/>
    <xf numFmtId="0" fontId="5" fillId="0" borderId="2" xfId="12" applyNumberFormat="1" applyFill="1" applyAlignment="1" applyProtection="1">
      <alignment horizontal="left"/>
    </xf>
    <xf numFmtId="0" fontId="5" fillId="0" borderId="2" xfId="12" applyFill="1" applyAlignment="1">
      <alignment horizontal="left"/>
    </xf>
    <xf numFmtId="0" fontId="5" fillId="0" borderId="2" xfId="12" applyNumberFormat="1" applyFill="1" applyAlignment="1" applyProtection="1">
      <alignment horizontal="center"/>
    </xf>
    <xf numFmtId="0" fontId="5" fillId="0" borderId="2" xfId="12" applyFill="1" applyAlignment="1">
      <alignment horizontal="center"/>
    </xf>
    <xf numFmtId="0" fontId="5" fillId="0" borderId="2" xfId="12" applyNumberFormat="1" applyFill="1" applyAlignment="1" applyProtection="1">
      <alignment horizontal="left" wrapText="1"/>
    </xf>
    <xf numFmtId="6" fontId="5" fillId="0" borderId="2" xfId="12" applyNumberFormat="1" applyFill="1" applyAlignment="1" applyProtection="1"/>
    <xf numFmtId="6" fontId="5" fillId="0" borderId="2" xfId="12" applyNumberFormat="1" applyFill="1" applyAlignment="1" applyProtection="1">
      <alignment horizontal="right"/>
    </xf>
  </cellXfs>
  <cellStyles count="13">
    <cellStyle name="Heading 1" xfId="1" builtinId="16"/>
    <cellStyle name="Heading 1 3" xfId="6" xr:uid="{DA1008BB-D62D-4A03-BCFE-65F2C4C15810}"/>
    <cellStyle name="Heading 2" xfId="2" builtinId="17"/>
    <cellStyle name="Heading 3" xfId="3" builtinId="18"/>
    <cellStyle name="Heading 4" xfId="11" builtinId="19" customBuiltin="1"/>
    <cellStyle name="Normal" xfId="0" builtinId="0"/>
    <cellStyle name="Normal 18" xfId="10" xr:uid="{8635A8B4-67D8-478F-AE5B-0ADF0A7551F7}"/>
    <cellStyle name="Normal 20" xfId="4" xr:uid="{C2D0D9E4-3FEB-4889-AAC4-8442BD961392}"/>
    <cellStyle name="Normal 3" xfId="7" xr:uid="{C8F76709-1FF2-4A22-8C9D-790E4F6858EE}"/>
    <cellStyle name="Normal 4 2 2" xfId="5" xr:uid="{9C786D30-1E70-4C2B-88E7-DFEDEF4B268A}"/>
    <cellStyle name="Normal 5" xfId="9" xr:uid="{EC52E0CF-94B5-41D7-B67C-36B151500FB7}"/>
    <cellStyle name="Total" xfId="12" builtinId="25" customBuiltin="1"/>
    <cellStyle name="Total 4" xfId="8" xr:uid="{79C91361-F2F6-4230-A704-65BA78DEF0DF}"/>
  </cellStyles>
  <dxfs count="37"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textRotation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5AA3A4-F426-490D-9B37-D2D6DD38E34B}" name="Table228" displayName="Table228" ref="A6:L98" totalsRowCount="1" headerRowDxfId="36" dataDxfId="34" headerRowBorderDxfId="35" tableBorderDxfId="33" totalsRowCellStyle="Total">
  <autoFilter ref="A6:L97" xr:uid="{AFAA7157-C883-4816-8EE0-242D25B883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768E930-4D4F-4282-A2DB-1DCCDAAD3DB6}" name="County Name" totalsRowLabel="Statewide Total" dataDxfId="32" totalsRowDxfId="31" dataCellStyle="Normal 20" totalsRowCellStyle="Total"/>
    <tableColumn id="18" xr3:uid="{B53AF120-11F5-41D6-BA84-A7938735961C}" name="FI$Cal_x000a_Supplier_x000a_ID" dataDxfId="30" totalsRowDxfId="29" dataCellStyle="Normal 20" totalsRowCellStyle="Total"/>
    <tableColumn id="17" xr3:uid="{D867C839-F706-4C63-AFFE-89916D808EC4}" name="FI$Cal_x000a_Address_x000a_Sequence_x000a_ID" dataDxfId="28" totalsRowDxfId="27" dataCellStyle="Normal 20" totalsRowCellStyle="Total"/>
    <tableColumn id="2" xr3:uid="{E9A99902-E00B-46B7-92BF-CB6F750E771D}" name="Full CDS Code" dataDxfId="26" totalsRowDxfId="25" totalsRowCellStyle="Total"/>
    <tableColumn id="3" xr3:uid="{D83919E9-5481-41B6-A507-E6586B8DD229}" name="County_x000a_Code" dataDxfId="24" totalsRowDxfId="23" dataCellStyle="Normal 5" totalsRowCellStyle="Total">
      <calculatedColumnFormula>MID($D7,1,2)</calculatedColumnFormula>
    </tableColumn>
    <tableColumn id="4" xr3:uid="{B9675D45-CF73-45C2-A4C5-7F4AC384C351}" name="District_x000a_Code" dataDxfId="22" totalsRowDxfId="21" dataCellStyle="Normal 5" totalsRowCellStyle="Total">
      <calculatedColumnFormula>MID($D7,3,5)</calculatedColumnFormula>
    </tableColumn>
    <tableColumn id="5" xr3:uid="{D59A04F1-EE1C-4A84-8180-A78D95A843A1}" name="School_x000a_Code" dataDxfId="20" totalsRowDxfId="19" dataCellStyle="Normal 5" totalsRowCellStyle="Total">
      <calculatedColumnFormula>MID($D7,8,7)</calculatedColumnFormula>
    </tableColumn>
    <tableColumn id="6" xr3:uid="{85AC50A7-9EE4-4AD6-BFB1-4AC6C190BB48}" name="Direct_x000a_Funded_x000a_Charter School_x000a_Number" dataDxfId="18" totalsRowDxfId="17" dataCellStyle="Normal 20" totalsRowCellStyle="Total"/>
    <tableColumn id="7" xr3:uid="{1C17589A-5EB5-4135-A432-17BED2B85792}" name="Service Location Field" dataDxfId="16" totalsRowDxfId="15" dataCellStyle="Normal 5" totalsRowCellStyle="Total">
      <calculatedColumnFormula>IF(H7="N/A",$F$2:$F$102,"C"&amp;$H$2:$H$102)</calculatedColumnFormula>
    </tableColumn>
    <tableColumn id="8" xr3:uid="{8664DC67-1770-4A70-9950-BE2A17468914}" name="Local Educational Agency" dataDxfId="14" totalsRowDxfId="13" dataCellStyle="Normal 20" totalsRowCellStyle="Total"/>
    <tableColumn id="10" xr3:uid="{341D3C0C-02F5-4E15-BE54-5E00095542BC}" name="_x000a_2020‒21_x000a_Final_x000a_Allocation_x000a_Amount" totalsRowFunction="sum" dataDxfId="12" totalsRowDxfId="11" dataCellStyle="Normal 4 2 2" totalsRowCellStyle="Total"/>
    <tableColumn id="16" xr3:uid="{024BAB77-6FBA-4813-A07D-412C2D52E759}" name="8th_x000a_Apportionment" totalsRowFunction="sum" dataDxfId="10" totalsRowDxfId="9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EF0623-11A6-4DBC-A05F-5C1253D39FB6}" name="Table3" displayName="Table3" ref="A5:E36" totalsRowCount="1" headerRowDxfId="8" headerRowBorderDxfId="7" totalsRowCellStyle="Total">
  <tableColumns count="5">
    <tableColumn id="1" xr3:uid="{BC4D62BC-6DF5-41B1-9B2D-7E8667AE6FE1}" name="County_x000a_Code" totalsRowLabel="Statewide Total" dataDxfId="6" totalsRowDxfId="5" totalsRowCellStyle="Total"/>
    <tableColumn id="2" xr3:uid="{DFA078EE-2F84-4EB9-8827-6622FB78805E}" name="County_x000a_Treasurer" dataDxfId="4" totalsRowCellStyle="Total"/>
    <tableColumn id="5" xr3:uid="{5B3B88EF-CF63-4313-912B-EF925F74AA63}" name="Invoice Number" dataDxfId="3" totalsRowCellStyle="Total"/>
    <tableColumn id="3" xr3:uid="{A7385434-D58E-498D-9527-8706973A43F1}" name="County_x000a_Total" totalsRowFunction="sum" dataDxfId="2" totalsRowCellStyle="Total"/>
    <tableColumn id="4" xr3:uid="{B4570CA3-20AD-4377-9993-76CADFEA8B39}" name="Voucher Number" totalsRowDxfId="1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, Part A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EB79-B083-40D9-AF24-6CE11D620786}">
  <sheetPr>
    <pageSetUpPr fitToPage="1"/>
  </sheetPr>
  <dimension ref="A1:L101"/>
  <sheetViews>
    <sheetView tabSelected="1" workbookViewId="0">
      <pane ySplit="6" topLeftCell="A7" activePane="bottomLeft" state="frozen"/>
      <selection pane="bottomLeft"/>
    </sheetView>
  </sheetViews>
  <sheetFormatPr defaultColWidth="8.84375" defaultRowHeight="15.5" x14ac:dyDescent="0.35"/>
  <cols>
    <col min="1" max="3" width="14" style="2" customWidth="1"/>
    <col min="4" max="4" width="16.3046875" style="2" customWidth="1"/>
    <col min="5" max="5" width="7.84375" style="3" customWidth="1"/>
    <col min="6" max="6" width="7.3046875" style="4" bestFit="1" customWidth="1"/>
    <col min="7" max="7" width="9.69140625" style="4" customWidth="1"/>
    <col min="8" max="8" width="8" style="4" bestFit="1" customWidth="1"/>
    <col min="9" max="9" width="12.07421875" style="4" customWidth="1"/>
    <col min="10" max="10" width="40.765625" style="5" customWidth="1"/>
    <col min="11" max="11" width="14.53515625" bestFit="1" customWidth="1"/>
    <col min="12" max="12" width="17.53515625" style="6" bestFit="1" customWidth="1"/>
    <col min="13" max="16384" width="8.84375" style="7"/>
  </cols>
  <sheetData>
    <row r="1" spans="1:12" ht="20" x14ac:dyDescent="0.4">
      <c r="A1" s="30" t="s">
        <v>232</v>
      </c>
      <c r="B1" s="1"/>
      <c r="C1" s="1"/>
    </row>
    <row r="2" spans="1:12" customFormat="1" ht="18" x14ac:dyDescent="0.35">
      <c r="A2" s="31" t="s">
        <v>201</v>
      </c>
      <c r="B2" s="8"/>
      <c r="C2" s="8"/>
      <c r="D2" s="9"/>
      <c r="E2" s="3"/>
      <c r="F2" s="3"/>
      <c r="G2" s="3"/>
      <c r="H2" s="3"/>
      <c r="I2" s="3"/>
      <c r="J2" s="10"/>
      <c r="L2" s="11"/>
    </row>
    <row r="3" spans="1:12" customFormat="1" x14ac:dyDescent="0.35">
      <c r="A3" s="12" t="s">
        <v>0</v>
      </c>
      <c r="B3" s="12"/>
      <c r="C3" s="12"/>
      <c r="D3" s="9"/>
      <c r="E3" s="3"/>
      <c r="F3" s="3"/>
      <c r="G3" s="3" t="s">
        <v>1</v>
      </c>
      <c r="H3" s="3"/>
      <c r="I3" s="3"/>
      <c r="J3" s="10"/>
      <c r="K3" t="s">
        <v>1</v>
      </c>
      <c r="L3" s="11"/>
    </row>
    <row r="4" spans="1:12" customFormat="1" x14ac:dyDescent="0.35">
      <c r="A4" s="13" t="s">
        <v>2</v>
      </c>
      <c r="B4" s="13"/>
      <c r="C4" s="13"/>
      <c r="D4" s="9"/>
      <c r="E4" s="3"/>
      <c r="F4" s="3"/>
      <c r="G4" s="3"/>
      <c r="H4" s="3"/>
      <c r="I4" s="3"/>
      <c r="J4" s="10"/>
      <c r="L4" s="11"/>
    </row>
    <row r="5" spans="1:12" customFormat="1" x14ac:dyDescent="0.35">
      <c r="A5" t="s">
        <v>356</v>
      </c>
      <c r="B5" s="13"/>
      <c r="C5" s="13"/>
      <c r="D5" s="9"/>
      <c r="E5" s="3"/>
      <c r="F5" s="3"/>
      <c r="G5" s="3"/>
      <c r="H5" s="3"/>
      <c r="I5" s="3"/>
      <c r="J5" s="10"/>
      <c r="L5" s="11"/>
    </row>
    <row r="6" spans="1:12" ht="78" thickBot="1" x14ac:dyDescent="0.4">
      <c r="A6" s="32" t="s">
        <v>3</v>
      </c>
      <c r="B6" s="33" t="s">
        <v>116</v>
      </c>
      <c r="C6" s="33" t="s">
        <v>117</v>
      </c>
      <c r="D6" s="34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2" t="s">
        <v>115</v>
      </c>
      <c r="L6" s="35" t="s">
        <v>321</v>
      </c>
    </row>
    <row r="7" spans="1:12" x14ac:dyDescent="0.35">
      <c r="A7" s="2" t="s">
        <v>15</v>
      </c>
      <c r="B7" s="14" t="s">
        <v>118</v>
      </c>
      <c r="C7" s="14">
        <v>5</v>
      </c>
      <c r="D7" s="28" t="s">
        <v>202</v>
      </c>
      <c r="E7" s="29" t="str">
        <f>MID($D7,1,2)</f>
        <v>04</v>
      </c>
      <c r="F7" s="29" t="str">
        <f>MID($D7,3,5)</f>
        <v>61531</v>
      </c>
      <c r="G7" s="29" t="str">
        <f>MID($D7,8,7)</f>
        <v>0110338</v>
      </c>
      <c r="H7" s="14" t="s">
        <v>204</v>
      </c>
      <c r="I7" s="29" t="str">
        <f t="shared" ref="I7:I22" si="0">IF(H7="N/A",$F$2:$F$97,"C"&amp;$H$2:$H$97)</f>
        <v>C0751</v>
      </c>
      <c r="J7" s="5" t="s">
        <v>206</v>
      </c>
      <c r="K7" s="39">
        <v>33975</v>
      </c>
      <c r="L7" s="40">
        <v>23789</v>
      </c>
    </row>
    <row r="8" spans="1:12" x14ac:dyDescent="0.35">
      <c r="A8" s="2" t="s">
        <v>15</v>
      </c>
      <c r="B8" s="14" t="s">
        <v>118</v>
      </c>
      <c r="C8" s="14">
        <v>5</v>
      </c>
      <c r="D8" s="28" t="s">
        <v>203</v>
      </c>
      <c r="E8" s="29" t="str">
        <f>MID($D8,1,2)</f>
        <v>04</v>
      </c>
      <c r="F8" s="29" t="str">
        <f>MID($D8,3,5)</f>
        <v>61424</v>
      </c>
      <c r="G8" s="29" t="str">
        <f>MID($D8,8,7)</f>
        <v>0120394</v>
      </c>
      <c r="H8" s="14" t="s">
        <v>205</v>
      </c>
      <c r="I8" s="29" t="str">
        <f t="shared" si="0"/>
        <v>C1114</v>
      </c>
      <c r="J8" s="5" t="s">
        <v>207</v>
      </c>
      <c r="K8" s="39">
        <v>48895</v>
      </c>
      <c r="L8" s="40">
        <v>8737</v>
      </c>
    </row>
    <row r="9" spans="1:12" x14ac:dyDescent="0.35">
      <c r="A9" s="2" t="s">
        <v>17</v>
      </c>
      <c r="B9" s="14" t="s">
        <v>119</v>
      </c>
      <c r="C9" s="14">
        <v>50</v>
      </c>
      <c r="D9" s="28" t="s">
        <v>173</v>
      </c>
      <c r="E9" s="29" t="str">
        <f t="shared" ref="E9:E15" si="1">MID($D9,1,2)</f>
        <v>07</v>
      </c>
      <c r="F9" s="29" t="str">
        <f t="shared" ref="F9:F15" si="2">MID($D9,3,5)</f>
        <v>10074</v>
      </c>
      <c r="G9" s="29" t="str">
        <f t="shared" ref="G9:G15" si="3">MID($D9,8,7)</f>
        <v>6118368</v>
      </c>
      <c r="H9" s="28" t="s">
        <v>174</v>
      </c>
      <c r="I9" s="29" t="str">
        <f t="shared" si="0"/>
        <v>C0333</v>
      </c>
      <c r="J9" s="27" t="s">
        <v>175</v>
      </c>
      <c r="K9" s="16">
        <v>40245</v>
      </c>
      <c r="L9" s="15">
        <v>10061</v>
      </c>
    </row>
    <row r="10" spans="1:12" x14ac:dyDescent="0.35">
      <c r="A10" s="2" t="s">
        <v>17</v>
      </c>
      <c r="B10" s="14" t="s">
        <v>119</v>
      </c>
      <c r="C10" s="14">
        <v>50</v>
      </c>
      <c r="D10" s="28" t="s">
        <v>168</v>
      </c>
      <c r="E10" s="29" t="str">
        <f t="shared" si="1"/>
        <v>07</v>
      </c>
      <c r="F10" s="29" t="str">
        <f t="shared" si="2"/>
        <v>10074</v>
      </c>
      <c r="G10" s="29" t="str">
        <f t="shared" si="3"/>
        <v>0731380</v>
      </c>
      <c r="H10" s="28" t="s">
        <v>169</v>
      </c>
      <c r="I10" s="29" t="str">
        <f t="shared" si="0"/>
        <v>C1400</v>
      </c>
      <c r="J10" s="27" t="s">
        <v>170</v>
      </c>
      <c r="K10" s="16">
        <v>127510</v>
      </c>
      <c r="L10" s="15">
        <v>28822</v>
      </c>
    </row>
    <row r="11" spans="1:12" x14ac:dyDescent="0.35">
      <c r="A11" s="2" t="s">
        <v>19</v>
      </c>
      <c r="B11" s="14" t="s">
        <v>120</v>
      </c>
      <c r="C11" s="14">
        <v>1</v>
      </c>
      <c r="D11" s="43" t="s">
        <v>234</v>
      </c>
      <c r="E11" s="29" t="str">
        <f>MID($D11,1,2)</f>
        <v>09</v>
      </c>
      <c r="F11" s="29" t="str">
        <f>MID($D11,3,5)</f>
        <v>61838</v>
      </c>
      <c r="G11" s="29" t="str">
        <f>MID($D11,8,7)</f>
        <v>0139006</v>
      </c>
      <c r="H11" s="28" t="s">
        <v>236</v>
      </c>
      <c r="I11" s="29" t="str">
        <f t="shared" si="0"/>
        <v>C1964</v>
      </c>
      <c r="J11" s="5" t="s">
        <v>235</v>
      </c>
      <c r="K11" s="39">
        <v>261730</v>
      </c>
      <c r="L11" s="40">
        <v>193162</v>
      </c>
    </row>
    <row r="12" spans="1:12" x14ac:dyDescent="0.35">
      <c r="A12" s="2" t="s">
        <v>21</v>
      </c>
      <c r="B12" s="14" t="s">
        <v>121</v>
      </c>
      <c r="C12" s="14">
        <v>10</v>
      </c>
      <c r="D12" s="28" t="s">
        <v>158</v>
      </c>
      <c r="E12" s="29" t="str">
        <f t="shared" si="1"/>
        <v>10</v>
      </c>
      <c r="F12" s="29" t="str">
        <f t="shared" si="2"/>
        <v>62281</v>
      </c>
      <c r="G12" s="29" t="str">
        <f t="shared" si="3"/>
        <v>0000000</v>
      </c>
      <c r="H12" s="28" t="s">
        <v>14</v>
      </c>
      <c r="I12" s="29" t="str">
        <f t="shared" si="0"/>
        <v>62281</v>
      </c>
      <c r="J12" s="27" t="s">
        <v>159</v>
      </c>
      <c r="K12" s="16">
        <v>359962</v>
      </c>
      <c r="L12" s="15">
        <v>152021</v>
      </c>
    </row>
    <row r="13" spans="1:12" x14ac:dyDescent="0.35">
      <c r="A13" s="2" t="s">
        <v>21</v>
      </c>
      <c r="B13" s="14" t="s">
        <v>121</v>
      </c>
      <c r="C13" s="14">
        <v>10</v>
      </c>
      <c r="D13" s="28" t="s">
        <v>237</v>
      </c>
      <c r="E13" s="29" t="str">
        <f t="shared" si="1"/>
        <v>10</v>
      </c>
      <c r="F13" s="29" t="str">
        <f t="shared" si="2"/>
        <v>62331</v>
      </c>
      <c r="G13" s="29" t="str">
        <f t="shared" si="3"/>
        <v>0000000</v>
      </c>
      <c r="H13" s="28" t="s">
        <v>14</v>
      </c>
      <c r="I13" s="29" t="str">
        <f t="shared" si="0"/>
        <v>62331</v>
      </c>
      <c r="J13" s="27" t="s">
        <v>238</v>
      </c>
      <c r="K13" s="16">
        <v>228933</v>
      </c>
      <c r="L13" s="15">
        <v>26391</v>
      </c>
    </row>
    <row r="14" spans="1:12" x14ac:dyDescent="0.35">
      <c r="A14" s="2" t="s">
        <v>21</v>
      </c>
      <c r="B14" s="14" t="s">
        <v>121</v>
      </c>
      <c r="C14" s="14">
        <v>10</v>
      </c>
      <c r="D14" s="28" t="s">
        <v>239</v>
      </c>
      <c r="E14" s="29" t="str">
        <f t="shared" si="1"/>
        <v>10</v>
      </c>
      <c r="F14" s="29" t="str">
        <f t="shared" si="2"/>
        <v>73809</v>
      </c>
      <c r="G14" s="29" t="str">
        <f t="shared" si="3"/>
        <v>0000000</v>
      </c>
      <c r="H14" s="28" t="s">
        <v>14</v>
      </c>
      <c r="I14" s="29" t="str">
        <f t="shared" si="0"/>
        <v>73809</v>
      </c>
      <c r="J14" s="27" t="s">
        <v>240</v>
      </c>
      <c r="K14" s="16">
        <v>943100</v>
      </c>
      <c r="L14" s="15">
        <v>128632</v>
      </c>
    </row>
    <row r="15" spans="1:12" x14ac:dyDescent="0.35">
      <c r="A15" s="2" t="s">
        <v>21</v>
      </c>
      <c r="B15" s="14" t="s">
        <v>121</v>
      </c>
      <c r="C15" s="14">
        <v>10</v>
      </c>
      <c r="D15" s="28" t="s">
        <v>241</v>
      </c>
      <c r="E15" s="29" t="str">
        <f t="shared" si="1"/>
        <v>10</v>
      </c>
      <c r="F15" s="29" t="str">
        <f t="shared" si="2"/>
        <v>75234</v>
      </c>
      <c r="G15" s="29" t="str">
        <f t="shared" si="3"/>
        <v>0000000</v>
      </c>
      <c r="H15" s="28" t="s">
        <v>14</v>
      </c>
      <c r="I15" s="29" t="str">
        <f t="shared" si="0"/>
        <v>75234</v>
      </c>
      <c r="J15" s="27" t="s">
        <v>242</v>
      </c>
      <c r="K15" s="16">
        <v>988375</v>
      </c>
      <c r="L15" s="15">
        <v>226597</v>
      </c>
    </row>
    <row r="16" spans="1:12" x14ac:dyDescent="0.35">
      <c r="A16" s="2" t="s">
        <v>23</v>
      </c>
      <c r="B16" s="14" t="s">
        <v>122</v>
      </c>
      <c r="C16" s="14">
        <v>5</v>
      </c>
      <c r="D16" s="28" t="s">
        <v>243</v>
      </c>
      <c r="E16" s="29" t="str">
        <f t="shared" ref="E16:E28" si="4">MID($D16,1,2)</f>
        <v>11</v>
      </c>
      <c r="F16" s="29" t="str">
        <f t="shared" ref="F16:F28" si="5">MID($D16,3,5)</f>
        <v>75481</v>
      </c>
      <c r="G16" s="29" t="str">
        <f t="shared" ref="G16:G28" si="6">MID($D16,8,7)</f>
        <v>0000000</v>
      </c>
      <c r="H16" s="28" t="s">
        <v>14</v>
      </c>
      <c r="I16" s="29" t="str">
        <f t="shared" si="0"/>
        <v>75481</v>
      </c>
      <c r="J16" s="27" t="s">
        <v>244</v>
      </c>
      <c r="K16" s="16">
        <v>681031</v>
      </c>
      <c r="L16" s="15">
        <v>122115</v>
      </c>
    </row>
    <row r="17" spans="1:12" x14ac:dyDescent="0.35">
      <c r="A17" s="2" t="s">
        <v>25</v>
      </c>
      <c r="B17" s="14" t="s">
        <v>123</v>
      </c>
      <c r="C17" s="14">
        <v>1</v>
      </c>
      <c r="D17" s="28" t="s">
        <v>152</v>
      </c>
      <c r="E17" s="29" t="str">
        <f t="shared" si="4"/>
        <v>12</v>
      </c>
      <c r="F17" s="29" t="str">
        <f t="shared" si="5"/>
        <v>75515</v>
      </c>
      <c r="G17" s="29" t="str">
        <f t="shared" si="6"/>
        <v>0000000</v>
      </c>
      <c r="H17" s="28" t="s">
        <v>14</v>
      </c>
      <c r="I17" s="29" t="str">
        <f t="shared" si="0"/>
        <v>75515</v>
      </c>
      <c r="J17" s="27" t="s">
        <v>153</v>
      </c>
      <c r="K17" s="16">
        <v>1457540</v>
      </c>
      <c r="L17" s="15">
        <v>7633</v>
      </c>
    </row>
    <row r="18" spans="1:12" x14ac:dyDescent="0.35">
      <c r="A18" s="2" t="s">
        <v>25</v>
      </c>
      <c r="B18" s="14" t="s">
        <v>123</v>
      </c>
      <c r="C18" s="14">
        <v>1</v>
      </c>
      <c r="D18" s="28" t="s">
        <v>245</v>
      </c>
      <c r="E18" s="29" t="str">
        <f t="shared" si="4"/>
        <v>12</v>
      </c>
      <c r="F18" s="29" t="str">
        <f t="shared" si="5"/>
        <v>62901</v>
      </c>
      <c r="G18" s="29" t="str">
        <f t="shared" si="6"/>
        <v>0000000</v>
      </c>
      <c r="H18" s="28" t="s">
        <v>14</v>
      </c>
      <c r="I18" s="29" t="str">
        <f t="shared" si="0"/>
        <v>62901</v>
      </c>
      <c r="J18" s="27" t="s">
        <v>246</v>
      </c>
      <c r="K18" s="16">
        <v>748143</v>
      </c>
      <c r="L18" s="15">
        <v>492858</v>
      </c>
    </row>
    <row r="19" spans="1:12" x14ac:dyDescent="0.35">
      <c r="A19" s="2" t="s">
        <v>27</v>
      </c>
      <c r="B19" s="14" t="s">
        <v>124</v>
      </c>
      <c r="C19" s="14">
        <v>2</v>
      </c>
      <c r="D19" s="28" t="s">
        <v>247</v>
      </c>
      <c r="E19" s="29" t="str">
        <f t="shared" si="4"/>
        <v>15</v>
      </c>
      <c r="F19" s="29" t="str">
        <f t="shared" si="5"/>
        <v>63321</v>
      </c>
      <c r="G19" s="29" t="str">
        <f t="shared" si="6"/>
        <v>0000000</v>
      </c>
      <c r="H19" s="28" t="s">
        <v>14</v>
      </c>
      <c r="I19" s="29" t="str">
        <f t="shared" si="0"/>
        <v>63321</v>
      </c>
      <c r="J19" s="27" t="s">
        <v>248</v>
      </c>
      <c r="K19" s="16">
        <v>18846049</v>
      </c>
      <c r="L19" s="15">
        <v>169404</v>
      </c>
    </row>
    <row r="20" spans="1:12" x14ac:dyDescent="0.35">
      <c r="A20" s="2" t="s">
        <v>27</v>
      </c>
      <c r="B20" s="14" t="s">
        <v>124</v>
      </c>
      <c r="C20" s="14">
        <v>2</v>
      </c>
      <c r="D20" s="28" t="s">
        <v>29</v>
      </c>
      <c r="E20" s="29" t="str">
        <f t="shared" si="4"/>
        <v>15</v>
      </c>
      <c r="F20" s="29" t="str">
        <f t="shared" si="5"/>
        <v>63479</v>
      </c>
      <c r="G20" s="29" t="str">
        <f t="shared" si="6"/>
        <v>0000000</v>
      </c>
      <c r="H20" s="28" t="s">
        <v>14</v>
      </c>
      <c r="I20" s="29" t="str">
        <f t="shared" si="0"/>
        <v>63479</v>
      </c>
      <c r="J20" s="27" t="s">
        <v>30</v>
      </c>
      <c r="K20" s="16">
        <v>455659</v>
      </c>
      <c r="L20" s="15">
        <v>158765</v>
      </c>
    </row>
    <row r="21" spans="1:12" x14ac:dyDescent="0.35">
      <c r="A21" s="2" t="s">
        <v>27</v>
      </c>
      <c r="B21" s="14" t="s">
        <v>124</v>
      </c>
      <c r="C21" s="14">
        <v>2</v>
      </c>
      <c r="D21" s="28" t="s">
        <v>208</v>
      </c>
      <c r="E21" s="29" t="str">
        <f t="shared" si="4"/>
        <v>15</v>
      </c>
      <c r="F21" s="29" t="str">
        <f t="shared" si="5"/>
        <v>63594</v>
      </c>
      <c r="G21" s="29" t="str">
        <f t="shared" si="6"/>
        <v>0000000</v>
      </c>
      <c r="H21" s="28" t="s">
        <v>14</v>
      </c>
      <c r="I21" s="29" t="str">
        <f t="shared" si="0"/>
        <v>63594</v>
      </c>
      <c r="J21" s="27" t="s">
        <v>209</v>
      </c>
      <c r="K21" s="16">
        <v>187507</v>
      </c>
      <c r="L21" s="15">
        <v>71440</v>
      </c>
    </row>
    <row r="22" spans="1:12" x14ac:dyDescent="0.35">
      <c r="A22" s="2" t="s">
        <v>27</v>
      </c>
      <c r="B22" s="14" t="s">
        <v>124</v>
      </c>
      <c r="C22" s="14">
        <v>2</v>
      </c>
      <c r="D22" s="28" t="s">
        <v>31</v>
      </c>
      <c r="E22" s="29" t="str">
        <f t="shared" si="4"/>
        <v>15</v>
      </c>
      <c r="F22" s="29" t="str">
        <f t="shared" si="5"/>
        <v>63750</v>
      </c>
      <c r="G22" s="29" t="str">
        <f t="shared" si="6"/>
        <v>0000000</v>
      </c>
      <c r="H22" s="28" t="s">
        <v>14</v>
      </c>
      <c r="I22" s="29" t="str">
        <f t="shared" si="0"/>
        <v>63750</v>
      </c>
      <c r="J22" s="27" t="s">
        <v>32</v>
      </c>
      <c r="K22" s="16">
        <v>588127</v>
      </c>
      <c r="L22" s="15">
        <v>54491</v>
      </c>
    </row>
    <row r="23" spans="1:12" x14ac:dyDescent="0.35">
      <c r="A23" s="2" t="s">
        <v>27</v>
      </c>
      <c r="B23" s="14" t="s">
        <v>124</v>
      </c>
      <c r="C23" s="14">
        <v>2</v>
      </c>
      <c r="D23" s="28" t="s">
        <v>249</v>
      </c>
      <c r="E23" s="29" t="str">
        <f>MID($D23,1,2)</f>
        <v>15</v>
      </c>
      <c r="F23" s="29" t="str">
        <f>MID($D23,3,5)</f>
        <v>63776</v>
      </c>
      <c r="G23" s="29" t="str">
        <f>MID($D23,8,7)</f>
        <v>0000000</v>
      </c>
      <c r="H23" s="28" t="s">
        <v>14</v>
      </c>
      <c r="I23" s="29" t="str">
        <f>IF(H23="N/A",$F$2:$F$102,"C"&amp;$H$2:$H$102)</f>
        <v>63776</v>
      </c>
      <c r="J23" s="5" t="s">
        <v>250</v>
      </c>
      <c r="K23" s="39">
        <v>1204601</v>
      </c>
      <c r="L23" s="40">
        <v>282849</v>
      </c>
    </row>
    <row r="24" spans="1:12" x14ac:dyDescent="0.35">
      <c r="A24" s="2" t="s">
        <v>27</v>
      </c>
      <c r="B24" s="14" t="s">
        <v>124</v>
      </c>
      <c r="C24" s="14">
        <v>2</v>
      </c>
      <c r="D24" s="28" t="s">
        <v>251</v>
      </c>
      <c r="E24" s="29" t="str">
        <f>MID($D24,1,2)</f>
        <v>15</v>
      </c>
      <c r="F24" s="29" t="str">
        <f>MID($D24,3,5)</f>
        <v>63792</v>
      </c>
      <c r="G24" s="29" t="str">
        <f>MID($D24,8,7)</f>
        <v>0000000</v>
      </c>
      <c r="H24" s="28" t="s">
        <v>14</v>
      </c>
      <c r="I24" s="29" t="str">
        <f>IF(H24="N/A",$F$2:$F$102,"C"&amp;$H$2:$H$102)</f>
        <v>63792</v>
      </c>
      <c r="J24" s="5" t="s">
        <v>252</v>
      </c>
      <c r="K24" s="39">
        <v>1231120</v>
      </c>
      <c r="L24" s="40">
        <v>251422</v>
      </c>
    </row>
    <row r="25" spans="1:12" x14ac:dyDescent="0.35">
      <c r="A25" s="2" t="s">
        <v>27</v>
      </c>
      <c r="B25" s="14" t="s">
        <v>124</v>
      </c>
      <c r="C25" s="14">
        <v>2</v>
      </c>
      <c r="D25" s="28" t="s">
        <v>164</v>
      </c>
      <c r="E25" s="29" t="str">
        <f t="shared" si="4"/>
        <v>15</v>
      </c>
      <c r="F25" s="29" t="str">
        <f t="shared" si="5"/>
        <v>63800</v>
      </c>
      <c r="G25" s="29" t="str">
        <f t="shared" si="6"/>
        <v>0000000</v>
      </c>
      <c r="H25" s="28" t="s">
        <v>14</v>
      </c>
      <c r="I25" s="29" t="str">
        <f>IF(H25="N/A",$F$2:$F$97,"C"&amp;$H$2:$H$97)</f>
        <v>63800</v>
      </c>
      <c r="J25" s="27" t="s">
        <v>165</v>
      </c>
      <c r="K25" s="16">
        <v>1046789</v>
      </c>
      <c r="L25" s="15">
        <v>346369</v>
      </c>
    </row>
    <row r="26" spans="1:12" x14ac:dyDescent="0.35">
      <c r="A26" s="2" t="s">
        <v>33</v>
      </c>
      <c r="B26" s="14" t="s">
        <v>125</v>
      </c>
      <c r="C26" s="14">
        <v>5</v>
      </c>
      <c r="D26" s="28" t="s">
        <v>176</v>
      </c>
      <c r="E26" s="29" t="str">
        <f t="shared" si="4"/>
        <v>17</v>
      </c>
      <c r="F26" s="29" t="str">
        <f t="shared" si="5"/>
        <v>10173</v>
      </c>
      <c r="G26" s="29" t="str">
        <f t="shared" si="6"/>
        <v>0000000</v>
      </c>
      <c r="H26" s="28" t="s">
        <v>14</v>
      </c>
      <c r="I26" s="29" t="str">
        <f>IF(H26="N/A",$F$2:$F$97,"C"&amp;$H$2:$H$97)</f>
        <v>10173</v>
      </c>
      <c r="J26" s="27" t="s">
        <v>177</v>
      </c>
      <c r="K26" s="16">
        <v>34605</v>
      </c>
      <c r="L26" s="15">
        <v>5947</v>
      </c>
    </row>
    <row r="27" spans="1:12" x14ac:dyDescent="0.35">
      <c r="A27" s="2" t="s">
        <v>254</v>
      </c>
      <c r="B27" s="14" t="s">
        <v>253</v>
      </c>
      <c r="C27" s="14">
        <v>1</v>
      </c>
      <c r="D27" s="28" t="s">
        <v>255</v>
      </c>
      <c r="E27" s="29" t="str">
        <f>MID($D27,1,2)</f>
        <v>18</v>
      </c>
      <c r="F27" s="29" t="str">
        <f>MID($D27,3,5)</f>
        <v>75036</v>
      </c>
      <c r="G27" s="29" t="str">
        <f>MID($D27,8,7)</f>
        <v>0000000</v>
      </c>
      <c r="H27" s="28" t="s">
        <v>14</v>
      </c>
      <c r="I27" s="29" t="str">
        <f>IF(H27="N/A",$F$2:$F$102,"C"&amp;$H$2:$H$102)</f>
        <v>75036</v>
      </c>
      <c r="J27" s="5" t="s">
        <v>256</v>
      </c>
      <c r="K27" s="39">
        <v>32988</v>
      </c>
      <c r="L27" s="40">
        <v>21747</v>
      </c>
    </row>
    <row r="28" spans="1:12" x14ac:dyDescent="0.35">
      <c r="A28" s="2" t="s">
        <v>200</v>
      </c>
      <c r="B28" s="14" t="s">
        <v>126</v>
      </c>
      <c r="C28" s="14">
        <v>1</v>
      </c>
      <c r="D28" s="28" t="s">
        <v>166</v>
      </c>
      <c r="E28" s="29" t="str">
        <f t="shared" si="4"/>
        <v>19</v>
      </c>
      <c r="F28" s="29" t="str">
        <f t="shared" si="5"/>
        <v>10199</v>
      </c>
      <c r="G28" s="29" t="str">
        <f t="shared" si="6"/>
        <v>0000000</v>
      </c>
      <c r="H28" s="28" t="s">
        <v>14</v>
      </c>
      <c r="I28" s="29" t="str">
        <f t="shared" ref="I28:I36" si="7">IF(H28="N/A",$F$2:$F$97,"C"&amp;$H$2:$H$97)</f>
        <v>10199</v>
      </c>
      <c r="J28" s="27" t="s">
        <v>167</v>
      </c>
      <c r="K28" s="16">
        <v>4771638</v>
      </c>
      <c r="L28" s="15">
        <v>683577</v>
      </c>
    </row>
    <row r="29" spans="1:12" x14ac:dyDescent="0.35">
      <c r="A29" s="2" t="s">
        <v>200</v>
      </c>
      <c r="B29" s="14" t="s">
        <v>126</v>
      </c>
      <c r="C29" s="14">
        <v>1</v>
      </c>
      <c r="D29" s="28" t="s">
        <v>154</v>
      </c>
      <c r="E29" s="29" t="str">
        <f t="shared" ref="E29:E42" si="8">MID($D29,1,2)</f>
        <v>19</v>
      </c>
      <c r="F29" s="29" t="str">
        <f t="shared" ref="F29:F42" si="9">MID($D29,3,5)</f>
        <v>64576</v>
      </c>
      <c r="G29" s="29" t="str">
        <f t="shared" ref="G29:G42" si="10">MID($D29,8,7)</f>
        <v>0000000</v>
      </c>
      <c r="H29" s="28" t="s">
        <v>14</v>
      </c>
      <c r="I29" s="29" t="str">
        <f t="shared" si="7"/>
        <v>64576</v>
      </c>
      <c r="J29" s="27" t="s">
        <v>155</v>
      </c>
      <c r="K29" s="16">
        <v>595255</v>
      </c>
      <c r="L29" s="15">
        <v>68151</v>
      </c>
    </row>
    <row r="30" spans="1:12" x14ac:dyDescent="0.35">
      <c r="A30" s="2" t="s">
        <v>200</v>
      </c>
      <c r="B30" s="14" t="s">
        <v>126</v>
      </c>
      <c r="C30" s="14">
        <v>1</v>
      </c>
      <c r="D30" s="28" t="s">
        <v>36</v>
      </c>
      <c r="E30" s="29" t="str">
        <f t="shared" si="8"/>
        <v>19</v>
      </c>
      <c r="F30" s="29" t="str">
        <f t="shared" si="9"/>
        <v>64642</v>
      </c>
      <c r="G30" s="29" t="str">
        <f t="shared" si="10"/>
        <v>0000000</v>
      </c>
      <c r="H30" s="28" t="s">
        <v>14</v>
      </c>
      <c r="I30" s="29" t="str">
        <f t="shared" si="7"/>
        <v>64642</v>
      </c>
      <c r="J30" s="27" t="s">
        <v>37</v>
      </c>
      <c r="K30" s="16">
        <v>797185</v>
      </c>
      <c r="L30" s="15">
        <v>259854</v>
      </c>
    </row>
    <row r="31" spans="1:12" x14ac:dyDescent="0.35">
      <c r="A31" s="2" t="s">
        <v>200</v>
      </c>
      <c r="B31" s="14" t="s">
        <v>126</v>
      </c>
      <c r="C31" s="14">
        <v>1</v>
      </c>
      <c r="D31" s="28" t="s">
        <v>38</v>
      </c>
      <c r="E31" s="29" t="str">
        <f t="shared" si="8"/>
        <v>19</v>
      </c>
      <c r="F31" s="29" t="str">
        <f t="shared" si="9"/>
        <v>64725</v>
      </c>
      <c r="G31" s="29" t="str">
        <f t="shared" si="10"/>
        <v>0000000</v>
      </c>
      <c r="H31" s="28" t="s">
        <v>14</v>
      </c>
      <c r="I31" s="29" t="str">
        <f t="shared" si="7"/>
        <v>64725</v>
      </c>
      <c r="J31" s="27" t="s">
        <v>39</v>
      </c>
      <c r="K31" s="16">
        <v>28528003</v>
      </c>
      <c r="L31" s="15">
        <v>2870457</v>
      </c>
    </row>
    <row r="32" spans="1:12" x14ac:dyDescent="0.35">
      <c r="A32" s="2" t="s">
        <v>200</v>
      </c>
      <c r="B32" s="14" t="s">
        <v>126</v>
      </c>
      <c r="C32" s="14">
        <v>1</v>
      </c>
      <c r="D32" s="28" t="s">
        <v>257</v>
      </c>
      <c r="E32" s="29" t="str">
        <f t="shared" si="8"/>
        <v>19</v>
      </c>
      <c r="F32" s="29" t="str">
        <f t="shared" si="9"/>
        <v>64758</v>
      </c>
      <c r="G32" s="29" t="str">
        <f t="shared" si="10"/>
        <v>0000000</v>
      </c>
      <c r="H32" s="28" t="s">
        <v>14</v>
      </c>
      <c r="I32" s="29" t="str">
        <f t="shared" si="7"/>
        <v>64758</v>
      </c>
      <c r="J32" s="27" t="s">
        <v>258</v>
      </c>
      <c r="K32" s="16">
        <v>421664</v>
      </c>
      <c r="L32" s="15">
        <v>115874</v>
      </c>
    </row>
    <row r="33" spans="1:12" x14ac:dyDescent="0.35">
      <c r="A33" s="2" t="s">
        <v>200</v>
      </c>
      <c r="B33" s="14" t="s">
        <v>126</v>
      </c>
      <c r="C33" s="14">
        <v>1</v>
      </c>
      <c r="D33" s="28" t="s">
        <v>40</v>
      </c>
      <c r="E33" s="29" t="str">
        <f t="shared" si="8"/>
        <v>19</v>
      </c>
      <c r="F33" s="29" t="str">
        <f t="shared" si="9"/>
        <v>64832</v>
      </c>
      <c r="G33" s="29" t="str">
        <f t="shared" si="10"/>
        <v>0000000</v>
      </c>
      <c r="H33" s="28" t="s">
        <v>14</v>
      </c>
      <c r="I33" s="29" t="str">
        <f t="shared" si="7"/>
        <v>64832</v>
      </c>
      <c r="J33" s="27" t="s">
        <v>41</v>
      </c>
      <c r="K33" s="16">
        <v>903026</v>
      </c>
      <c r="L33" s="15">
        <v>111851</v>
      </c>
    </row>
    <row r="34" spans="1:12" x14ac:dyDescent="0.35">
      <c r="A34" s="2" t="s">
        <v>200</v>
      </c>
      <c r="B34" s="14" t="s">
        <v>126</v>
      </c>
      <c r="C34" s="14">
        <v>1</v>
      </c>
      <c r="D34" s="28" t="s">
        <v>178</v>
      </c>
      <c r="E34" s="29" t="str">
        <f t="shared" si="8"/>
        <v>19</v>
      </c>
      <c r="F34" s="29" t="str">
        <f t="shared" si="9"/>
        <v>64964</v>
      </c>
      <c r="G34" s="29" t="str">
        <f t="shared" si="10"/>
        <v>0000000</v>
      </c>
      <c r="H34" s="28" t="s">
        <v>14</v>
      </c>
      <c r="I34" s="29" t="str">
        <f t="shared" si="7"/>
        <v>64964</v>
      </c>
      <c r="J34" s="27" t="s">
        <v>179</v>
      </c>
      <c r="K34" s="16">
        <v>310086</v>
      </c>
      <c r="L34" s="15">
        <v>30825</v>
      </c>
    </row>
    <row r="35" spans="1:12" x14ac:dyDescent="0.35">
      <c r="A35" s="2" t="s">
        <v>200</v>
      </c>
      <c r="B35" s="14" t="s">
        <v>126</v>
      </c>
      <c r="C35" s="14">
        <v>1</v>
      </c>
      <c r="D35" s="28" t="s">
        <v>42</v>
      </c>
      <c r="E35" s="29" t="str">
        <f t="shared" si="8"/>
        <v>19</v>
      </c>
      <c r="F35" s="29" t="str">
        <f t="shared" si="9"/>
        <v>65136</v>
      </c>
      <c r="G35" s="29" t="str">
        <f t="shared" si="10"/>
        <v>0000000</v>
      </c>
      <c r="H35" s="28" t="s">
        <v>14</v>
      </c>
      <c r="I35" s="29" t="str">
        <f t="shared" si="7"/>
        <v>65136</v>
      </c>
      <c r="J35" s="27" t="s">
        <v>43</v>
      </c>
      <c r="K35" s="16">
        <v>2020349</v>
      </c>
      <c r="L35" s="15">
        <v>176691</v>
      </c>
    </row>
    <row r="36" spans="1:12" x14ac:dyDescent="0.35">
      <c r="A36" s="2" t="s">
        <v>200</v>
      </c>
      <c r="B36" s="14" t="s">
        <v>126</v>
      </c>
      <c r="C36" s="14">
        <v>1</v>
      </c>
      <c r="D36" s="28" t="s">
        <v>210</v>
      </c>
      <c r="E36" s="29" t="str">
        <f>MID($D36,1,2)</f>
        <v>19</v>
      </c>
      <c r="F36" s="29" t="str">
        <f>MID($D36,3,5)</f>
        <v>73437</v>
      </c>
      <c r="G36" s="29" t="str">
        <f>MID($D36,8,7)</f>
        <v>0000000</v>
      </c>
      <c r="H36" s="28" t="s">
        <v>14</v>
      </c>
      <c r="I36" s="29" t="str">
        <f t="shared" si="7"/>
        <v>73437</v>
      </c>
      <c r="J36" s="5" t="s">
        <v>211</v>
      </c>
      <c r="K36" s="39">
        <v>13847184</v>
      </c>
      <c r="L36" s="40">
        <v>250224</v>
      </c>
    </row>
    <row r="37" spans="1:12" x14ac:dyDescent="0.35">
      <c r="A37" s="2" t="s">
        <v>200</v>
      </c>
      <c r="B37" s="14" t="s">
        <v>126</v>
      </c>
      <c r="C37" s="14">
        <v>1</v>
      </c>
      <c r="D37" s="28" t="s">
        <v>263</v>
      </c>
      <c r="E37" s="29" t="str">
        <f>MID($D37,1,2)</f>
        <v>19</v>
      </c>
      <c r="F37" s="29" t="str">
        <f>MID($D37,3,5)</f>
        <v>64584</v>
      </c>
      <c r="G37" s="29" t="str">
        <f>MID($D37,8,7)</f>
        <v>1996305</v>
      </c>
      <c r="H37" s="14" t="s">
        <v>261</v>
      </c>
      <c r="I37" s="29" t="str">
        <f>IF(H37="N/A",$F$2:$F$102,"C"&amp;$H$2:$H$102)</f>
        <v>C0285</v>
      </c>
      <c r="J37" s="5" t="s">
        <v>259</v>
      </c>
      <c r="K37" s="39">
        <v>244351</v>
      </c>
      <c r="L37" s="40">
        <v>64106</v>
      </c>
    </row>
    <row r="38" spans="1:12" x14ac:dyDescent="0.35">
      <c r="A38" s="2" t="s">
        <v>200</v>
      </c>
      <c r="B38" s="14" t="s">
        <v>126</v>
      </c>
      <c r="C38" s="14">
        <v>1</v>
      </c>
      <c r="D38" s="28" t="s">
        <v>264</v>
      </c>
      <c r="E38" s="29" t="str">
        <f>MID($D38,1,2)</f>
        <v>19</v>
      </c>
      <c r="F38" s="29" t="str">
        <f>MID($D38,3,5)</f>
        <v>64733</v>
      </c>
      <c r="G38" s="29" t="str">
        <f>MID($D38,8,7)</f>
        <v>0100669</v>
      </c>
      <c r="H38" s="14" t="s">
        <v>262</v>
      </c>
      <c r="I38" s="29" t="str">
        <f>IF(H38="N/A",$F$2:$F$102,"C"&amp;$H$2:$H$102)</f>
        <v>C0535</v>
      </c>
      <c r="J38" s="5" t="s">
        <v>260</v>
      </c>
      <c r="K38" s="39">
        <v>222097</v>
      </c>
      <c r="L38" s="40">
        <v>105489</v>
      </c>
    </row>
    <row r="39" spans="1:12" x14ac:dyDescent="0.35">
      <c r="A39" s="2" t="s">
        <v>200</v>
      </c>
      <c r="B39" s="14" t="s">
        <v>126</v>
      </c>
      <c r="C39" s="14">
        <v>1</v>
      </c>
      <c r="D39" s="28" t="s">
        <v>212</v>
      </c>
      <c r="E39" s="29" t="str">
        <f t="shared" si="8"/>
        <v>19</v>
      </c>
      <c r="F39" s="29" t="str">
        <f t="shared" si="9"/>
        <v>64733</v>
      </c>
      <c r="G39" s="29" t="str">
        <f t="shared" si="10"/>
        <v>0101659</v>
      </c>
      <c r="H39" s="28" t="s">
        <v>218</v>
      </c>
      <c r="I39" s="29" t="str">
        <f>IF(H39="N/A",$F$2:$F$97,"C"&amp;$H$2:$H$97)</f>
        <v>C0570</v>
      </c>
      <c r="J39" s="27" t="s">
        <v>215</v>
      </c>
      <c r="K39" s="16">
        <v>77135</v>
      </c>
      <c r="L39" s="15">
        <v>24869</v>
      </c>
    </row>
    <row r="40" spans="1:12" x14ac:dyDescent="0.35">
      <c r="A40" s="2" t="s">
        <v>200</v>
      </c>
      <c r="B40" s="14" t="s">
        <v>126</v>
      </c>
      <c r="C40" s="14">
        <v>1</v>
      </c>
      <c r="D40" s="28" t="s">
        <v>213</v>
      </c>
      <c r="E40" s="29" t="str">
        <f t="shared" si="8"/>
        <v>19</v>
      </c>
      <c r="F40" s="29" t="str">
        <f t="shared" si="9"/>
        <v>64634</v>
      </c>
      <c r="G40" s="29" t="str">
        <f t="shared" si="10"/>
        <v>0101667</v>
      </c>
      <c r="H40" s="28" t="s">
        <v>219</v>
      </c>
      <c r="I40" s="29" t="str">
        <f>IF(H40="N/A",$F$2:$F$97,"C"&amp;$H$2:$H$97)</f>
        <v>C0582</v>
      </c>
      <c r="J40" s="27" t="s">
        <v>216</v>
      </c>
      <c r="K40" s="16">
        <v>118488</v>
      </c>
      <c r="L40" s="15">
        <v>118002</v>
      </c>
    </row>
    <row r="41" spans="1:12" x14ac:dyDescent="0.35">
      <c r="A41" s="2" t="s">
        <v>200</v>
      </c>
      <c r="B41" s="14" t="s">
        <v>126</v>
      </c>
      <c r="C41" s="14">
        <v>1</v>
      </c>
      <c r="D41" s="28" t="s">
        <v>266</v>
      </c>
      <c r="E41" s="29" t="str">
        <f>MID($D41,1,2)</f>
        <v>19</v>
      </c>
      <c r="F41" s="29" t="str">
        <f>MID($D41,3,5)</f>
        <v>64733</v>
      </c>
      <c r="G41" s="29" t="str">
        <f>MID($D41,8,7)</f>
        <v>0112508</v>
      </c>
      <c r="H41" s="14" t="s">
        <v>267</v>
      </c>
      <c r="I41" s="29" t="str">
        <f>IF(H41="N/A",$F$2:$F$102,"C"&amp;$H$2:$H$102)</f>
        <v>C0826</v>
      </c>
      <c r="J41" s="5" t="s">
        <v>265</v>
      </c>
      <c r="K41" s="39">
        <v>212912</v>
      </c>
      <c r="L41" s="40">
        <v>101560</v>
      </c>
    </row>
    <row r="42" spans="1:12" x14ac:dyDescent="0.35">
      <c r="A42" s="2" t="s">
        <v>200</v>
      </c>
      <c r="B42" s="14" t="s">
        <v>126</v>
      </c>
      <c r="C42" s="14">
        <v>1</v>
      </c>
      <c r="D42" s="28" t="s">
        <v>214</v>
      </c>
      <c r="E42" s="29" t="str">
        <f t="shared" si="8"/>
        <v>19</v>
      </c>
      <c r="F42" s="29" t="str">
        <f t="shared" si="9"/>
        <v>64634</v>
      </c>
      <c r="G42" s="29" t="str">
        <f t="shared" si="10"/>
        <v>0116822</v>
      </c>
      <c r="H42" s="28" t="s">
        <v>220</v>
      </c>
      <c r="I42" s="29" t="str">
        <f>IF(H42="N/A",$F$2:$F$97,"C"&amp;$H$2:$H$97)</f>
        <v>C0977</v>
      </c>
      <c r="J42" s="27" t="s">
        <v>217</v>
      </c>
      <c r="K42" s="16">
        <v>56341</v>
      </c>
      <c r="L42" s="15">
        <v>31454</v>
      </c>
    </row>
    <row r="43" spans="1:12" x14ac:dyDescent="0.35">
      <c r="A43" s="2" t="s">
        <v>200</v>
      </c>
      <c r="B43" s="14" t="s">
        <v>126</v>
      </c>
      <c r="C43" s="14">
        <v>1</v>
      </c>
      <c r="D43" s="28" t="s">
        <v>268</v>
      </c>
      <c r="E43" s="29" t="str">
        <f t="shared" ref="E43:E56" si="11">MID($D43,1,2)</f>
        <v>19</v>
      </c>
      <c r="F43" s="29" t="str">
        <f t="shared" ref="F43:F56" si="12">MID($D43,3,5)</f>
        <v>64733</v>
      </c>
      <c r="G43" s="29" t="str">
        <f t="shared" ref="G43:G56" si="13">MID($D43,8,7)</f>
        <v>0120022</v>
      </c>
      <c r="H43" s="28" t="s">
        <v>271</v>
      </c>
      <c r="I43" s="29" t="str">
        <f>IF(H43="N/A",$F$2:$F$97,"C"&amp;$H$2:$H$97)</f>
        <v>C1095</v>
      </c>
      <c r="J43" s="27" t="s">
        <v>274</v>
      </c>
      <c r="K43" s="16">
        <v>211494</v>
      </c>
      <c r="L43" s="15">
        <v>96258</v>
      </c>
    </row>
    <row r="44" spans="1:12" x14ac:dyDescent="0.35">
      <c r="A44" s="2" t="s">
        <v>200</v>
      </c>
      <c r="B44" s="14" t="s">
        <v>126</v>
      </c>
      <c r="C44" s="14">
        <v>1</v>
      </c>
      <c r="D44" s="28" t="s">
        <v>269</v>
      </c>
      <c r="E44" s="29" t="str">
        <f t="shared" si="11"/>
        <v>19</v>
      </c>
      <c r="F44" s="29" t="str">
        <f t="shared" si="12"/>
        <v>64733</v>
      </c>
      <c r="G44" s="29" t="str">
        <f t="shared" si="13"/>
        <v>0124222</v>
      </c>
      <c r="H44" s="28" t="s">
        <v>272</v>
      </c>
      <c r="I44" s="29" t="str">
        <f>IF(H44="N/A",$F$2:$F$97,"C"&amp;$H$2:$H$97)</f>
        <v>C1315</v>
      </c>
      <c r="J44" s="27" t="s">
        <v>275</v>
      </c>
      <c r="K44" s="16">
        <v>162566</v>
      </c>
      <c r="L44" s="15">
        <v>91104</v>
      </c>
    </row>
    <row r="45" spans="1:12" x14ac:dyDescent="0.35">
      <c r="A45" s="2" t="s">
        <v>200</v>
      </c>
      <c r="B45" s="14" t="s">
        <v>126</v>
      </c>
      <c r="C45" s="14">
        <v>1</v>
      </c>
      <c r="D45" s="28" t="s">
        <v>270</v>
      </c>
      <c r="E45" s="29" t="str">
        <f t="shared" si="11"/>
        <v>19</v>
      </c>
      <c r="F45" s="29" t="str">
        <f t="shared" si="12"/>
        <v>64733</v>
      </c>
      <c r="G45" s="29" t="str">
        <f t="shared" si="13"/>
        <v>0127894</v>
      </c>
      <c r="H45" s="28" t="s">
        <v>273</v>
      </c>
      <c r="I45" s="29" t="str">
        <f>IF(H45="N/A",$F$2:$F$97,"C"&amp;$H$2:$H$97)</f>
        <v>C1539</v>
      </c>
      <c r="J45" s="27" t="s">
        <v>276</v>
      </c>
      <c r="K45" s="16">
        <v>188542</v>
      </c>
      <c r="L45" s="15">
        <v>81474</v>
      </c>
    </row>
    <row r="46" spans="1:12" x14ac:dyDescent="0.35">
      <c r="A46" s="2" t="s">
        <v>200</v>
      </c>
      <c r="B46" s="14" t="s">
        <v>126</v>
      </c>
      <c r="C46" s="14">
        <v>1</v>
      </c>
      <c r="D46" s="28" t="s">
        <v>277</v>
      </c>
      <c r="E46" s="29" t="str">
        <f>MID($D46,1,2)</f>
        <v>19</v>
      </c>
      <c r="F46" s="29" t="str">
        <f>MID($D46,3,5)</f>
        <v>64733</v>
      </c>
      <c r="G46" s="29" t="str">
        <f>MID($D46,8,7)</f>
        <v>0133868</v>
      </c>
      <c r="H46" s="14" t="s">
        <v>281</v>
      </c>
      <c r="I46" s="29" t="str">
        <f>IF(H46="N/A",$F$2:$F$102,"C"&amp;$H$2:$H$102)</f>
        <v>C1786</v>
      </c>
      <c r="J46" s="5" t="s">
        <v>285</v>
      </c>
      <c r="K46" s="39">
        <v>145828</v>
      </c>
      <c r="L46" s="40">
        <v>62347</v>
      </c>
    </row>
    <row r="47" spans="1:12" x14ac:dyDescent="0.35">
      <c r="A47" s="2" t="s">
        <v>200</v>
      </c>
      <c r="B47" s="14" t="s">
        <v>126</v>
      </c>
      <c r="C47" s="14">
        <v>1</v>
      </c>
      <c r="D47" s="28" t="s">
        <v>278</v>
      </c>
      <c r="E47" s="29" t="str">
        <f>MID($D47,1,2)</f>
        <v>19</v>
      </c>
      <c r="F47" s="29" t="str">
        <f>MID($D47,3,5)</f>
        <v>64733</v>
      </c>
      <c r="G47" s="29" t="str">
        <f>MID($D47,8,7)</f>
        <v>0133694</v>
      </c>
      <c r="H47" s="14" t="s">
        <v>282</v>
      </c>
      <c r="I47" s="29" t="str">
        <f>IF(H47="N/A",$F$2:$F$102,"C"&amp;$H$2:$H$102)</f>
        <v>C1787</v>
      </c>
      <c r="J47" s="5" t="s">
        <v>286</v>
      </c>
      <c r="K47" s="39">
        <v>113770</v>
      </c>
      <c r="L47" s="40">
        <v>11503</v>
      </c>
    </row>
    <row r="48" spans="1:12" x14ac:dyDescent="0.35">
      <c r="A48" s="2" t="s">
        <v>200</v>
      </c>
      <c r="B48" s="14" t="s">
        <v>126</v>
      </c>
      <c r="C48" s="14">
        <v>1</v>
      </c>
      <c r="D48" s="28" t="s">
        <v>279</v>
      </c>
      <c r="E48" s="29" t="str">
        <f>MID($D48,1,2)</f>
        <v>19</v>
      </c>
      <c r="F48" s="29" t="str">
        <f>MID($D48,3,5)</f>
        <v>64733</v>
      </c>
      <c r="G48" s="29" t="str">
        <f>MID($D48,8,7)</f>
        <v>0137604</v>
      </c>
      <c r="H48" s="14" t="s">
        <v>283</v>
      </c>
      <c r="I48" s="29" t="str">
        <f>IF(H48="N/A",$F$2:$F$102,"C"&amp;$H$2:$H$102)</f>
        <v>C1866</v>
      </c>
      <c r="J48" s="5" t="s">
        <v>287</v>
      </c>
      <c r="K48" s="39">
        <v>64461</v>
      </c>
      <c r="L48" s="40">
        <v>31288</v>
      </c>
    </row>
    <row r="49" spans="1:12" x14ac:dyDescent="0.35">
      <c r="A49" s="2" t="s">
        <v>200</v>
      </c>
      <c r="B49" s="14" t="s">
        <v>126</v>
      </c>
      <c r="C49" s="14">
        <v>1</v>
      </c>
      <c r="D49" s="28" t="s">
        <v>280</v>
      </c>
      <c r="E49" s="29" t="str">
        <f>MID($D49,1,2)</f>
        <v>19</v>
      </c>
      <c r="F49" s="29" t="str">
        <f>MID($D49,3,5)</f>
        <v>64733</v>
      </c>
      <c r="G49" s="29" t="str">
        <f>MID($D49,8,7)</f>
        <v>0136994</v>
      </c>
      <c r="H49" s="14" t="s">
        <v>284</v>
      </c>
      <c r="I49" s="29" t="str">
        <f>IF(H49="N/A",$F$2:$F$102,"C"&amp;$H$2:$H$102)</f>
        <v>C1927</v>
      </c>
      <c r="J49" s="5" t="s">
        <v>288</v>
      </c>
      <c r="K49" s="39">
        <v>23976</v>
      </c>
      <c r="L49" s="40">
        <v>4590</v>
      </c>
    </row>
    <row r="50" spans="1:12" x14ac:dyDescent="0.35">
      <c r="A50" s="2" t="s">
        <v>44</v>
      </c>
      <c r="B50" s="14" t="s">
        <v>127</v>
      </c>
      <c r="C50" s="14">
        <v>1</v>
      </c>
      <c r="D50" s="28" t="s">
        <v>290</v>
      </c>
      <c r="E50" s="29" t="str">
        <f>MID($D50,1,2)</f>
        <v>20</v>
      </c>
      <c r="F50" s="29" t="str">
        <f>MID($D50,3,5)</f>
        <v>65276</v>
      </c>
      <c r="G50" s="29" t="str">
        <f>MID($D50,8,7)</f>
        <v>0000000</v>
      </c>
      <c r="H50" s="28" t="s">
        <v>14</v>
      </c>
      <c r="I50" s="29" t="str">
        <f>IF(H50="N/A",$F$2:$F$102,"C"&amp;$H$2:$H$102)</f>
        <v>65276</v>
      </c>
      <c r="J50" s="5" t="s">
        <v>289</v>
      </c>
      <c r="K50" s="39">
        <v>28231</v>
      </c>
      <c r="L50" s="40">
        <v>200</v>
      </c>
    </row>
    <row r="51" spans="1:12" x14ac:dyDescent="0.35">
      <c r="A51" s="2" t="s">
        <v>44</v>
      </c>
      <c r="B51" s="14" t="s">
        <v>127</v>
      </c>
      <c r="C51" s="14">
        <v>1</v>
      </c>
      <c r="D51" s="28" t="s">
        <v>180</v>
      </c>
      <c r="E51" s="29" t="str">
        <f t="shared" si="11"/>
        <v>20</v>
      </c>
      <c r="F51" s="29" t="str">
        <f t="shared" si="12"/>
        <v>65243</v>
      </c>
      <c r="G51" s="29" t="str">
        <f t="shared" si="13"/>
        <v>0100016</v>
      </c>
      <c r="H51" s="28" t="s">
        <v>181</v>
      </c>
      <c r="I51" s="29" t="str">
        <f t="shared" ref="I51:I63" si="14">IF(H51="N/A",$F$2:$F$97,"C"&amp;$H$2:$H$97)</f>
        <v>C0507</v>
      </c>
      <c r="J51" s="27" t="s">
        <v>182</v>
      </c>
      <c r="K51" s="16">
        <v>49885</v>
      </c>
      <c r="L51" s="15">
        <v>18560</v>
      </c>
    </row>
    <row r="52" spans="1:12" x14ac:dyDescent="0.35">
      <c r="A52" s="2" t="s">
        <v>46</v>
      </c>
      <c r="B52" s="14" t="s">
        <v>128</v>
      </c>
      <c r="C52" s="14">
        <v>53</v>
      </c>
      <c r="D52" s="28" t="s">
        <v>291</v>
      </c>
      <c r="E52" s="29" t="str">
        <f t="shared" si="11"/>
        <v>21</v>
      </c>
      <c r="F52" s="29" t="str">
        <f t="shared" si="12"/>
        <v>65342</v>
      </c>
      <c r="G52" s="29" t="str">
        <f t="shared" si="13"/>
        <v>0000000</v>
      </c>
      <c r="H52" s="28" t="s">
        <v>14</v>
      </c>
      <c r="I52" s="29" t="str">
        <f t="shared" si="14"/>
        <v>65342</v>
      </c>
      <c r="J52" s="27" t="s">
        <v>292</v>
      </c>
      <c r="K52" s="16">
        <v>1119</v>
      </c>
      <c r="L52" s="15">
        <v>826</v>
      </c>
    </row>
    <row r="53" spans="1:12" x14ac:dyDescent="0.35">
      <c r="A53" s="2" t="s">
        <v>48</v>
      </c>
      <c r="B53" s="14" t="s">
        <v>129</v>
      </c>
      <c r="C53" s="14">
        <v>31</v>
      </c>
      <c r="D53" s="28" t="s">
        <v>293</v>
      </c>
      <c r="E53" s="29" t="str">
        <f t="shared" si="11"/>
        <v>23</v>
      </c>
      <c r="F53" s="29" t="str">
        <f t="shared" si="12"/>
        <v>65573</v>
      </c>
      <c r="G53" s="29" t="str">
        <f t="shared" si="13"/>
        <v>0000000</v>
      </c>
      <c r="H53" s="28" t="s">
        <v>14</v>
      </c>
      <c r="I53" s="29" t="str">
        <f t="shared" si="14"/>
        <v>65573</v>
      </c>
      <c r="J53" s="27" t="s">
        <v>294</v>
      </c>
      <c r="K53" s="16">
        <v>18511</v>
      </c>
      <c r="L53" s="15">
        <v>507</v>
      </c>
    </row>
    <row r="54" spans="1:12" x14ac:dyDescent="0.35">
      <c r="A54" s="2" t="s">
        <v>48</v>
      </c>
      <c r="B54" s="14" t="s">
        <v>129</v>
      </c>
      <c r="C54" s="14">
        <v>31</v>
      </c>
      <c r="D54" s="28" t="s">
        <v>183</v>
      </c>
      <c r="E54" s="29" t="str">
        <f t="shared" si="11"/>
        <v>23</v>
      </c>
      <c r="F54" s="29" t="str">
        <f t="shared" si="12"/>
        <v>65623</v>
      </c>
      <c r="G54" s="29" t="str">
        <f t="shared" si="13"/>
        <v>0125658</v>
      </c>
      <c r="H54" s="28" t="s">
        <v>184</v>
      </c>
      <c r="I54" s="29" t="str">
        <f t="shared" si="14"/>
        <v>C1373</v>
      </c>
      <c r="J54" s="27" t="s">
        <v>185</v>
      </c>
      <c r="K54" s="16">
        <v>35688</v>
      </c>
      <c r="L54" s="15">
        <v>3681</v>
      </c>
    </row>
    <row r="55" spans="1:12" x14ac:dyDescent="0.35">
      <c r="A55" s="2" t="s">
        <v>50</v>
      </c>
      <c r="B55" s="14" t="s">
        <v>130</v>
      </c>
      <c r="C55" s="14">
        <v>2</v>
      </c>
      <c r="D55" s="28" t="s">
        <v>221</v>
      </c>
      <c r="E55" s="29" t="str">
        <f t="shared" si="11"/>
        <v>27</v>
      </c>
      <c r="F55" s="29" t="str">
        <f t="shared" si="12"/>
        <v>66225</v>
      </c>
      <c r="G55" s="29" t="str">
        <f t="shared" si="13"/>
        <v>0000000</v>
      </c>
      <c r="H55" s="28" t="s">
        <v>14</v>
      </c>
      <c r="I55" s="29" t="str">
        <f t="shared" si="14"/>
        <v>66225</v>
      </c>
      <c r="J55" s="27" t="s">
        <v>222</v>
      </c>
      <c r="K55" s="16">
        <v>59797</v>
      </c>
      <c r="L55" s="15">
        <v>9884</v>
      </c>
    </row>
    <row r="56" spans="1:12" x14ac:dyDescent="0.35">
      <c r="A56" s="2" t="s">
        <v>50</v>
      </c>
      <c r="B56" s="14" t="s">
        <v>130</v>
      </c>
      <c r="C56" s="14">
        <v>2</v>
      </c>
      <c r="D56" s="28" t="s">
        <v>186</v>
      </c>
      <c r="E56" s="29" t="str">
        <f t="shared" si="11"/>
        <v>27</v>
      </c>
      <c r="F56" s="29" t="str">
        <f t="shared" si="12"/>
        <v>10272</v>
      </c>
      <c r="G56" s="29" t="str">
        <f t="shared" si="13"/>
        <v>0112177</v>
      </c>
      <c r="H56" s="28" t="s">
        <v>187</v>
      </c>
      <c r="I56" s="29" t="str">
        <f t="shared" si="14"/>
        <v>C0799</v>
      </c>
      <c r="J56" s="27" t="s">
        <v>188</v>
      </c>
      <c r="K56" s="16">
        <v>31638</v>
      </c>
      <c r="L56" s="15">
        <v>7910</v>
      </c>
    </row>
    <row r="57" spans="1:12" x14ac:dyDescent="0.35">
      <c r="A57" s="2" t="s">
        <v>52</v>
      </c>
      <c r="B57" s="14" t="s">
        <v>131</v>
      </c>
      <c r="C57" s="14">
        <v>4</v>
      </c>
      <c r="D57" s="28" t="s">
        <v>54</v>
      </c>
      <c r="E57" s="29" t="str">
        <f t="shared" ref="E57:E61" si="15">MID($D57,1,2)</f>
        <v>30</v>
      </c>
      <c r="F57" s="29" t="str">
        <f t="shared" ref="F57:F61" si="16">MID($D57,3,5)</f>
        <v>66480</v>
      </c>
      <c r="G57" s="29" t="str">
        <f t="shared" ref="G57:G61" si="17">MID($D57,8,7)</f>
        <v>0000000</v>
      </c>
      <c r="H57" s="28" t="s">
        <v>14</v>
      </c>
      <c r="I57" s="29" t="str">
        <f t="shared" si="14"/>
        <v>66480</v>
      </c>
      <c r="J57" s="27" t="s">
        <v>55</v>
      </c>
      <c r="K57" s="16">
        <v>321397</v>
      </c>
      <c r="L57" s="15">
        <v>31953</v>
      </c>
    </row>
    <row r="58" spans="1:12" x14ac:dyDescent="0.35">
      <c r="A58" s="2" t="s">
        <v>52</v>
      </c>
      <c r="B58" s="14" t="s">
        <v>131</v>
      </c>
      <c r="C58" s="14">
        <v>4</v>
      </c>
      <c r="D58" s="28" t="s">
        <v>295</v>
      </c>
      <c r="E58" s="29" t="str">
        <f t="shared" si="15"/>
        <v>30</v>
      </c>
      <c r="F58" s="29" t="str">
        <f t="shared" si="16"/>
        <v>66548</v>
      </c>
      <c r="G58" s="29" t="str">
        <f t="shared" si="17"/>
        <v>0000000</v>
      </c>
      <c r="H58" s="28" t="s">
        <v>14</v>
      </c>
      <c r="I58" s="29" t="str">
        <f t="shared" si="14"/>
        <v>66548</v>
      </c>
      <c r="J58" s="27" t="s">
        <v>296</v>
      </c>
      <c r="K58" s="16">
        <v>1917316</v>
      </c>
      <c r="L58" s="15">
        <v>618284</v>
      </c>
    </row>
    <row r="59" spans="1:12" x14ac:dyDescent="0.35">
      <c r="A59" s="2" t="s">
        <v>56</v>
      </c>
      <c r="B59" s="14" t="s">
        <v>132</v>
      </c>
      <c r="C59" s="14">
        <v>4</v>
      </c>
      <c r="D59" s="28" t="s">
        <v>189</v>
      </c>
      <c r="E59" s="29" t="str">
        <f t="shared" si="15"/>
        <v>31</v>
      </c>
      <c r="F59" s="29" t="str">
        <f t="shared" si="16"/>
        <v>66928</v>
      </c>
      <c r="G59" s="29" t="str">
        <f t="shared" si="17"/>
        <v>0000000</v>
      </c>
      <c r="H59" s="28" t="s">
        <v>14</v>
      </c>
      <c r="I59" s="29" t="str">
        <f t="shared" si="14"/>
        <v>66928</v>
      </c>
      <c r="J59" s="27" t="s">
        <v>190</v>
      </c>
      <c r="K59" s="16">
        <v>783767</v>
      </c>
      <c r="L59" s="15">
        <v>238814</v>
      </c>
    </row>
    <row r="60" spans="1:12" x14ac:dyDescent="0.35">
      <c r="A60" s="2" t="s">
        <v>58</v>
      </c>
      <c r="B60" s="14" t="s">
        <v>133</v>
      </c>
      <c r="C60" s="14">
        <v>11</v>
      </c>
      <c r="D60" s="28" t="s">
        <v>171</v>
      </c>
      <c r="E60" s="29" t="str">
        <f t="shared" si="15"/>
        <v>33</v>
      </c>
      <c r="F60" s="29" t="str">
        <f t="shared" si="16"/>
        <v>66985</v>
      </c>
      <c r="G60" s="29" t="str">
        <f t="shared" si="17"/>
        <v>0000000</v>
      </c>
      <c r="H60" s="28" t="s">
        <v>14</v>
      </c>
      <c r="I60" s="29" t="str">
        <f t="shared" si="14"/>
        <v>66985</v>
      </c>
      <c r="J60" s="27" t="s">
        <v>172</v>
      </c>
      <c r="K60" s="16">
        <v>2105993</v>
      </c>
      <c r="L60" s="15">
        <v>640169</v>
      </c>
    </row>
    <row r="61" spans="1:12" x14ac:dyDescent="0.35">
      <c r="A61" s="2" t="s">
        <v>58</v>
      </c>
      <c r="B61" s="14" t="s">
        <v>133</v>
      </c>
      <c r="C61" s="14">
        <v>11</v>
      </c>
      <c r="D61" s="28" t="s">
        <v>60</v>
      </c>
      <c r="E61" s="29" t="str">
        <f t="shared" si="15"/>
        <v>33</v>
      </c>
      <c r="F61" s="29" t="str">
        <f t="shared" si="16"/>
        <v>67215</v>
      </c>
      <c r="G61" s="29" t="str">
        <f t="shared" si="17"/>
        <v>0000000</v>
      </c>
      <c r="H61" s="28" t="s">
        <v>14</v>
      </c>
      <c r="I61" s="29" t="str">
        <f t="shared" si="14"/>
        <v>67215</v>
      </c>
      <c r="J61" s="27" t="s">
        <v>61</v>
      </c>
      <c r="K61" s="16">
        <v>9833400</v>
      </c>
      <c r="L61" s="15">
        <v>554830</v>
      </c>
    </row>
    <row r="62" spans="1:12" x14ac:dyDescent="0.35">
      <c r="A62" s="2" t="s">
        <v>63</v>
      </c>
      <c r="B62" s="14" t="s">
        <v>134</v>
      </c>
      <c r="C62" s="14">
        <v>4</v>
      </c>
      <c r="D62" s="28" t="s">
        <v>191</v>
      </c>
      <c r="E62" s="29" t="str">
        <f t="shared" ref="E62:E68" si="18">MID($D62,1,2)</f>
        <v>36</v>
      </c>
      <c r="F62" s="29" t="str">
        <f t="shared" ref="F62:F68" si="19">MID($D62,3,5)</f>
        <v>10363</v>
      </c>
      <c r="G62" s="29" t="str">
        <f t="shared" ref="G62:G68" si="20">MID($D62,8,7)</f>
        <v>0000000</v>
      </c>
      <c r="H62" s="28" t="s">
        <v>14</v>
      </c>
      <c r="I62" s="29" t="str">
        <f t="shared" si="14"/>
        <v>10363</v>
      </c>
      <c r="J62" s="27" t="s">
        <v>192</v>
      </c>
      <c r="K62" s="16">
        <v>2655043</v>
      </c>
      <c r="L62" s="15">
        <v>389215</v>
      </c>
    </row>
    <row r="63" spans="1:12" x14ac:dyDescent="0.35">
      <c r="A63" s="2" t="s">
        <v>63</v>
      </c>
      <c r="B63" s="14" t="s">
        <v>134</v>
      </c>
      <c r="C63" s="14">
        <v>4</v>
      </c>
      <c r="D63" s="28" t="s">
        <v>65</v>
      </c>
      <c r="E63" s="29" t="str">
        <f t="shared" si="18"/>
        <v>36</v>
      </c>
      <c r="F63" s="29" t="str">
        <f t="shared" si="19"/>
        <v>67868</v>
      </c>
      <c r="G63" s="29" t="str">
        <f t="shared" si="20"/>
        <v>0000000</v>
      </c>
      <c r="H63" s="28" t="s">
        <v>14</v>
      </c>
      <c r="I63" s="29" t="str">
        <f t="shared" si="14"/>
        <v>67868</v>
      </c>
      <c r="J63" s="27" t="s">
        <v>66</v>
      </c>
      <c r="K63" s="16">
        <v>1119503</v>
      </c>
      <c r="L63" s="15">
        <v>61968</v>
      </c>
    </row>
    <row r="64" spans="1:12" x14ac:dyDescent="0.35">
      <c r="A64" s="2" t="s">
        <v>63</v>
      </c>
      <c r="B64" s="14" t="s">
        <v>134</v>
      </c>
      <c r="C64" s="14">
        <v>4</v>
      </c>
      <c r="D64" s="28" t="s">
        <v>297</v>
      </c>
      <c r="E64" s="29" t="str">
        <f>MID($D64,1,2)</f>
        <v>36</v>
      </c>
      <c r="F64" s="29" t="str">
        <f>MID($D64,3,5)</f>
        <v>67934</v>
      </c>
      <c r="G64" s="29" t="str">
        <f>MID($D64,8,7)</f>
        <v>0000000</v>
      </c>
      <c r="H64" s="28" t="s">
        <v>14</v>
      </c>
      <c r="I64" s="29" t="str">
        <f>IF(H64="N/A",$F$2:$F$102,"C"&amp;$H$2:$H$102)</f>
        <v>67934</v>
      </c>
      <c r="J64" s="5" t="s">
        <v>298</v>
      </c>
      <c r="K64" s="39">
        <v>7226284</v>
      </c>
      <c r="L64" s="40">
        <v>168638</v>
      </c>
    </row>
    <row r="65" spans="1:12" x14ac:dyDescent="0.35">
      <c r="A65" s="2" t="s">
        <v>67</v>
      </c>
      <c r="B65" s="14" t="s">
        <v>135</v>
      </c>
      <c r="C65" s="14">
        <v>2</v>
      </c>
      <c r="D65" s="28" t="s">
        <v>223</v>
      </c>
      <c r="E65" s="29" t="str">
        <f t="shared" si="18"/>
        <v>37</v>
      </c>
      <c r="F65" s="29" t="str">
        <f t="shared" si="19"/>
        <v>68114</v>
      </c>
      <c r="G65" s="29" t="str">
        <f t="shared" si="20"/>
        <v>0000000</v>
      </c>
      <c r="H65" s="28" t="s">
        <v>14</v>
      </c>
      <c r="I65" s="29" t="str">
        <f t="shared" ref="I65:I70" si="21">IF(H65="N/A",$F$2:$F$97,"C"&amp;$H$2:$H$97)</f>
        <v>68114</v>
      </c>
      <c r="J65" s="27" t="s">
        <v>224</v>
      </c>
      <c r="K65" s="16">
        <v>1272193</v>
      </c>
      <c r="L65" s="15">
        <v>297732</v>
      </c>
    </row>
    <row r="66" spans="1:12" x14ac:dyDescent="0.35">
      <c r="A66" s="2" t="s">
        <v>67</v>
      </c>
      <c r="B66" s="14" t="s">
        <v>135</v>
      </c>
      <c r="C66" s="14">
        <v>2</v>
      </c>
      <c r="D66" s="28" t="s">
        <v>300</v>
      </c>
      <c r="E66" s="29" t="str">
        <f t="shared" si="18"/>
        <v>37</v>
      </c>
      <c r="F66" s="29" t="str">
        <f t="shared" si="19"/>
        <v>68155</v>
      </c>
      <c r="G66" s="29" t="str">
        <f t="shared" si="20"/>
        <v>0000000</v>
      </c>
      <c r="H66" s="28" t="s">
        <v>14</v>
      </c>
      <c r="I66" s="29" t="str">
        <f t="shared" si="21"/>
        <v>68155</v>
      </c>
      <c r="J66" s="27" t="s">
        <v>299</v>
      </c>
      <c r="K66" s="16">
        <v>169289</v>
      </c>
      <c r="L66" s="15">
        <v>545</v>
      </c>
    </row>
    <row r="67" spans="1:12" x14ac:dyDescent="0.35">
      <c r="A67" s="2" t="s">
        <v>67</v>
      </c>
      <c r="B67" s="14" t="s">
        <v>135</v>
      </c>
      <c r="C67" s="14">
        <v>2</v>
      </c>
      <c r="D67" s="28" t="s">
        <v>193</v>
      </c>
      <c r="E67" s="29" t="str">
        <f t="shared" si="18"/>
        <v>37</v>
      </c>
      <c r="F67" s="29" t="str">
        <f t="shared" si="19"/>
        <v>68221</v>
      </c>
      <c r="G67" s="29" t="str">
        <f t="shared" si="20"/>
        <v>0000000</v>
      </c>
      <c r="H67" s="28" t="s">
        <v>14</v>
      </c>
      <c r="I67" s="29" t="str">
        <f t="shared" si="21"/>
        <v>68221</v>
      </c>
      <c r="J67" s="27" t="s">
        <v>194</v>
      </c>
      <c r="K67" s="16">
        <v>1630496</v>
      </c>
      <c r="L67" s="15">
        <v>167148</v>
      </c>
    </row>
    <row r="68" spans="1:12" x14ac:dyDescent="0.35">
      <c r="A68" s="2" t="s">
        <v>67</v>
      </c>
      <c r="B68" s="14" t="s">
        <v>135</v>
      </c>
      <c r="C68" s="14">
        <v>2</v>
      </c>
      <c r="D68" s="28" t="s">
        <v>302</v>
      </c>
      <c r="E68" s="29" t="str">
        <f t="shared" si="18"/>
        <v>37</v>
      </c>
      <c r="F68" s="29" t="str">
        <f t="shared" si="19"/>
        <v>68395</v>
      </c>
      <c r="G68" s="29" t="str">
        <f t="shared" si="20"/>
        <v>0000000</v>
      </c>
      <c r="H68" s="28" t="s">
        <v>14</v>
      </c>
      <c r="I68" s="29" t="str">
        <f t="shared" si="21"/>
        <v>68395</v>
      </c>
      <c r="J68" s="27" t="s">
        <v>301</v>
      </c>
      <c r="K68" s="16">
        <v>2167510</v>
      </c>
      <c r="L68" s="15">
        <v>23616</v>
      </c>
    </row>
    <row r="69" spans="1:12" x14ac:dyDescent="0.35">
      <c r="A69" s="2" t="s">
        <v>69</v>
      </c>
      <c r="B69" s="14" t="s">
        <v>136</v>
      </c>
      <c r="C69" s="14">
        <v>1</v>
      </c>
      <c r="D69" s="28" t="s">
        <v>195</v>
      </c>
      <c r="E69" s="29" t="str">
        <f t="shared" ref="E69:E75" si="22">MID($D69,1,2)</f>
        <v>39</v>
      </c>
      <c r="F69" s="29" t="str">
        <f t="shared" ref="F69:F75" si="23">MID($D69,3,5)</f>
        <v>68544</v>
      </c>
      <c r="G69" s="29" t="str">
        <f t="shared" ref="G69:G75" si="24">MID($D69,8,7)</f>
        <v>0000000</v>
      </c>
      <c r="H69" s="28" t="s">
        <v>14</v>
      </c>
      <c r="I69" s="29" t="str">
        <f t="shared" si="21"/>
        <v>68544</v>
      </c>
      <c r="J69" s="27" t="s">
        <v>62</v>
      </c>
      <c r="K69" s="16">
        <v>254478</v>
      </c>
      <c r="L69" s="15">
        <v>61182</v>
      </c>
    </row>
    <row r="70" spans="1:12" x14ac:dyDescent="0.35">
      <c r="A70" s="2" t="s">
        <v>69</v>
      </c>
      <c r="B70" s="14" t="s">
        <v>136</v>
      </c>
      <c r="C70" s="14">
        <v>1</v>
      </c>
      <c r="D70" s="28" t="s">
        <v>160</v>
      </c>
      <c r="E70" s="29" t="str">
        <f t="shared" si="22"/>
        <v>39</v>
      </c>
      <c r="F70" s="29" t="str">
        <f t="shared" si="23"/>
        <v>68593</v>
      </c>
      <c r="G70" s="29" t="str">
        <f t="shared" si="24"/>
        <v>0000000</v>
      </c>
      <c r="H70" s="28" t="s">
        <v>14</v>
      </c>
      <c r="I70" s="29" t="str">
        <f t="shared" si="21"/>
        <v>68593</v>
      </c>
      <c r="J70" s="27" t="s">
        <v>161</v>
      </c>
      <c r="K70" s="16">
        <v>5834101</v>
      </c>
      <c r="L70" s="15">
        <v>1893178</v>
      </c>
    </row>
    <row r="71" spans="1:12" x14ac:dyDescent="0.35">
      <c r="A71" s="2" t="s">
        <v>69</v>
      </c>
      <c r="B71" s="14" t="s">
        <v>136</v>
      </c>
      <c r="C71" s="14">
        <v>1</v>
      </c>
      <c r="D71" s="28" t="s">
        <v>304</v>
      </c>
      <c r="E71" s="29" t="str">
        <f>MID($D71,1,2)</f>
        <v>39</v>
      </c>
      <c r="F71" s="29" t="str">
        <f>MID($D71,3,5)</f>
        <v>77388</v>
      </c>
      <c r="G71" s="29" t="str">
        <f>MID($D71,8,7)</f>
        <v>0000000</v>
      </c>
      <c r="H71" s="28" t="s">
        <v>14</v>
      </c>
      <c r="I71" s="29" t="str">
        <f>IF(H71="N/A",$F$2:$F$102,"C"&amp;$H$2:$H$102)</f>
        <v>77388</v>
      </c>
      <c r="J71" s="5" t="s">
        <v>303</v>
      </c>
      <c r="K71" s="39">
        <v>41459</v>
      </c>
      <c r="L71" s="40">
        <v>4675</v>
      </c>
    </row>
    <row r="72" spans="1:12" x14ac:dyDescent="0.35">
      <c r="A72" s="2" t="s">
        <v>71</v>
      </c>
      <c r="B72" s="14" t="s">
        <v>137</v>
      </c>
      <c r="C72" s="14">
        <v>1</v>
      </c>
      <c r="D72" s="28" t="s">
        <v>73</v>
      </c>
      <c r="E72" s="29" t="str">
        <f t="shared" si="22"/>
        <v>41</v>
      </c>
      <c r="F72" s="29" t="str">
        <f t="shared" si="23"/>
        <v>69005</v>
      </c>
      <c r="G72" s="29" t="str">
        <f t="shared" si="24"/>
        <v>0000000</v>
      </c>
      <c r="H72" s="28" t="s">
        <v>14</v>
      </c>
      <c r="I72" s="29" t="str">
        <f>IF(H72="N/A",$F$2:$F$97,"C"&amp;$H$2:$H$97)</f>
        <v>69005</v>
      </c>
      <c r="J72" s="27" t="s">
        <v>74</v>
      </c>
      <c r="K72" s="16">
        <v>1375829</v>
      </c>
      <c r="L72" s="15">
        <v>73208</v>
      </c>
    </row>
    <row r="73" spans="1:12" x14ac:dyDescent="0.35">
      <c r="A73" s="2" t="s">
        <v>71</v>
      </c>
      <c r="B73" s="14" t="s">
        <v>137</v>
      </c>
      <c r="C73" s="14">
        <v>1</v>
      </c>
      <c r="D73" s="28" t="s">
        <v>196</v>
      </c>
      <c r="E73" s="29" t="str">
        <f>MID($D73,1,2)</f>
        <v>41</v>
      </c>
      <c r="F73" s="29" t="str">
        <f>MID($D73,3,5)</f>
        <v>69021</v>
      </c>
      <c r="G73" s="29" t="str">
        <f>MID($D73,8,7)</f>
        <v>0000000</v>
      </c>
      <c r="H73" s="28" t="s">
        <v>14</v>
      </c>
      <c r="I73" s="29" t="str">
        <f>IF(H73="N/A",$F$2:$F$102,"C"&amp;$H$2:$H$102)</f>
        <v>69021</v>
      </c>
      <c r="J73" s="5" t="s">
        <v>197</v>
      </c>
      <c r="K73" s="39">
        <v>40517</v>
      </c>
      <c r="L73" s="40">
        <v>7488</v>
      </c>
    </row>
    <row r="74" spans="1:12" x14ac:dyDescent="0.35">
      <c r="A74" s="2" t="s">
        <v>71</v>
      </c>
      <c r="B74" s="14" t="s">
        <v>137</v>
      </c>
      <c r="C74" s="14">
        <v>1</v>
      </c>
      <c r="D74" s="28" t="s">
        <v>305</v>
      </c>
      <c r="E74" s="29" t="str">
        <f t="shared" si="22"/>
        <v>43</v>
      </c>
      <c r="F74" s="29" t="str">
        <f t="shared" si="23"/>
        <v>69609</v>
      </c>
      <c r="G74" s="29" t="str">
        <f t="shared" si="24"/>
        <v>0000000</v>
      </c>
      <c r="H74" s="28" t="s">
        <v>14</v>
      </c>
      <c r="I74" s="29" t="str">
        <f t="shared" ref="I74:I86" si="25">IF(H74="N/A",$F$2:$F$97,"C"&amp;$H$2:$H$97)</f>
        <v>69609</v>
      </c>
      <c r="J74" s="27" t="s">
        <v>306</v>
      </c>
      <c r="K74" s="16">
        <v>131847</v>
      </c>
      <c r="L74" s="15">
        <v>37018</v>
      </c>
    </row>
    <row r="75" spans="1:12" x14ac:dyDescent="0.35">
      <c r="A75" s="2" t="s">
        <v>75</v>
      </c>
      <c r="B75" s="14" t="s">
        <v>138</v>
      </c>
      <c r="C75" s="14">
        <v>3</v>
      </c>
      <c r="D75" s="28" t="s">
        <v>77</v>
      </c>
      <c r="E75" s="29" t="str">
        <f t="shared" si="22"/>
        <v>43</v>
      </c>
      <c r="F75" s="29" t="str">
        <f t="shared" si="23"/>
        <v>69435</v>
      </c>
      <c r="G75" s="29" t="str">
        <f t="shared" si="24"/>
        <v>0000000</v>
      </c>
      <c r="H75" s="28" t="s">
        <v>14</v>
      </c>
      <c r="I75" s="29" t="str">
        <f t="shared" si="25"/>
        <v>69435</v>
      </c>
      <c r="J75" s="27" t="s">
        <v>78</v>
      </c>
      <c r="K75" s="16">
        <v>1288387</v>
      </c>
      <c r="L75" s="15">
        <v>290256</v>
      </c>
    </row>
    <row r="76" spans="1:12" x14ac:dyDescent="0.35">
      <c r="A76" s="2" t="s">
        <v>79</v>
      </c>
      <c r="B76" s="14" t="s">
        <v>139</v>
      </c>
      <c r="C76" s="14">
        <v>1</v>
      </c>
      <c r="D76" s="28" t="s">
        <v>81</v>
      </c>
      <c r="E76" s="29" t="str">
        <f t="shared" ref="E76:E82" si="26">MID($D76,1,2)</f>
        <v>44</v>
      </c>
      <c r="F76" s="29" t="str">
        <f t="shared" ref="F76:F82" si="27">MID($D76,3,5)</f>
        <v>75432</v>
      </c>
      <c r="G76" s="29" t="str">
        <f t="shared" ref="G76:G82" si="28">MID($D76,8,7)</f>
        <v>0000000</v>
      </c>
      <c r="H76" s="28" t="s">
        <v>14</v>
      </c>
      <c r="I76" s="29" t="str">
        <f t="shared" si="25"/>
        <v>75432</v>
      </c>
      <c r="J76" s="27" t="s">
        <v>82</v>
      </c>
      <c r="K76" s="16">
        <v>196042</v>
      </c>
      <c r="L76" s="15">
        <v>26255</v>
      </c>
    </row>
    <row r="77" spans="1:12" x14ac:dyDescent="0.35">
      <c r="A77" s="2" t="s">
        <v>83</v>
      </c>
      <c r="B77" s="14" t="s">
        <v>140</v>
      </c>
      <c r="C77" s="14">
        <v>1</v>
      </c>
      <c r="D77" s="28" t="s">
        <v>307</v>
      </c>
      <c r="E77" s="29" t="str">
        <f t="shared" si="26"/>
        <v>47</v>
      </c>
      <c r="F77" s="29" t="str">
        <f t="shared" si="27"/>
        <v>70490</v>
      </c>
      <c r="G77" s="29" t="str">
        <f t="shared" si="28"/>
        <v>0000000</v>
      </c>
      <c r="H77" s="28" t="s">
        <v>14</v>
      </c>
      <c r="I77" s="29" t="str">
        <f t="shared" si="25"/>
        <v>70490</v>
      </c>
      <c r="J77" s="27" t="s">
        <v>308</v>
      </c>
      <c r="K77" s="16">
        <v>951</v>
      </c>
      <c r="L77" s="15">
        <v>951</v>
      </c>
    </row>
    <row r="78" spans="1:12" x14ac:dyDescent="0.35">
      <c r="A78" s="2" t="s">
        <v>85</v>
      </c>
      <c r="B78" s="14" t="s">
        <v>141</v>
      </c>
      <c r="C78" s="14">
        <v>6</v>
      </c>
      <c r="D78" s="28" t="s">
        <v>162</v>
      </c>
      <c r="E78" s="29" t="str">
        <f t="shared" si="26"/>
        <v>49</v>
      </c>
      <c r="F78" s="29" t="str">
        <f t="shared" si="27"/>
        <v>70920</v>
      </c>
      <c r="G78" s="29" t="str">
        <f t="shared" si="28"/>
        <v>0000000</v>
      </c>
      <c r="H78" s="28" t="s">
        <v>14</v>
      </c>
      <c r="I78" s="29" t="str">
        <f t="shared" si="25"/>
        <v>70920</v>
      </c>
      <c r="J78" s="27" t="s">
        <v>163</v>
      </c>
      <c r="K78" s="16">
        <v>1768956</v>
      </c>
      <c r="L78" s="15">
        <v>298021</v>
      </c>
    </row>
    <row r="79" spans="1:12" x14ac:dyDescent="0.35">
      <c r="A79" s="2" t="s">
        <v>85</v>
      </c>
      <c r="B79" s="14" t="s">
        <v>141</v>
      </c>
      <c r="C79" s="14">
        <v>6</v>
      </c>
      <c r="D79" s="28" t="s">
        <v>198</v>
      </c>
      <c r="E79" s="29" t="str">
        <f t="shared" si="26"/>
        <v>49</v>
      </c>
      <c r="F79" s="29" t="str">
        <f t="shared" si="27"/>
        <v>73882</v>
      </c>
      <c r="G79" s="29" t="str">
        <f t="shared" si="28"/>
        <v>0000000</v>
      </c>
      <c r="H79" s="28" t="s">
        <v>14</v>
      </c>
      <c r="I79" s="29" t="str">
        <f t="shared" si="25"/>
        <v>73882</v>
      </c>
      <c r="J79" s="27" t="s">
        <v>199</v>
      </c>
      <c r="K79" s="16">
        <v>677321</v>
      </c>
      <c r="L79" s="15">
        <v>133278</v>
      </c>
    </row>
    <row r="80" spans="1:12" x14ac:dyDescent="0.35">
      <c r="A80" s="2" t="s">
        <v>85</v>
      </c>
      <c r="B80" s="14" t="s">
        <v>141</v>
      </c>
      <c r="C80" s="14">
        <v>6</v>
      </c>
      <c r="D80" s="28" t="s">
        <v>87</v>
      </c>
      <c r="E80" s="29" t="str">
        <f t="shared" si="26"/>
        <v>49</v>
      </c>
      <c r="F80" s="29" t="str">
        <f t="shared" si="27"/>
        <v>75358</v>
      </c>
      <c r="G80" s="29" t="str">
        <f t="shared" si="28"/>
        <v>0000000</v>
      </c>
      <c r="H80" s="28" t="s">
        <v>14</v>
      </c>
      <c r="I80" s="29" t="str">
        <f t="shared" si="25"/>
        <v>75358</v>
      </c>
      <c r="J80" s="27" t="s">
        <v>88</v>
      </c>
      <c r="K80" s="16">
        <v>352499</v>
      </c>
      <c r="L80" s="15">
        <v>24848</v>
      </c>
    </row>
    <row r="81" spans="1:12" x14ac:dyDescent="0.35">
      <c r="A81" s="2" t="s">
        <v>89</v>
      </c>
      <c r="B81" s="14" t="s">
        <v>142</v>
      </c>
      <c r="C81" s="14">
        <v>35</v>
      </c>
      <c r="D81" s="28" t="s">
        <v>91</v>
      </c>
      <c r="E81" s="29" t="str">
        <f t="shared" si="26"/>
        <v>50</v>
      </c>
      <c r="F81" s="29" t="str">
        <f t="shared" si="27"/>
        <v>71175</v>
      </c>
      <c r="G81" s="29" t="str">
        <f t="shared" si="28"/>
        <v>0000000</v>
      </c>
      <c r="H81" s="28" t="s">
        <v>14</v>
      </c>
      <c r="I81" s="29" t="str">
        <f t="shared" si="25"/>
        <v>71175</v>
      </c>
      <c r="J81" s="27" t="s">
        <v>92</v>
      </c>
      <c r="K81" s="16">
        <v>4476283</v>
      </c>
      <c r="L81" s="15">
        <v>115012</v>
      </c>
    </row>
    <row r="82" spans="1:12" x14ac:dyDescent="0.35">
      <c r="A82" s="2" t="s">
        <v>89</v>
      </c>
      <c r="B82" s="14" t="s">
        <v>142</v>
      </c>
      <c r="C82" s="14">
        <v>35</v>
      </c>
      <c r="D82" s="28" t="s">
        <v>93</v>
      </c>
      <c r="E82" s="29" t="str">
        <f t="shared" si="26"/>
        <v>50</v>
      </c>
      <c r="F82" s="29" t="str">
        <f t="shared" si="27"/>
        <v>75572</v>
      </c>
      <c r="G82" s="29" t="str">
        <f t="shared" si="28"/>
        <v>0000000</v>
      </c>
      <c r="H82" s="28" t="s">
        <v>14</v>
      </c>
      <c r="I82" s="29" t="str">
        <f t="shared" si="25"/>
        <v>75572</v>
      </c>
      <c r="J82" s="27" t="s">
        <v>94</v>
      </c>
      <c r="K82" s="16">
        <v>659518</v>
      </c>
      <c r="L82" s="15">
        <v>56249</v>
      </c>
    </row>
    <row r="83" spans="1:12" x14ac:dyDescent="0.35">
      <c r="A83" s="2" t="s">
        <v>95</v>
      </c>
      <c r="B83" s="14" t="s">
        <v>143</v>
      </c>
      <c r="C83" s="14">
        <v>1</v>
      </c>
      <c r="D83" s="28" t="s">
        <v>225</v>
      </c>
      <c r="E83" s="29" t="str">
        <f t="shared" ref="E83:E97" si="29">MID($D83,1,2)</f>
        <v>52</v>
      </c>
      <c r="F83" s="29" t="str">
        <f t="shared" ref="F83:F97" si="30">MID($D83,3,5)</f>
        <v>10520</v>
      </c>
      <c r="G83" s="29" t="str">
        <f t="shared" ref="G83:G97" si="31">MID($D83,8,7)</f>
        <v>6119671</v>
      </c>
      <c r="H83" s="28" t="s">
        <v>227</v>
      </c>
      <c r="I83" s="29" t="str">
        <f t="shared" si="25"/>
        <v>C0430</v>
      </c>
      <c r="J83" s="27" t="s">
        <v>226</v>
      </c>
      <c r="K83" s="16">
        <v>32430</v>
      </c>
      <c r="L83" s="15">
        <v>9235</v>
      </c>
    </row>
    <row r="84" spans="1:12" x14ac:dyDescent="0.35">
      <c r="A84" s="2" t="s">
        <v>97</v>
      </c>
      <c r="B84" s="14" t="s">
        <v>144</v>
      </c>
      <c r="C84" s="14">
        <v>1</v>
      </c>
      <c r="D84" s="28" t="s">
        <v>98</v>
      </c>
      <c r="E84" s="29" t="str">
        <f t="shared" si="29"/>
        <v>54</v>
      </c>
      <c r="F84" s="29" t="str">
        <f t="shared" si="30"/>
        <v>10546</v>
      </c>
      <c r="G84" s="29" t="str">
        <f t="shared" si="31"/>
        <v>0000000</v>
      </c>
      <c r="H84" s="28" t="s">
        <v>14</v>
      </c>
      <c r="I84" s="29" t="str">
        <f t="shared" si="25"/>
        <v>10546</v>
      </c>
      <c r="J84" s="27" t="s">
        <v>100</v>
      </c>
      <c r="K84" s="16">
        <v>551301</v>
      </c>
      <c r="L84" s="15">
        <v>127386</v>
      </c>
    </row>
    <row r="85" spans="1:12" x14ac:dyDescent="0.35">
      <c r="A85" s="2" t="s">
        <v>97</v>
      </c>
      <c r="B85" s="14" t="s">
        <v>144</v>
      </c>
      <c r="C85" s="14">
        <v>1</v>
      </c>
      <c r="D85" s="28" t="s">
        <v>228</v>
      </c>
      <c r="E85" s="29" t="str">
        <f t="shared" si="29"/>
        <v>54</v>
      </c>
      <c r="F85" s="29" t="str">
        <f t="shared" si="30"/>
        <v>71795</v>
      </c>
      <c r="G85" s="29" t="str">
        <f t="shared" si="31"/>
        <v>0000000</v>
      </c>
      <c r="H85" s="28" t="s">
        <v>14</v>
      </c>
      <c r="I85" s="29" t="str">
        <f t="shared" si="25"/>
        <v>71795</v>
      </c>
      <c r="J85" s="27" t="s">
        <v>229</v>
      </c>
      <c r="K85" s="16">
        <v>48422</v>
      </c>
      <c r="L85" s="15">
        <v>21575</v>
      </c>
    </row>
    <row r="86" spans="1:12" x14ac:dyDescent="0.35">
      <c r="A86" s="2" t="s">
        <v>97</v>
      </c>
      <c r="B86" s="14" t="s">
        <v>144</v>
      </c>
      <c r="C86" s="14">
        <v>1</v>
      </c>
      <c r="D86" s="28" t="s">
        <v>101</v>
      </c>
      <c r="E86" s="29" t="str">
        <f t="shared" si="29"/>
        <v>54</v>
      </c>
      <c r="F86" s="29" t="str">
        <f t="shared" si="30"/>
        <v>71852</v>
      </c>
      <c r="G86" s="29" t="str">
        <f t="shared" si="31"/>
        <v>0000000</v>
      </c>
      <c r="H86" s="28" t="s">
        <v>14</v>
      </c>
      <c r="I86" s="29" t="str">
        <f t="shared" si="25"/>
        <v>71852</v>
      </c>
      <c r="J86" s="27" t="s">
        <v>102</v>
      </c>
      <c r="K86" s="16">
        <v>13505</v>
      </c>
      <c r="L86" s="15">
        <v>5350</v>
      </c>
    </row>
    <row r="87" spans="1:12" x14ac:dyDescent="0.35">
      <c r="A87" s="2" t="s">
        <v>97</v>
      </c>
      <c r="B87" s="14" t="s">
        <v>144</v>
      </c>
      <c r="C87" s="14">
        <v>1</v>
      </c>
      <c r="D87" s="28" t="s">
        <v>309</v>
      </c>
      <c r="E87" s="29" t="str">
        <f>MID($D87,1,2)</f>
        <v>54</v>
      </c>
      <c r="F87" s="29" t="str">
        <f>MID($D87,3,5)</f>
        <v>72033</v>
      </c>
      <c r="G87" s="29" t="str">
        <f>MID($D87,8,7)</f>
        <v>0000000</v>
      </c>
      <c r="H87" s="28" t="s">
        <v>14</v>
      </c>
      <c r="I87" s="29" t="str">
        <f>IF(H87="N/A",$F$2:$F$102,"C"&amp;$H$2:$H$102)</f>
        <v>72033</v>
      </c>
      <c r="J87" s="5" t="s">
        <v>310</v>
      </c>
      <c r="K87" s="39">
        <v>176880</v>
      </c>
      <c r="L87" s="40">
        <v>66866</v>
      </c>
    </row>
    <row r="88" spans="1:12" x14ac:dyDescent="0.35">
      <c r="A88" s="2" t="s">
        <v>97</v>
      </c>
      <c r="B88" s="14" t="s">
        <v>144</v>
      </c>
      <c r="C88" s="14">
        <v>1</v>
      </c>
      <c r="D88" s="28" t="s">
        <v>230</v>
      </c>
      <c r="E88" s="29" t="str">
        <f t="shared" si="29"/>
        <v>54</v>
      </c>
      <c r="F88" s="29" t="str">
        <f t="shared" si="30"/>
        <v>72207</v>
      </c>
      <c r="G88" s="29" t="str">
        <f t="shared" si="31"/>
        <v>0000000</v>
      </c>
      <c r="H88" s="28" t="s">
        <v>14</v>
      </c>
      <c r="I88" s="29" t="str">
        <f>IF(H88="N/A",$F$2:$F$97,"C"&amp;$H$2:$H$97)</f>
        <v>72207</v>
      </c>
      <c r="J88" s="27" t="s">
        <v>231</v>
      </c>
      <c r="K88" s="16">
        <v>51394</v>
      </c>
      <c r="L88" s="15">
        <v>1323</v>
      </c>
    </row>
    <row r="89" spans="1:12" x14ac:dyDescent="0.35">
      <c r="A89" s="2" t="s">
        <v>97</v>
      </c>
      <c r="B89" s="14" t="s">
        <v>144</v>
      </c>
      <c r="C89" s="14">
        <v>1</v>
      </c>
      <c r="D89" s="28" t="s">
        <v>103</v>
      </c>
      <c r="E89" s="29" t="str">
        <f t="shared" si="29"/>
        <v>54</v>
      </c>
      <c r="F89" s="29" t="str">
        <f t="shared" si="30"/>
        <v>72215</v>
      </c>
      <c r="G89" s="29" t="str">
        <f t="shared" si="31"/>
        <v>0000000</v>
      </c>
      <c r="H89" s="28" t="s">
        <v>14</v>
      </c>
      <c r="I89" s="29" t="str">
        <f>IF(H89="N/A",$F$2:$F$97,"C"&amp;$H$2:$H$97)</f>
        <v>72215</v>
      </c>
      <c r="J89" s="27" t="s">
        <v>104</v>
      </c>
      <c r="K89" s="16">
        <v>282282</v>
      </c>
      <c r="L89" s="15">
        <v>7004</v>
      </c>
    </row>
    <row r="90" spans="1:12" x14ac:dyDescent="0.35">
      <c r="A90" s="2" t="s">
        <v>97</v>
      </c>
      <c r="B90" s="14" t="s">
        <v>144</v>
      </c>
      <c r="C90" s="14">
        <v>1</v>
      </c>
      <c r="D90" s="28" t="s">
        <v>312</v>
      </c>
      <c r="E90" s="29" t="str">
        <f>MID($D90,1,2)</f>
        <v>54</v>
      </c>
      <c r="F90" s="29" t="str">
        <f>MID($D90,3,5)</f>
        <v>72223</v>
      </c>
      <c r="G90" s="29" t="str">
        <f>MID($D90,8,7)</f>
        <v>0000000</v>
      </c>
      <c r="H90" s="28" t="s">
        <v>14</v>
      </c>
      <c r="I90" s="29" t="str">
        <f>IF(H90="N/A",$F$2:$F$102,"C"&amp;$H$2:$H$102)</f>
        <v>72223</v>
      </c>
      <c r="J90" s="5" t="s">
        <v>311</v>
      </c>
      <c r="K90" s="39">
        <v>98758</v>
      </c>
      <c r="L90" s="40">
        <v>33454</v>
      </c>
    </row>
    <row r="91" spans="1:12" x14ac:dyDescent="0.35">
      <c r="A91" s="2" t="s">
        <v>97</v>
      </c>
      <c r="B91" s="14" t="s">
        <v>144</v>
      </c>
      <c r="C91" s="14">
        <v>1</v>
      </c>
      <c r="D91" s="28" t="s">
        <v>105</v>
      </c>
      <c r="E91" s="29" t="str">
        <f t="shared" si="29"/>
        <v>54</v>
      </c>
      <c r="F91" s="29" t="str">
        <f t="shared" si="30"/>
        <v>72256</v>
      </c>
      <c r="G91" s="29" t="str">
        <f t="shared" si="31"/>
        <v>0000000</v>
      </c>
      <c r="H91" s="28" t="s">
        <v>14</v>
      </c>
      <c r="I91" s="29" t="str">
        <f>IF(H91="N/A",$F$2:$F$97,"C"&amp;$H$2:$H$97)</f>
        <v>72256</v>
      </c>
      <c r="J91" s="27" t="s">
        <v>106</v>
      </c>
      <c r="K91" s="16">
        <v>10278552</v>
      </c>
      <c r="L91" s="15">
        <v>1091560</v>
      </c>
    </row>
    <row r="92" spans="1:12" x14ac:dyDescent="0.35">
      <c r="A92" s="2" t="s">
        <v>107</v>
      </c>
      <c r="B92" s="14" t="s">
        <v>145</v>
      </c>
      <c r="C92" s="14">
        <v>58</v>
      </c>
      <c r="D92" s="28" t="s">
        <v>156</v>
      </c>
      <c r="E92" s="29" t="str">
        <f t="shared" si="29"/>
        <v>56</v>
      </c>
      <c r="F92" s="29" t="str">
        <f t="shared" si="30"/>
        <v>72462</v>
      </c>
      <c r="G92" s="29" t="str">
        <f t="shared" si="31"/>
        <v>0000000</v>
      </c>
      <c r="H92" s="28" t="s">
        <v>14</v>
      </c>
      <c r="I92" s="29" t="str">
        <f>IF(H92="N/A",$F$2:$F$97,"C"&amp;$H$2:$H$97)</f>
        <v>72462</v>
      </c>
      <c r="J92" s="27" t="s">
        <v>157</v>
      </c>
      <c r="K92" s="16">
        <v>1729967</v>
      </c>
      <c r="L92" s="15">
        <v>546860</v>
      </c>
    </row>
    <row r="93" spans="1:12" x14ac:dyDescent="0.35">
      <c r="A93" s="2" t="s">
        <v>107</v>
      </c>
      <c r="B93" s="14" t="s">
        <v>145</v>
      </c>
      <c r="C93" s="14">
        <v>58</v>
      </c>
      <c r="D93" s="28" t="s">
        <v>109</v>
      </c>
      <c r="E93" s="29" t="str">
        <f t="shared" si="29"/>
        <v>56</v>
      </c>
      <c r="F93" s="29" t="str">
        <f t="shared" si="30"/>
        <v>72553</v>
      </c>
      <c r="G93" s="29" t="str">
        <f t="shared" si="31"/>
        <v>0000000</v>
      </c>
      <c r="H93" s="28" t="s">
        <v>14</v>
      </c>
      <c r="I93" s="29" t="str">
        <f>IF(H93="N/A",$F$2:$F$97,"C"&amp;$H$2:$H$97)</f>
        <v>72553</v>
      </c>
      <c r="J93" s="27" t="s">
        <v>110</v>
      </c>
      <c r="K93" s="16">
        <v>807547</v>
      </c>
      <c r="L93" s="15">
        <v>238488</v>
      </c>
    </row>
    <row r="94" spans="1:12" x14ac:dyDescent="0.35">
      <c r="A94" s="2" t="s">
        <v>107</v>
      </c>
      <c r="B94" s="14" t="s">
        <v>145</v>
      </c>
      <c r="C94" s="14">
        <v>58</v>
      </c>
      <c r="D94" s="28" t="s">
        <v>111</v>
      </c>
      <c r="E94" s="29" t="str">
        <f t="shared" si="29"/>
        <v>56</v>
      </c>
      <c r="F94" s="29" t="str">
        <f t="shared" si="30"/>
        <v>72652</v>
      </c>
      <c r="G94" s="29" t="str">
        <f t="shared" si="31"/>
        <v>0000000</v>
      </c>
      <c r="H94" s="28" t="s">
        <v>14</v>
      </c>
      <c r="I94" s="29" t="str">
        <f>IF(H94="N/A",$F$2:$F$97,"C"&amp;$H$2:$H$97)</f>
        <v>72652</v>
      </c>
      <c r="J94" s="27" t="s">
        <v>112</v>
      </c>
      <c r="K94" s="16">
        <v>2238903</v>
      </c>
      <c r="L94" s="15">
        <v>610048</v>
      </c>
    </row>
    <row r="95" spans="1:12" ht="31" x14ac:dyDescent="0.35">
      <c r="A95" s="2" t="s">
        <v>107</v>
      </c>
      <c r="B95" s="14" t="s">
        <v>145</v>
      </c>
      <c r="C95" s="14">
        <v>58</v>
      </c>
      <c r="D95" s="28" t="s">
        <v>313</v>
      </c>
      <c r="E95" s="29" t="str">
        <f>MID($D95,1,2)</f>
        <v>56</v>
      </c>
      <c r="F95" s="29" t="str">
        <f>MID($D95,3,5)</f>
        <v>10561</v>
      </c>
      <c r="G95" s="29" t="str">
        <f>MID($D95,8,7)</f>
        <v>0112417</v>
      </c>
      <c r="H95" s="14" t="s">
        <v>315</v>
      </c>
      <c r="I95" s="29" t="str">
        <f>IF(H95="N/A",$F$2:$F$102,"C"&amp;$H$2:$H$102)</f>
        <v>C0805</v>
      </c>
      <c r="J95" s="5" t="s">
        <v>317</v>
      </c>
      <c r="K95" s="39">
        <v>49853</v>
      </c>
      <c r="L95" s="40">
        <v>12721</v>
      </c>
    </row>
    <row r="96" spans="1:12" x14ac:dyDescent="0.35">
      <c r="A96" s="2" t="s">
        <v>107</v>
      </c>
      <c r="B96" s="14" t="s">
        <v>145</v>
      </c>
      <c r="C96" s="14">
        <v>58</v>
      </c>
      <c r="D96" s="28" t="s">
        <v>314</v>
      </c>
      <c r="E96" s="29" t="str">
        <f t="shared" si="29"/>
        <v>56</v>
      </c>
      <c r="F96" s="29" t="str">
        <f t="shared" si="30"/>
        <v>10561</v>
      </c>
      <c r="G96" s="29" t="str">
        <f t="shared" si="31"/>
        <v>0121756</v>
      </c>
      <c r="H96" s="28" t="s">
        <v>316</v>
      </c>
      <c r="I96" s="29" t="str">
        <f>IF(H96="N/A",$F$2:$F$97,"C"&amp;$H$2:$H$97)</f>
        <v>C1203</v>
      </c>
      <c r="J96" s="27" t="s">
        <v>318</v>
      </c>
      <c r="K96" s="16">
        <v>11434</v>
      </c>
      <c r="L96" s="15">
        <v>8438</v>
      </c>
    </row>
    <row r="97" spans="1:12" x14ac:dyDescent="0.35">
      <c r="A97" s="2" t="s">
        <v>113</v>
      </c>
      <c r="B97" s="14" t="s">
        <v>146</v>
      </c>
      <c r="C97" s="14">
        <v>2</v>
      </c>
      <c r="D97" s="28" t="s">
        <v>319</v>
      </c>
      <c r="E97" s="29" t="str">
        <f t="shared" si="29"/>
        <v>58</v>
      </c>
      <c r="F97" s="29" t="str">
        <f t="shared" si="30"/>
        <v>72728</v>
      </c>
      <c r="G97" s="29" t="str">
        <f t="shared" si="31"/>
        <v>0000000</v>
      </c>
      <c r="H97" s="28" t="s">
        <v>14</v>
      </c>
      <c r="I97" s="29" t="str">
        <f>IF(H97="N/A",$F$2:$F$97,"C"&amp;$H$2:$H$97)</f>
        <v>72728</v>
      </c>
      <c r="J97" s="27" t="s">
        <v>320</v>
      </c>
      <c r="K97" s="16">
        <v>21489</v>
      </c>
      <c r="L97" s="15">
        <v>1331</v>
      </c>
    </row>
    <row r="98" spans="1:12" x14ac:dyDescent="0.35">
      <c r="A98" s="53" t="s">
        <v>11</v>
      </c>
      <c r="B98" s="53"/>
      <c r="C98" s="53"/>
      <c r="D98" s="54"/>
      <c r="E98" s="55"/>
      <c r="F98" s="55"/>
      <c r="G98" s="55"/>
      <c r="H98" s="55"/>
      <c r="I98" s="56"/>
      <c r="J98" s="57"/>
      <c r="K98" s="58">
        <f>SUBTOTAL(109,Table228[
2020‒21
Final
Allocation
Amount])</f>
        <v>148501200</v>
      </c>
      <c r="L98" s="59">
        <f>SUBTOTAL(109,Table228[8th
Apportionment])</f>
        <v>17212538</v>
      </c>
    </row>
    <row r="99" spans="1:12" x14ac:dyDescent="0.35">
      <c r="A99" s="17" t="s">
        <v>12</v>
      </c>
      <c r="B99" s="17"/>
      <c r="C99" s="17"/>
    </row>
    <row r="100" spans="1:12" x14ac:dyDescent="0.35">
      <c r="A100" s="17" t="s">
        <v>13</v>
      </c>
      <c r="B100" s="17"/>
      <c r="C100" s="17"/>
    </row>
    <row r="101" spans="1:12" x14ac:dyDescent="0.35">
      <c r="A101" s="19" t="s">
        <v>233</v>
      </c>
      <c r="B101" s="18"/>
      <c r="C101" s="18"/>
    </row>
  </sheetData>
  <conditionalFormatting sqref="I7:I97">
    <cfRule type="duplicateValues" dxfId="0" priority="903"/>
  </conditionalFormatting>
  <pageMargins left="0.7" right="0.7" top="0.75" bottom="0.75" header="0.3" footer="0.3"/>
  <pageSetup scale="59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9097-44BB-4787-8B8F-028D0A4A31AD}">
  <sheetPr>
    <pageSetUpPr fitToPage="1"/>
  </sheetPr>
  <dimension ref="A1:E39"/>
  <sheetViews>
    <sheetView workbookViewId="0"/>
  </sheetViews>
  <sheetFormatPr defaultColWidth="8.84375" defaultRowHeight="12.5" x14ac:dyDescent="0.25"/>
  <cols>
    <col min="1" max="1" width="11.23046875" style="21" customWidth="1"/>
    <col min="2" max="2" width="21.4609375" style="21" customWidth="1"/>
    <col min="3" max="3" width="27.53515625" style="21" customWidth="1"/>
    <col min="4" max="4" width="15.4609375" style="21" customWidth="1"/>
    <col min="5" max="16384" width="8.84375" style="21"/>
  </cols>
  <sheetData>
    <row r="1" spans="1:5" ht="20" x14ac:dyDescent="0.25">
      <c r="A1" s="45" t="s">
        <v>323</v>
      </c>
      <c r="B1" s="20"/>
      <c r="C1" s="20"/>
      <c r="D1" s="20"/>
    </row>
    <row r="2" spans="1:5" ht="18" x14ac:dyDescent="0.25">
      <c r="A2" s="31" t="s">
        <v>147</v>
      </c>
      <c r="B2" s="20"/>
      <c r="C2" s="20"/>
      <c r="D2" s="20"/>
    </row>
    <row r="3" spans="1:5" ht="15.5" x14ac:dyDescent="0.25">
      <c r="A3" s="46" t="s">
        <v>0</v>
      </c>
      <c r="B3" s="20"/>
      <c r="C3" s="20"/>
      <c r="D3" s="20"/>
    </row>
    <row r="4" spans="1:5" ht="15.5" x14ac:dyDescent="0.35">
      <c r="A4" s="47" t="s">
        <v>148</v>
      </c>
      <c r="B4" s="20"/>
      <c r="C4" s="20"/>
      <c r="D4" s="20"/>
      <c r="E4" s="48"/>
    </row>
    <row r="5" spans="1:5" ht="31" x14ac:dyDescent="0.35">
      <c r="A5" s="36" t="s">
        <v>5</v>
      </c>
      <c r="B5" s="36" t="s">
        <v>149</v>
      </c>
      <c r="C5" s="36" t="s">
        <v>150</v>
      </c>
      <c r="D5" s="37" t="s">
        <v>151</v>
      </c>
      <c r="E5" s="36" t="s">
        <v>325</v>
      </c>
    </row>
    <row r="6" spans="1:5" ht="15.5" x14ac:dyDescent="0.35">
      <c r="A6" s="22" t="s">
        <v>16</v>
      </c>
      <c r="B6" s="23" t="s">
        <v>15</v>
      </c>
      <c r="C6" s="38" t="s">
        <v>324</v>
      </c>
      <c r="D6" s="24">
        <v>32526</v>
      </c>
      <c r="E6" s="44" t="s">
        <v>326</v>
      </c>
    </row>
    <row r="7" spans="1:5" ht="15.5" x14ac:dyDescent="0.35">
      <c r="A7" s="22" t="s">
        <v>18</v>
      </c>
      <c r="B7" s="23" t="s">
        <v>17</v>
      </c>
      <c r="C7" s="38" t="s">
        <v>324</v>
      </c>
      <c r="D7" s="24">
        <v>38883</v>
      </c>
      <c r="E7" s="44" t="s">
        <v>327</v>
      </c>
    </row>
    <row r="8" spans="1:5" ht="15.5" x14ac:dyDescent="0.35">
      <c r="A8" s="22" t="s">
        <v>20</v>
      </c>
      <c r="B8" s="23" t="s">
        <v>19</v>
      </c>
      <c r="C8" s="38" t="s">
        <v>324</v>
      </c>
      <c r="D8" s="24">
        <v>193162</v>
      </c>
      <c r="E8" s="44" t="s">
        <v>328</v>
      </c>
    </row>
    <row r="9" spans="1:5" ht="15.5" x14ac:dyDescent="0.35">
      <c r="A9" s="22" t="s">
        <v>22</v>
      </c>
      <c r="B9" s="23" t="s">
        <v>21</v>
      </c>
      <c r="C9" s="38" t="s">
        <v>324</v>
      </c>
      <c r="D9" s="24">
        <v>533641</v>
      </c>
      <c r="E9" s="44" t="s">
        <v>329</v>
      </c>
    </row>
    <row r="10" spans="1:5" ht="15.5" x14ac:dyDescent="0.35">
      <c r="A10" s="22" t="s">
        <v>24</v>
      </c>
      <c r="B10" s="23" t="s">
        <v>23</v>
      </c>
      <c r="C10" s="38" t="s">
        <v>324</v>
      </c>
      <c r="D10" s="24">
        <v>122115</v>
      </c>
      <c r="E10" s="44" t="s">
        <v>330</v>
      </c>
    </row>
    <row r="11" spans="1:5" ht="15.5" x14ac:dyDescent="0.35">
      <c r="A11" s="22" t="s">
        <v>26</v>
      </c>
      <c r="B11" s="23" t="s">
        <v>25</v>
      </c>
      <c r="C11" s="38" t="s">
        <v>324</v>
      </c>
      <c r="D11" s="24">
        <v>500491</v>
      </c>
      <c r="E11" s="44" t="s">
        <v>331</v>
      </c>
    </row>
    <row r="12" spans="1:5" ht="15.5" x14ac:dyDescent="0.35">
      <c r="A12" s="22" t="s">
        <v>28</v>
      </c>
      <c r="B12" s="23" t="s">
        <v>27</v>
      </c>
      <c r="C12" s="38" t="s">
        <v>324</v>
      </c>
      <c r="D12" s="24">
        <v>1334740</v>
      </c>
      <c r="E12" s="44" t="s">
        <v>332</v>
      </c>
    </row>
    <row r="13" spans="1:5" ht="15.5" x14ac:dyDescent="0.35">
      <c r="A13" s="22" t="s">
        <v>34</v>
      </c>
      <c r="B13" s="23" t="s">
        <v>33</v>
      </c>
      <c r="C13" s="38" t="s">
        <v>324</v>
      </c>
      <c r="D13" s="24">
        <v>5947</v>
      </c>
      <c r="E13" s="44" t="s">
        <v>333</v>
      </c>
    </row>
    <row r="14" spans="1:5" ht="15.5" x14ac:dyDescent="0.35">
      <c r="A14" s="41" t="s">
        <v>322</v>
      </c>
      <c r="B14" s="23" t="s">
        <v>254</v>
      </c>
      <c r="C14" s="38" t="s">
        <v>324</v>
      </c>
      <c r="D14" s="42">
        <v>21747</v>
      </c>
      <c r="E14" s="44" t="s">
        <v>334</v>
      </c>
    </row>
    <row r="15" spans="1:5" ht="15.5" x14ac:dyDescent="0.35">
      <c r="A15" s="22" t="s">
        <v>35</v>
      </c>
      <c r="B15" s="23" t="s">
        <v>200</v>
      </c>
      <c r="C15" s="38" t="s">
        <v>324</v>
      </c>
      <c r="D15" s="24">
        <v>5391548</v>
      </c>
      <c r="E15" s="44" t="s">
        <v>335</v>
      </c>
    </row>
    <row r="16" spans="1:5" ht="15.5" x14ac:dyDescent="0.35">
      <c r="A16" s="22" t="s">
        <v>45</v>
      </c>
      <c r="B16" s="23" t="s">
        <v>44</v>
      </c>
      <c r="C16" s="38" t="s">
        <v>324</v>
      </c>
      <c r="D16" s="24">
        <v>18760</v>
      </c>
      <c r="E16" s="44" t="s">
        <v>336</v>
      </c>
    </row>
    <row r="17" spans="1:5" ht="15.5" x14ac:dyDescent="0.35">
      <c r="A17" s="22" t="s">
        <v>47</v>
      </c>
      <c r="B17" s="23" t="s">
        <v>46</v>
      </c>
      <c r="C17" s="38" t="s">
        <v>324</v>
      </c>
      <c r="D17" s="24">
        <v>826</v>
      </c>
      <c r="E17" s="44" t="s">
        <v>337</v>
      </c>
    </row>
    <row r="18" spans="1:5" ht="15.5" x14ac:dyDescent="0.35">
      <c r="A18" s="22" t="s">
        <v>49</v>
      </c>
      <c r="B18" s="23" t="s">
        <v>48</v>
      </c>
      <c r="C18" s="38" t="s">
        <v>324</v>
      </c>
      <c r="D18" s="24">
        <v>4188</v>
      </c>
      <c r="E18" s="44" t="s">
        <v>338</v>
      </c>
    </row>
    <row r="19" spans="1:5" ht="15.5" x14ac:dyDescent="0.35">
      <c r="A19" s="22" t="s">
        <v>51</v>
      </c>
      <c r="B19" s="23" t="s">
        <v>50</v>
      </c>
      <c r="C19" s="38" t="s">
        <v>324</v>
      </c>
      <c r="D19" s="24">
        <v>17794</v>
      </c>
      <c r="E19" s="44" t="s">
        <v>339</v>
      </c>
    </row>
    <row r="20" spans="1:5" ht="15.5" x14ac:dyDescent="0.35">
      <c r="A20" s="22" t="s">
        <v>53</v>
      </c>
      <c r="B20" s="23" t="s">
        <v>52</v>
      </c>
      <c r="C20" s="38" t="s">
        <v>324</v>
      </c>
      <c r="D20" s="24">
        <v>650237</v>
      </c>
      <c r="E20" s="44" t="s">
        <v>340</v>
      </c>
    </row>
    <row r="21" spans="1:5" ht="15.5" x14ac:dyDescent="0.35">
      <c r="A21" s="22" t="s">
        <v>57</v>
      </c>
      <c r="B21" s="23" t="s">
        <v>56</v>
      </c>
      <c r="C21" s="38" t="s">
        <v>324</v>
      </c>
      <c r="D21" s="24">
        <v>238814</v>
      </c>
      <c r="E21" s="44" t="s">
        <v>341</v>
      </c>
    </row>
    <row r="22" spans="1:5" ht="15.5" x14ac:dyDescent="0.35">
      <c r="A22" s="22" t="s">
        <v>59</v>
      </c>
      <c r="B22" s="23" t="s">
        <v>58</v>
      </c>
      <c r="C22" s="38" t="s">
        <v>324</v>
      </c>
      <c r="D22" s="24">
        <v>1194999</v>
      </c>
      <c r="E22" s="44" t="s">
        <v>342</v>
      </c>
    </row>
    <row r="23" spans="1:5" ht="15.5" x14ac:dyDescent="0.35">
      <c r="A23" s="22" t="s">
        <v>64</v>
      </c>
      <c r="B23" s="23" t="s">
        <v>63</v>
      </c>
      <c r="C23" s="38" t="s">
        <v>324</v>
      </c>
      <c r="D23" s="24">
        <v>619821</v>
      </c>
      <c r="E23" s="44" t="s">
        <v>343</v>
      </c>
    </row>
    <row r="24" spans="1:5" ht="15.5" x14ac:dyDescent="0.35">
      <c r="A24" s="22" t="s">
        <v>68</v>
      </c>
      <c r="B24" s="23" t="s">
        <v>67</v>
      </c>
      <c r="C24" s="38" t="s">
        <v>324</v>
      </c>
      <c r="D24" s="24">
        <v>489041</v>
      </c>
      <c r="E24" s="44" t="s">
        <v>344</v>
      </c>
    </row>
    <row r="25" spans="1:5" ht="15.5" x14ac:dyDescent="0.35">
      <c r="A25" s="22" t="s">
        <v>70</v>
      </c>
      <c r="B25" s="23" t="s">
        <v>69</v>
      </c>
      <c r="C25" s="38" t="s">
        <v>324</v>
      </c>
      <c r="D25" s="24">
        <v>1959035</v>
      </c>
      <c r="E25" s="44" t="s">
        <v>345</v>
      </c>
    </row>
    <row r="26" spans="1:5" ht="15.5" x14ac:dyDescent="0.35">
      <c r="A26" s="22" t="s">
        <v>72</v>
      </c>
      <c r="B26" s="23" t="s">
        <v>71</v>
      </c>
      <c r="C26" s="38" t="s">
        <v>324</v>
      </c>
      <c r="D26" s="24">
        <v>117714</v>
      </c>
      <c r="E26" s="44" t="s">
        <v>346</v>
      </c>
    </row>
    <row r="27" spans="1:5" ht="15.5" x14ac:dyDescent="0.35">
      <c r="A27" s="22" t="s">
        <v>76</v>
      </c>
      <c r="B27" s="23" t="s">
        <v>75</v>
      </c>
      <c r="C27" s="38" t="s">
        <v>324</v>
      </c>
      <c r="D27" s="24">
        <v>290256</v>
      </c>
      <c r="E27" s="44" t="s">
        <v>347</v>
      </c>
    </row>
    <row r="28" spans="1:5" ht="15.5" x14ac:dyDescent="0.35">
      <c r="A28" s="22" t="s">
        <v>80</v>
      </c>
      <c r="B28" s="23" t="s">
        <v>79</v>
      </c>
      <c r="C28" s="38" t="s">
        <v>324</v>
      </c>
      <c r="D28" s="24">
        <v>26255</v>
      </c>
      <c r="E28" s="44" t="s">
        <v>348</v>
      </c>
    </row>
    <row r="29" spans="1:5" ht="15.5" x14ac:dyDescent="0.35">
      <c r="A29" s="22" t="s">
        <v>84</v>
      </c>
      <c r="B29" s="23" t="s">
        <v>83</v>
      </c>
      <c r="C29" s="38" t="s">
        <v>324</v>
      </c>
      <c r="D29" s="24">
        <v>951</v>
      </c>
      <c r="E29" s="44" t="s">
        <v>349</v>
      </c>
    </row>
    <row r="30" spans="1:5" ht="15.5" x14ac:dyDescent="0.35">
      <c r="A30" s="22" t="s">
        <v>86</v>
      </c>
      <c r="B30" s="23" t="s">
        <v>85</v>
      </c>
      <c r="C30" s="38" t="s">
        <v>324</v>
      </c>
      <c r="D30" s="24">
        <v>456147</v>
      </c>
      <c r="E30" s="44" t="s">
        <v>350</v>
      </c>
    </row>
    <row r="31" spans="1:5" ht="15.5" x14ac:dyDescent="0.35">
      <c r="A31" s="22" t="s">
        <v>90</v>
      </c>
      <c r="B31" s="23" t="s">
        <v>89</v>
      </c>
      <c r="C31" s="38" t="s">
        <v>324</v>
      </c>
      <c r="D31" s="24">
        <v>171261</v>
      </c>
      <c r="E31" s="44" t="s">
        <v>351</v>
      </c>
    </row>
    <row r="32" spans="1:5" ht="15.5" x14ac:dyDescent="0.35">
      <c r="A32" s="22" t="s">
        <v>96</v>
      </c>
      <c r="B32" s="23" t="s">
        <v>95</v>
      </c>
      <c r="C32" s="38" t="s">
        <v>324</v>
      </c>
      <c r="D32" s="24">
        <v>9235</v>
      </c>
      <c r="E32" s="44" t="s">
        <v>352</v>
      </c>
    </row>
    <row r="33" spans="1:5" ht="15.5" x14ac:dyDescent="0.35">
      <c r="A33" s="22" t="s">
        <v>99</v>
      </c>
      <c r="B33" s="23" t="s">
        <v>97</v>
      </c>
      <c r="C33" s="38" t="s">
        <v>324</v>
      </c>
      <c r="D33" s="24">
        <v>1354518</v>
      </c>
      <c r="E33" s="44" t="s">
        <v>353</v>
      </c>
    </row>
    <row r="34" spans="1:5" ht="15.5" x14ac:dyDescent="0.35">
      <c r="A34" s="22" t="s">
        <v>108</v>
      </c>
      <c r="B34" s="23" t="s">
        <v>107</v>
      </c>
      <c r="C34" s="38" t="s">
        <v>324</v>
      </c>
      <c r="D34" s="24">
        <v>1416555</v>
      </c>
      <c r="E34" s="44" t="s">
        <v>354</v>
      </c>
    </row>
    <row r="35" spans="1:5" ht="15.5" x14ac:dyDescent="0.35">
      <c r="A35" s="22" t="s">
        <v>114</v>
      </c>
      <c r="B35" s="23" t="s">
        <v>113</v>
      </c>
      <c r="C35" s="38" t="s">
        <v>324</v>
      </c>
      <c r="D35" s="24">
        <v>1331</v>
      </c>
      <c r="E35" s="44" t="s">
        <v>355</v>
      </c>
    </row>
    <row r="36" spans="1:5" ht="15.5" x14ac:dyDescent="0.35">
      <c r="A36" s="49" t="s">
        <v>11</v>
      </c>
      <c r="B36" s="50"/>
      <c r="C36" s="50"/>
      <c r="D36" s="51">
        <f>SUBTOTAL(109,Table3[County
Total])</f>
        <v>17212538</v>
      </c>
      <c r="E36" s="52"/>
    </row>
    <row r="37" spans="1:5" ht="15.5" x14ac:dyDescent="0.35">
      <c r="A37" s="25" t="s">
        <v>12</v>
      </c>
      <c r="B37" s="23"/>
      <c r="C37" s="23"/>
      <c r="D37" s="24"/>
    </row>
    <row r="38" spans="1:5" ht="15.5" x14ac:dyDescent="0.35">
      <c r="A38" s="25" t="s">
        <v>13</v>
      </c>
      <c r="B38" s="23"/>
      <c r="C38" s="23"/>
      <c r="D38" s="24"/>
    </row>
    <row r="39" spans="1:5" ht="15.5" x14ac:dyDescent="0.35">
      <c r="A39" s="26" t="s">
        <v>233</v>
      </c>
      <c r="B39" s="23"/>
      <c r="C39" s="23"/>
      <c r="D39" s="24"/>
    </row>
  </sheetData>
  <pageMargins left="0.7" right="0.7" top="0.75" bottom="0.7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I, Pt A 8th - LEA</vt:lpstr>
      <vt:lpstr>2020-21 Title I, Pt A 8th - Cty</vt:lpstr>
      <vt:lpstr>'2020-21 Title I, Pt A 8th - Cty'!Print_Area</vt:lpstr>
      <vt:lpstr>'2020-21 Title I, Pt A 8th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Recip8-20: Title I, Part A (CA Dept of Education)</dc:title>
  <dc:subject>Title I, Part A Basic Grant program eighth apportionment schedule for fiscal year 2020-21.</dc:subject>
  <dc:creator/>
  <cp:lastModifiedBy/>
  <dcterms:created xsi:type="dcterms:W3CDTF">2024-05-22T23:07:38Z</dcterms:created>
  <dcterms:modified xsi:type="dcterms:W3CDTF">2024-05-22T23:08:14Z</dcterms:modified>
</cp:coreProperties>
</file>