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202300"/>
  <xr:revisionPtr revIDLastSave="0" documentId="13_ncr:1_{C4FC581C-CAE8-4C87-8B81-2467DC9EE95B}" xr6:coauthVersionLast="47" xr6:coauthVersionMax="47" xr10:uidLastSave="{00000000-0000-0000-0000-000000000000}"/>
  <bookViews>
    <workbookView xWindow="-108" yWindow="-108" windowWidth="30936" windowHeight="16896" xr2:uid="{5AFF80D1-7A1D-4B1F-9940-F4329ADBDE90}"/>
  </bookViews>
  <sheets>
    <sheet name="2025-26 Title I, Part D Alloc" sheetId="1" r:id="rId1"/>
  </sheets>
  <definedNames>
    <definedName name="_1_2005_06_RE_CERTIFICATIO">#REF!</definedName>
    <definedName name="_17_18_Public_Imm_Counts_by_District_w_removals">#REF!</definedName>
    <definedName name="_1718_EL_Counts___district_level">#REF!</definedName>
    <definedName name="_1718_EL_counts_from_Brady_eligibles_only">#REF!</definedName>
    <definedName name="_1819_EL_Data___LEA_Level">#REF!</definedName>
    <definedName name="_1819_imm_data___LEA_level">#REF!</definedName>
    <definedName name="_xlnm._FilterDatabase" localSheetId="0" hidden="1">'2025-26 Title I, Part D Alloc'!$A$12:$I$75</definedName>
    <definedName name="aaaaaaaaaaaaa">#REF!</definedName>
    <definedName name="aasddsdccfsdfsd">#REF!</definedName>
    <definedName name="adsadfsafdsdddddddddddddddddddddddddddddddddddddddddddddddddddddddddddddddd">#REF!</definedName>
    <definedName name="adsasdasasaasaaaaaaaaaaaaaaaaaaaaaaaaaaaa">#REF!</definedName>
    <definedName name="afewtewgregtrtgerfeafewafwe">#REF!</definedName>
    <definedName name="agg_to_district_level_110118">#REF!</definedName>
    <definedName name="Alabama">#REF!</definedName>
    <definedName name="Alaska">#REF!</definedName>
    <definedName name="allocation">#REF!</definedName>
    <definedName name="American_Samoa">#REF!</definedName>
    <definedName name="ANAdj">#REF!</definedName>
    <definedName name="ANAdjustment">#REF!</definedName>
    <definedName name="Arizona">#REF!</definedName>
    <definedName name="Arkansas">#REF!</definedName>
    <definedName name="CalcSnapshot">#REF!</definedName>
    <definedName name="California">#REF!</definedName>
    <definedName name="CALSTARS_to_FI_Cal_Crosswalk">#REF!</definedName>
    <definedName name="camaclosoedcharterss">#REF!</definedName>
    <definedName name="cars">#REF!</definedName>
    <definedName name="CharterInfoReport">#REF!</definedName>
    <definedName name="CharterStatus">#REF!</definedName>
    <definedName name="closed">#REF!</definedName>
    <definedName name="closed_cs">#REF!</definedName>
    <definedName name="CMDCq4">#REF!</definedName>
    <definedName name="CNIPS">#REF!</definedName>
    <definedName name="CNVAP">#REF!</definedName>
    <definedName name="COA_List">#REF!</definedName>
    <definedName name="Colorado">#REF!</definedName>
    <definedName name="Connecticut">#REF!</definedName>
    <definedName name="cons_list">#REF!</definedName>
    <definedName name="cons_list_for_SFSD">#REF!</definedName>
    <definedName name="Crosswalk">#REF!</definedName>
    <definedName name="cvcvcvcbbbbbbbbbbbbbbbbbbbbbbbbbbbbbbbbbbbbbbbbbbbbbbbbbbbbbbbbbbbbbbbbbbbbbbbbbbbbbbbbbbbbbbbbbbbbbbbbbbbbbbbbb">#REF!</definedName>
    <definedName name="cvzdvzcvzcv">#REF!</definedName>
    <definedName name="dasfsaddddddddddddddddddddddddddddddddddddddddddddddddddddddd">#REF!</definedName>
    <definedName name="dddddddddddddddddddddddddddddddddddddddddddddddddddddddd">#REF!</definedName>
    <definedName name="ddeeeeeeeeeeeeeeeeeeeeeeeeeeeeeeeeeeeeeeeeeeeeeeeeeeeee">#REF!</definedName>
    <definedName name="Debbie">#REF!</definedName>
    <definedName name="Delaware">#REF!</definedName>
    <definedName name="dfadsfsddsafadsfasdf">#REF!</definedName>
    <definedName name="dfafrerewfgdsvg">#REF!</definedName>
    <definedName name="dfasd1f32131df">#REF!</definedName>
    <definedName name="dfasdfsadfdsfdsafsafsafdafaesefewrewgrthyjyhkjhlhjljhklihukugiktuykuytkjtyuity">#REF!</definedName>
    <definedName name="dfdasdfsdf">#REF!</definedName>
    <definedName name="dfdfdsfsdfsdgs">#REF!</definedName>
    <definedName name="dfdffffffffffffffffffffffffffffffffffffffffffffffffffffffffffffffffffffffffffffffffffffffffffffffffffffffffffffffffffffff">#REF!</definedName>
    <definedName name="dfgdfgdfhsdghdsfgsdghsdfgrhsdhgdfsghsdfhg">#REF!</definedName>
    <definedName name="dfgsdfgdsgsdfgsdfgsfdgsdfgsfdgsdfg">#REF!</definedName>
    <definedName name="dfs">#REF!</definedName>
    <definedName name="dfsadfadsfas">#REF!</definedName>
    <definedName name="dfsdfadgfasdfgasdfasdfdsfdsgasdfgadsfdsf">#REF!</definedName>
    <definedName name="dfsdfasdf">#REF!</definedName>
    <definedName name="dfsdfdgdgdsf">#REF!</definedName>
    <definedName name="dfsdfds">#REF!</definedName>
    <definedName name="dfsdfewfedcfsdfeffdsdd">#REF!</definedName>
    <definedName name="dfsgdfgfsd">#REF!</definedName>
    <definedName name="District_of_Columbia">#REF!</definedName>
    <definedName name="DistrictDetailExpanded">#REF!</definedName>
    <definedName name="DistrictNewChTgtCalc">#REF!</definedName>
    <definedName name="DistrictSDLR1718">#REF!</definedName>
    <definedName name="DistrictSDTransP2_1718">#REF!</definedName>
    <definedName name="DistrictSDUPP1718">#REF!</definedName>
    <definedName name="DP_CountyLCFF">#REF!</definedName>
    <definedName name="DPEPACompare">#REF!</definedName>
    <definedName name="DPLCFFEnt">#REF!</definedName>
    <definedName name="dsfasdfasdfasdfas">#REF!</definedName>
    <definedName name="dsfasdfsf">#REF!</definedName>
    <definedName name="dsfdsafsdafsdafdsafdsa">#REF!</definedName>
    <definedName name="dsffffffffffffffffff">#REF!</definedName>
    <definedName name="dsfsdf564684eqewer">#REF!</definedName>
    <definedName name="dsfsdfdsfsdgfsdsdfsdfasdfdsffffffffffffffffffffffffffffffffffffffffffffffff">#REF!</definedName>
    <definedName name="dsfsdfsdfsdf">#REF!</definedName>
    <definedName name="dsfsfsdfsdfsdfsdfsdfsdfsfsdfsdf">#REF!</definedName>
    <definedName name="edsfsafsafadsgadsfasdfadfsadfasdfadfasdf">#REF!</definedName>
    <definedName name="eeeeeeeeeeeeeeeeeeeeeeeeeeeeeeeeeeeeeeeeeeeeeeeeeeeeeeeeeeeeeeeeeeeeeeeee">#REF!</definedName>
    <definedName name="efrewfrsfsdffsdfsdf546546445546sdfsadfad">#REF!</definedName>
    <definedName name="efrwaer3rwer23">#REF!</definedName>
    <definedName name="EL_19_20_cons_directory">#REF!</definedName>
    <definedName name="EL_19_20_DF_Directory">#REF!</definedName>
    <definedName name="EL_Count_and_Criteria">#REF!</definedName>
    <definedName name="ELIG6">#REF!</definedName>
    <definedName name="ELIG6a">#REF!</definedName>
    <definedName name="Eligible_and_Applied___Complete_List">#REF!</definedName>
    <definedName name="Eligible_and_Applied___Complete_List_1_AZ_Updates">#REF!</definedName>
    <definedName name="EMP">#REF!</definedName>
    <definedName name="ENC">#REF!</definedName>
    <definedName name="epa">#REF!</definedName>
    <definedName name="ererewrewetwtewtrew">#REF!</definedName>
    <definedName name="ERLRDDR">#REF!</definedName>
    <definedName name="fafasffdsfasd">#REF!</definedName>
    <definedName name="fasdweDWedsaD">#REF!</definedName>
    <definedName name="fdfdfdsf">#REF!</definedName>
    <definedName name="fdfdsfdddddddddd">#REF!</definedName>
    <definedName name="fdgbfdg">#REF!</definedName>
    <definedName name="fdgdsgsdfgs2g1sd32f1g32dsf13g213212312312313515">#REF!</definedName>
    <definedName name="fdgfdgfdsgsdgfsghsfhg254453453546">#REF!</definedName>
    <definedName name="fdgfdggfhgjghjhgkhkyugytytytyyyyyyyyyyyyyyyyyyyyyyyyyyyyyyyyyyyyyyyyyyyyyyyyyyyyyyyyyyyyyyyyyyyyyyyyyyyyyyyyyyyyyyyyyyyyyyyyyyyyyyyyyyyyyyyyyyyyyyyyyyyyyyyyyyyyyyyyy">#REF!</definedName>
    <definedName name="fdgfdsgdsf">#REF!</definedName>
    <definedName name="fdgsdfgdfsgdfgsdfg">#REF!</definedName>
    <definedName name="fdgsdgd">#REF!</definedName>
    <definedName name="fdrgdfh">#REF!</definedName>
    <definedName name="fdsdfafasfsdfdsfdgdfgfdfgfdgdsgdsgerfefe">#REF!</definedName>
    <definedName name="fdsfasdfasdfasdfasfas">#REF!</definedName>
    <definedName name="fdsfdsfdsafadsfdsaf">#REF!</definedName>
    <definedName name="fdsgsergfdsg">#REF!</definedName>
    <definedName name="fefdvgg">#REF!</definedName>
    <definedName name="fesdfdsfsdfdsfsdffsdfsdfsdfsdfsdfsdfsdfdsdfsdf">#REF!</definedName>
    <definedName name="ffffffffffffffffffffffffffffffffffffffffffffffffffffffffffffffff">#REF!</definedName>
    <definedName name="ffffffffffffffffffffffffffffffffffffffffffffffffffffffffffffffffffffffffffffffffff">#REF!</definedName>
    <definedName name="fgde">#REF!</definedName>
    <definedName name="fgdgsdgfsdgdfgdsg">#REF!</definedName>
    <definedName name="fgereeewgerte">#REF!</definedName>
    <definedName name="fghjgccgfchcgfchgvhgvjkhvgkuygkgvhvgkhvh">#REF!</definedName>
    <definedName name="fgsdfgdsgdsgsdgdsgdsgsdgdfgdfsgfd">#REF!</definedName>
    <definedName name="fgsdfgfdsgfdgfdgfdg">#REF!</definedName>
    <definedName name="fgsfdg254656546">#REF!</definedName>
    <definedName name="fhgfghfjghhjgbjkl">#REF!</definedName>
    <definedName name="fhgfhfjhghj">#REF!</definedName>
    <definedName name="Final_List_w_o_EJE">#REF!</definedName>
    <definedName name="Florida">#REF!</definedName>
    <definedName name="Freely_Associated_States">#REF!</definedName>
    <definedName name="fsdfsfrrewrfewfsdfsfsef">#REF!</definedName>
    <definedName name="fsdgsdfgdgsgsd1565464651532">#REF!</definedName>
    <definedName name="fsgsdfgfdsgfdsgfdsgfdsgdfsgfdsgsfdgfdsgdfsgdf">#REF!</definedName>
    <definedName name="funded_els">#REF!</definedName>
    <definedName name="gdfgfdgdfgfdsgfdsgdsgds">#REF!</definedName>
    <definedName name="gdfgs">#REF!</definedName>
    <definedName name="gdfsgdsgsdfgssdggggggggggggggggggggggggggggg">#REF!</definedName>
    <definedName name="gdfzgfg">#REF!</definedName>
    <definedName name="Georgia">#REF!</definedName>
    <definedName name="gffdgh">#REF!</definedName>
    <definedName name="ggertretrytrdhtryhtrwywtryrreytretre">#REF!</definedName>
    <definedName name="gggggggggggggggggggggggggggggggggggggggggggggggggg">#REF!</definedName>
    <definedName name="gggggggggggggggggggggggggggggggggggggggggggggggggggggggggg">#REF!</definedName>
    <definedName name="ghdfghdgfhdfghdhgfdhfdhdfhdfhdf">#REF!</definedName>
    <definedName name="ghgfhgfhgfdhgfhgfhgfhfghgfhgfhgfhgfhg">#REF!</definedName>
    <definedName name="ghhfhgfkhhhhhhhhhhhhhhhhhhhhhhhhhhhhhhhhhhhhhhh">#REF!</definedName>
    <definedName name="ghkjhjmthg">#REF!</definedName>
    <definedName name="gjhghjgjkkljmlkkl">#REF!</definedName>
    <definedName name="GOV">#REF!</definedName>
    <definedName name="Grand_Total">#REF!</definedName>
    <definedName name="Guam">#REF!</definedName>
    <definedName name="Hawaii">#REF!</definedName>
    <definedName name="hdfghdgfhgfdhgfhgdfhdgfhgfhgfhgfhfhfg">#REF!</definedName>
    <definedName name="hfdghgdhgfdhgfhghfghgfdhfdhgfhfg">#REF!</definedName>
    <definedName name="hgdfhgdhgfdhddddddddddd">#REF!</definedName>
    <definedName name="hgjgkjgjlhlkjhlkk23165465465">#REF!</definedName>
    <definedName name="hhhhhhhhhhhhhhhhhhhhhhhhhhhhhhhhhhhhhhhhhhhhhhhhhhhhhhhhhhhhhhhhhhhhh">#REF!</definedName>
    <definedName name="hhhhhhhhhhhhhhhhhhhhhhhhhhhhhhhhhhhhhhhhhhhhhhhhhhhhhhhhhhhhhhhhhhhhhhhhhhhhhhhhhhhhhhhhhhhhhhhhhhhhhhhhhyyyyyyyyyyyyyyyyyyyyyyyyyyyyyyyyyyyyyyyyyyyyyyyyyyyyyyyyyyyyyyyyyyyyyyyyyyyy">#REF!</definedName>
    <definedName name="hjgkhjgjk">#REF!</definedName>
    <definedName name="hjgkygjhbh">#REF!</definedName>
    <definedName name="hkjhkhfkjksdhfdg">#REF!</definedName>
    <definedName name="Idaho">#REF!</definedName>
    <definedName name="Illinois">#REF!</definedName>
    <definedName name="Imm_1819_funded_students">#REF!</definedName>
    <definedName name="Imm_2019_20_Private_School_Reimbursement_Detail">#REF!</definedName>
    <definedName name="Imm_scenarios">#REF!</definedName>
    <definedName name="imm_served_SNOR_comparison_070218">#REF!</definedName>
    <definedName name="Indian_Set_Aside">#REF!</definedName>
    <definedName name="Indiana">#REF!</definedName>
    <definedName name="Iowa">#REF!</definedName>
    <definedName name="jadksjk">#REF!</definedName>
    <definedName name="jhjhjkkkkkkkkkkkkkkkkkkkkkkk44444444444444444444444444">#REF!</definedName>
    <definedName name="jhjkhghjghjgkjhkjll54666666666666666666666666666666666">#REF!</definedName>
    <definedName name="jkjhljkhkjhkjlhjkkkkkkkkkkkkkkkkkkk">#REF!</definedName>
    <definedName name="jkjhuihkjbkjbk">#REF!</definedName>
    <definedName name="Kansas">#REF!</definedName>
    <definedName name="Kentucky">#REF!</definedName>
    <definedName name="kjhkjhjkhjkhjkhjkhkj">#REF!</definedName>
    <definedName name="kjhkjkljkkjkjkkjjkkjkkjkjkjkj">#REF!</definedName>
    <definedName name="kkkkkkkkkkkkkkkkkkkkkkkkkkkkkkkkkkkkkkkkk444444444444444477777777777777778888888888888">#REF!</definedName>
    <definedName name="klklkl11111111111111111111111">#REF!</definedName>
    <definedName name="LEP_complete_567">#REF!</definedName>
    <definedName name="list_for_SFSD">#REF!</definedName>
    <definedName name="lllllllllllllllllllll12121">#REF!</definedName>
    <definedName name="Louisiana">#REF!</definedName>
    <definedName name="LRDDRResDCode">#REF!</definedName>
    <definedName name="Maine">#REF!</definedName>
    <definedName name="Maryland">#REF!</definedName>
    <definedName name="Massachusetts">#REF!</definedName>
    <definedName name="Master_Elig_2016___4">#REF!</definedName>
    <definedName name="Merge_ELPD_Base_Data3">#REF!</definedName>
    <definedName name="Merged_CBEDS_Charter_Data">#REF!</definedName>
    <definedName name="Michigan">#REF!</definedName>
    <definedName name="Minnesota">#REF!</definedName>
    <definedName name="Misc_EPA">#REF!</definedName>
    <definedName name="Mississippi">#REF!</definedName>
    <definedName name="Missouri">#REF!</definedName>
    <definedName name="mmmmmmmmmmmmmmmmmmmmmmmmmmmmmmmmmmmmmmmmmmmmmmmmmmmmmmmmmmmmmmmmmmmmmmmmmmmmmmmmmmmmmmmmmmmmm">#REF!</definedName>
    <definedName name="Montana">#REF!</definedName>
    <definedName name="n">#REF!</definedName>
    <definedName name="Nebraska">#REF!</definedName>
    <definedName name="Nevada">#REF!</definedName>
    <definedName name="New_Hampshire">#REF!</definedName>
    <definedName name="New_Jersey">#REF!</definedName>
    <definedName name="New_Mexico">#REF!</definedName>
    <definedName name="New_York">#REF!</definedName>
    <definedName name="nn">#REF!</definedName>
    <definedName name="nnnnnnnnnnnnnnnnnnnnnnmmmmmmmmmmmmmmmmmmmmmmmbbbbbbbbbbbbbbbbbbbbbb">#REF!</definedName>
    <definedName name="NO">#REF!</definedName>
    <definedName name="nonzero_agg">#REF!</definedName>
    <definedName name="North_Carolina">#REF!</definedName>
    <definedName name="North_Dakota">#REF!</definedName>
    <definedName name="Northern_Mariana_Islands">#REF!</definedName>
    <definedName name="Ohio">#REF!</definedName>
    <definedName name="Oklahoma">#REF!</definedName>
    <definedName name="Open_ClosedSchools">#REF!</definedName>
    <definedName name="OpenDoc">#REF!</definedName>
    <definedName name="Oregon">#REF!</definedName>
    <definedName name="Other_Non_State_Allocations">#REF!</definedName>
    <definedName name="PARIS">#REF!</definedName>
    <definedName name="Pennsylvania">#REF!</definedName>
    <definedName name="PhysLocPLFloor">#REF!</definedName>
    <definedName name="PriorDPLCFF">#REF!</definedName>
    <definedName name="private_els_served_1718">#REF!</definedName>
    <definedName name="Puerto_Rico">#REF!</definedName>
    <definedName name="Pvt_sc_directory">#REF!</definedName>
    <definedName name="qqqqqqqqqqqqqqqqqqqqqqqqqqqqqqqqqqqqqqqqqqqqqqqqqqqqqqqqqqqqqqqqqqqqqqqqqqqqqqqqqqqqq">#REF!</definedName>
    <definedName name="qry_08_09_AdjSchLvl___Dist___LFs">#REF!</definedName>
    <definedName name="qry_aggr2007_Teacher_ct_to_LEA_level">#REF!</definedName>
    <definedName name="qry_aggre_2007_CBED_PAR_Sch_Level_to_dist_level">#REF!</definedName>
    <definedName name="qry_may_7_master_IV_16_programs">#REF!</definedName>
    <definedName name="qry_Teacher_ct_PAR_File_Sch_Level_to_Dist_Level">#REF!</definedName>
    <definedName name="qry03_District_Level_Data_LEAs">#REF!</definedName>
    <definedName name="qry05_District_Level_Data_NFCS">#REF!</definedName>
    <definedName name="qry1a_SRSA_Elig_Matched_with_Application__4_542_">#REF!</definedName>
    <definedName name="qryAggreLFCS_NonCharter_SchLev">#REF!</definedName>
    <definedName name="qryChartersActive">#REF!</definedName>
    <definedName name="qryFed_File_District_Level_no_DFCS">#REF!</definedName>
    <definedName name="qryFED_LFCS_NonCharters_aggreDistLev">#REF!</definedName>
    <definedName name="qryFED_LFCS_NonCharters_AggreLEALev">#REF!</definedName>
    <definedName name="qryPubschls">#REF!</definedName>
    <definedName name="QryReorgedDistricts">#REF!</definedName>
    <definedName name="qryUSED_TO_MAKE_tbl0910QEIA_EnrwFunding">#REF!</definedName>
    <definedName name="Query">#REF!</definedName>
    <definedName name="QueryInsReceivedPrint">#REF!</definedName>
    <definedName name="revisedallocation">#REF!</definedName>
    <definedName name="Revisedfomula">#REF!</definedName>
    <definedName name="Rhode_Island">#REF!</definedName>
    <definedName name="Rvised">#REF!</definedName>
    <definedName name="rwtretrewtewtewtewtwertretretrewtretre">#REF!</definedName>
    <definedName name="sadfsfdsfdafgdasfsssssssssssssssssssssssssssssssssssssssssssssssss">#REF!</definedName>
    <definedName name="sadsadfsadfsadsasd1354564654351">#REF!</definedName>
    <definedName name="SchoolDetailExpanded">#REF!</definedName>
    <definedName name="sdddddddddddddddddddddddddddddddddddd">#REF!</definedName>
    <definedName name="sdf">#REF!</definedName>
    <definedName name="sdfaaaaaaaaaaaaaaaaaa">#REF!</definedName>
    <definedName name="sdfgfddddddddddddddddddddddddddddddddddddddddddddddddddddd">#REF!</definedName>
    <definedName name="sdfsadfsssa">#REF!</definedName>
    <definedName name="sdfsdfdaewaewasd">#REF!</definedName>
    <definedName name="sdfsdfdsvfdfsdfdsfdsfdsfdsfsfs">#REF!</definedName>
    <definedName name="sdsaddddddddddddddddddddddddddddddddddddddd">#REF!</definedName>
    <definedName name="sdsfsdfdgfffffffffffffffffffffffffffffffffffffffffffffffffffffffffffffffffff">#REF!</definedName>
    <definedName name="sfdgdgdfgfdgfdgdfsgfdsgfdsg">#REF!</definedName>
    <definedName name="SNOR_14_15_district_level">#REF!</definedName>
    <definedName name="SNOR_15_16_by_district">#REF!</definedName>
    <definedName name="SNOR_17_18_by_LEA">#REF!</definedName>
    <definedName name="SNOR_19_20_by_district">#REF!</definedName>
    <definedName name="SNOR_results_for_SFSD">#REF!</definedName>
    <definedName name="South_Carolina">#REF!</definedName>
    <definedName name="South_Dakota">#REF!</definedName>
    <definedName name="sssssssssssssggggggggggggggggggggggeeee44444446hhhhhhhhhhhhhhhhhh">#REF!</definedName>
    <definedName name="ssssssssssssssssssssssssddddddddddddddddfffffffffffffffffffffffffgggggggggggggggggggggggggggggggggg">#REF!</definedName>
    <definedName name="ssssssssssssssssssssssssssssssssssssss">#REF!</definedName>
    <definedName name="sssssssssssssssssssssssssssssssssssssseeeeeeeeeeeeeeeeeeeeeeeeeeeeeeeeeeeeeeeeettttttttttttttttttttttttttttttt">#REF!</definedName>
    <definedName name="ssssssssssssssssssssssssssssssssssssssssssssssssssssssssssssssssssssssssssssssssssssssssssssssss">#REF!</definedName>
    <definedName name="STD">#REF!</definedName>
    <definedName name="TaAllocA">#REF!</definedName>
    <definedName name="TaAllocB">#REF!</definedName>
    <definedName name="TaAllocC">#REF!</definedName>
    <definedName name="TaAllocD">#REF!</definedName>
    <definedName name="TaAllocD1">#REF!</definedName>
    <definedName name="TaARA">#REF!</definedName>
    <definedName name="TaARB">#REF!</definedName>
    <definedName name="TaARC">#REF!</definedName>
    <definedName name="TaCalc">#REF!</definedName>
    <definedName name="TaCARSC">#REF!</definedName>
    <definedName name="TaCARSD">#REF!</definedName>
    <definedName name="TaCMDCLEAList">#REF!</definedName>
    <definedName name="TaCMDCList">#REF!</definedName>
    <definedName name="TaCMDCListQ4">#REF!</definedName>
    <definedName name="TaLCAPC">#REF!</definedName>
    <definedName name="TaLCAPD">#REF!</definedName>
    <definedName name="TaNotesC">#REF!</definedName>
    <definedName name="TaNotesD">#REF!</definedName>
    <definedName name="TaPrelimCalc">#REF!</definedName>
    <definedName name="TaRevisedCalc">#REF!</definedName>
    <definedName name="TaStats">#REF!</definedName>
    <definedName name="tblPubschlsDownload">#REF!</definedName>
    <definedName name="Tennessee">#REF!</definedName>
    <definedName name="TEST">#REF!</definedName>
    <definedName name="Texas">#REF!</definedName>
    <definedName name="trbidrdrf.">#REF!</definedName>
    <definedName name="tttttttttttttttttttttttttttwwwwwwwwwwwwwwwwwwweeeeeeeeeeeeeeeee">#REF!</definedName>
    <definedName name="uilkhjghjghjfhgfjtfghhggkjglh">#REF!</definedName>
    <definedName name="UpdateCSLEAInfo">#REF!</definedName>
    <definedName name="Utah">#REF!</definedName>
    <definedName name="Vendor_Match_Results">#REF!</definedName>
    <definedName name="Vermont">#REF!</definedName>
    <definedName name="Virgin_Islands">#REF!</definedName>
    <definedName name="Virginia">#REF!</definedName>
    <definedName name="vvvvvvvvvvvvvvffffffffffffffffffffffffffffffffffffffffffffjjjjjjjjjjjjjjjjjjjjjjjjjjjjjjj">#REF!</definedName>
    <definedName name="vvvvvvvvvvvvvvvvvvvvvvvvvvvvvvvvvvvvvvvvvvvvvvvvvvvvvvvvvvvvvvvvvvvvvvvvvvvvvvvvvccccccccccccccccccccccccccccccc">#REF!</definedName>
    <definedName name="vvvvvvvvvvvvvvvvvvvvvvvvvvvvvvvvvvvvvvvvvvvvvvvvvvvvvvvvvvvvvvvvvvvvvvvvvvvvvvvvvvvvvvvvvvvvvvvvvvvv">#REF!</definedName>
    <definedName name="Washington">#REF!</definedName>
    <definedName name="Web_list_el_1920">#REF!</definedName>
    <definedName name="web_list_imm_1920">#REF!</definedName>
    <definedName name="werterwtrewtewtew">#REF!</definedName>
    <definedName name="West_Virginia">#REF!</definedName>
    <definedName name="Wisconsin">#REF!</definedName>
    <definedName name="wwwwwwwwwwwwwwww">#REF!</definedName>
    <definedName name="wwwwwwwwwwwwwwwwwwwwwwwwwwwwwwwwwwwwwwwwwwwwwwwwwwwwwwww3333333333333333333">#REF!</definedName>
    <definedName name="wwwwwwwwwwwwwwwwwwwwwwwwwwwwwwwwwwwwwwwwwwwwwwwwwwwwwwwwwwwwwwwwwwwwwwwwwwwwwwwwwwwwwwwwwwwwwwwwwwwwwwwwwwwwwwwwww">#REF!</definedName>
    <definedName name="Wyoming">#REF!</definedName>
    <definedName name="yuityuiutyity">#REF!</definedName>
    <definedName name="yyyyyyyyyyyyyyyyyyyyyyyyyyyyyyyyyyyyyyyyyyyyyyyyyyyyy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1" i="1" l="1"/>
  <c r="J71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U13" i="1" l="1"/>
  <c r="U14" i="1" l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M71" i="1"/>
  <c r="U71" i="1" l="1"/>
  <c r="T71" i="1"/>
  <c r="S71" i="1" l="1"/>
  <c r="Q71" i="1" l="1"/>
</calcChain>
</file>

<file path=xl/sharedStrings.xml><?xml version="1.0" encoding="utf-8"?>
<sst xmlns="http://schemas.openxmlformats.org/spreadsheetml/2006/main" count="850" uniqueCount="334">
  <si>
    <t>Every Student Succeeds Act</t>
  </si>
  <si>
    <t>County Name</t>
  </si>
  <si>
    <t>Full CDS Code</t>
  </si>
  <si>
    <t>County 
Code</t>
  </si>
  <si>
    <t>District 
Code</t>
  </si>
  <si>
    <t>School 
Code</t>
  </si>
  <si>
    <t>Local Educational Agency</t>
  </si>
  <si>
    <t>LEA Type</t>
  </si>
  <si>
    <t>1st Apportionment</t>
  </si>
  <si>
    <t>Invoices</t>
  </si>
  <si>
    <t>Total Paid</t>
  </si>
  <si>
    <t>Balance Remaining</t>
  </si>
  <si>
    <t>Alameda</t>
  </si>
  <si>
    <t>01100170000000</t>
  </si>
  <si>
    <t>01</t>
  </si>
  <si>
    <t>10017</t>
  </si>
  <si>
    <t>0000000</t>
  </si>
  <si>
    <t>Alameda County Office of Education</t>
  </si>
  <si>
    <t>COE</t>
  </si>
  <si>
    <t>Butte</t>
  </si>
  <si>
    <t>04100410000000</t>
  </si>
  <si>
    <t>04</t>
  </si>
  <si>
    <t>10041</t>
  </si>
  <si>
    <t>Butte County Office of Education</t>
  </si>
  <si>
    <t>Contra Costa</t>
  </si>
  <si>
    <t>07100740000000</t>
  </si>
  <si>
    <t>07</t>
  </si>
  <si>
    <t>10074</t>
  </si>
  <si>
    <t>Contra Costa County Office of Education</t>
  </si>
  <si>
    <t>El Dorado</t>
  </si>
  <si>
    <t>09100900000000</t>
  </si>
  <si>
    <t>09</t>
  </si>
  <si>
    <t>10090</t>
  </si>
  <si>
    <t>El Dorado County Office of Education</t>
  </si>
  <si>
    <t>Fresno</t>
  </si>
  <si>
    <t>10101080000000</t>
  </si>
  <si>
    <t>10</t>
  </si>
  <si>
    <t>10108</t>
  </si>
  <si>
    <t>Fresno County Office of Education</t>
  </si>
  <si>
    <t>Humboldt</t>
  </si>
  <si>
    <t>12101240000000</t>
  </si>
  <si>
    <t>12</t>
  </si>
  <si>
    <t>10124</t>
  </si>
  <si>
    <t>Humboldt County Office of Education</t>
  </si>
  <si>
    <t>Imperial</t>
  </si>
  <si>
    <t>13101320000000</t>
  </si>
  <si>
    <t>13</t>
  </si>
  <si>
    <t>10132</t>
  </si>
  <si>
    <t>Imperial County Office of Education</t>
  </si>
  <si>
    <t>Kern</t>
  </si>
  <si>
    <t>15101570000000</t>
  </si>
  <si>
    <t>15</t>
  </si>
  <si>
    <t>10157</t>
  </si>
  <si>
    <t>Kern County Office of Education</t>
  </si>
  <si>
    <t>Kings</t>
  </si>
  <si>
    <t>16101650000000</t>
  </si>
  <si>
    <t>16</t>
  </si>
  <si>
    <t>10165</t>
  </si>
  <si>
    <t>Kings County Office of Education</t>
  </si>
  <si>
    <t>Los Angeles</t>
  </si>
  <si>
    <t>19101990000000</t>
  </si>
  <si>
    <t>19</t>
  </si>
  <si>
    <t>10199</t>
  </si>
  <si>
    <t>Los Angeles County Office of Education</t>
  </si>
  <si>
    <t>Madera</t>
  </si>
  <si>
    <t>20102070000000</t>
  </si>
  <si>
    <t>20</t>
  </si>
  <si>
    <t>10207</t>
  </si>
  <si>
    <t>Madera County Superintendent of Schools</t>
  </si>
  <si>
    <t>Marin</t>
  </si>
  <si>
    <t>21102150000000</t>
  </si>
  <si>
    <t>21</t>
  </si>
  <si>
    <t>10215</t>
  </si>
  <si>
    <t>Marin County Office of Education</t>
  </si>
  <si>
    <t>Mendocino</t>
  </si>
  <si>
    <t>23102310000000</t>
  </si>
  <si>
    <t>23</t>
  </si>
  <si>
    <t>10231</t>
  </si>
  <si>
    <t>Mendocino County Office of Education</t>
  </si>
  <si>
    <t>Merced</t>
  </si>
  <si>
    <t>24102490000000</t>
  </si>
  <si>
    <t>24</t>
  </si>
  <si>
    <t>10249</t>
  </si>
  <si>
    <t>Merced County Office of Education</t>
  </si>
  <si>
    <t>Monterey</t>
  </si>
  <si>
    <t>27102720000000</t>
  </si>
  <si>
    <t>27</t>
  </si>
  <si>
    <t>10272</t>
  </si>
  <si>
    <t>Monterey County Office of Education</t>
  </si>
  <si>
    <t>Napa</t>
  </si>
  <si>
    <t>28102800000000</t>
  </si>
  <si>
    <t>28</t>
  </si>
  <si>
    <t>10280</t>
  </si>
  <si>
    <t>Napa County Office of Education</t>
  </si>
  <si>
    <t>Orange</t>
  </si>
  <si>
    <t>30103060000000</t>
  </si>
  <si>
    <t>30</t>
  </si>
  <si>
    <t>10306</t>
  </si>
  <si>
    <t>Orange County Department of Education</t>
  </si>
  <si>
    <t>Placer</t>
  </si>
  <si>
    <t>31103140000000</t>
  </si>
  <si>
    <t>31</t>
  </si>
  <si>
    <t>10314</t>
  </si>
  <si>
    <t>Placer County Office of Education</t>
  </si>
  <si>
    <t>Riverside</t>
  </si>
  <si>
    <t>33103300000000</t>
  </si>
  <si>
    <t>33</t>
  </si>
  <si>
    <t>10330</t>
  </si>
  <si>
    <t>Riverside County Office of Education</t>
  </si>
  <si>
    <t>Sacramento</t>
  </si>
  <si>
    <t>34103480000000</t>
  </si>
  <si>
    <t>34</t>
  </si>
  <si>
    <t>10348</t>
  </si>
  <si>
    <t>Sacramento County Office of Education</t>
  </si>
  <si>
    <t>San Benito</t>
  </si>
  <si>
    <t>35103550000000</t>
  </si>
  <si>
    <t>35</t>
  </si>
  <si>
    <t>10355</t>
  </si>
  <si>
    <t>San Benito County Office of Education</t>
  </si>
  <si>
    <t>San Bernardino</t>
  </si>
  <si>
    <t>36103630000000</t>
  </si>
  <si>
    <t>36</t>
  </si>
  <si>
    <t>10363</t>
  </si>
  <si>
    <t>San Bernardino County Office of Education</t>
  </si>
  <si>
    <t>San Diego</t>
  </si>
  <si>
    <t>37103710000000</t>
  </si>
  <si>
    <t>37</t>
  </si>
  <si>
    <t>10371</t>
  </si>
  <si>
    <t>San Diego County Office of Education</t>
  </si>
  <si>
    <t>San Francisco</t>
  </si>
  <si>
    <t>38103890000000</t>
  </si>
  <si>
    <t>38</t>
  </si>
  <si>
    <t>10389</t>
  </si>
  <si>
    <t>San Francisco County Office of Education</t>
  </si>
  <si>
    <t>San Joaquin</t>
  </si>
  <si>
    <t>39103970000000</t>
  </si>
  <si>
    <t>39</t>
  </si>
  <si>
    <t>10397</t>
  </si>
  <si>
    <t>San Joaquin County Office of Education</t>
  </si>
  <si>
    <t>San Luis Obispo</t>
  </si>
  <si>
    <t>40104050000000</t>
  </si>
  <si>
    <t>40</t>
  </si>
  <si>
    <t>10405</t>
  </si>
  <si>
    <t>San Luis Obispo County Office of Education</t>
  </si>
  <si>
    <t>San Mateo</t>
  </si>
  <si>
    <t>41104130000000</t>
  </si>
  <si>
    <t>41</t>
  </si>
  <si>
    <t>10413</t>
  </si>
  <si>
    <t>San Mateo County Office of Education</t>
  </si>
  <si>
    <t>Santa Barbara</t>
  </si>
  <si>
    <t>42104210000000</t>
  </si>
  <si>
    <t>42</t>
  </si>
  <si>
    <t>10421</t>
  </si>
  <si>
    <t>Santa Barbara County Office of Education</t>
  </si>
  <si>
    <t>Santa Clara</t>
  </si>
  <si>
    <t>43104390000000</t>
  </si>
  <si>
    <t>43</t>
  </si>
  <si>
    <t>10439</t>
  </si>
  <si>
    <t>Santa Clara County Office of Education</t>
  </si>
  <si>
    <t>Santa Cruz</t>
  </si>
  <si>
    <t>44104470000000</t>
  </si>
  <si>
    <t>44</t>
  </si>
  <si>
    <t>10447</t>
  </si>
  <si>
    <t>Santa Cruz County Office of Education</t>
  </si>
  <si>
    <t>Shasta</t>
  </si>
  <si>
    <t>45104540000000</t>
  </si>
  <si>
    <t>45</t>
  </si>
  <si>
    <t>10454</t>
  </si>
  <si>
    <t>Shasta County Office of Education</t>
  </si>
  <si>
    <t>Solano</t>
  </si>
  <si>
    <t>48104880000000</t>
  </si>
  <si>
    <t>48</t>
  </si>
  <si>
    <t>10488</t>
  </si>
  <si>
    <t>Solano County Office of Education</t>
  </si>
  <si>
    <t>Sonoma</t>
  </si>
  <si>
    <t>49104960000000</t>
  </si>
  <si>
    <t>49</t>
  </si>
  <si>
    <t>10496</t>
  </si>
  <si>
    <t>Sonoma County Office of Education</t>
  </si>
  <si>
    <t>Stanislaus</t>
  </si>
  <si>
    <t>50105040000000</t>
  </si>
  <si>
    <t>50</t>
  </si>
  <si>
    <t>10504</t>
  </si>
  <si>
    <t>Stanislaus County Office of Education</t>
  </si>
  <si>
    <t>Tehama</t>
  </si>
  <si>
    <t>52105200000000</t>
  </si>
  <si>
    <t>52</t>
  </si>
  <si>
    <t>10520</t>
  </si>
  <si>
    <t>Tehama County Department of Education</t>
  </si>
  <si>
    <t>Tuolumne</t>
  </si>
  <si>
    <t>55105530000000</t>
  </si>
  <si>
    <t>55</t>
  </si>
  <si>
    <t>10553</t>
  </si>
  <si>
    <t>Tuolumne County Superintendent of Schools</t>
  </si>
  <si>
    <t>Ventura</t>
  </si>
  <si>
    <t>56105610000000</t>
  </si>
  <si>
    <t>56</t>
  </si>
  <si>
    <t>10561</t>
  </si>
  <si>
    <t>Ventura County Office of Education</t>
  </si>
  <si>
    <t>Yolo</t>
  </si>
  <si>
    <t>57105790000000</t>
  </si>
  <si>
    <t>57</t>
  </si>
  <si>
    <t>10579</t>
  </si>
  <si>
    <t>Yolo County Office of Education</t>
  </si>
  <si>
    <t>Yuba</t>
  </si>
  <si>
    <t>58105870000000</t>
  </si>
  <si>
    <t>58</t>
  </si>
  <si>
    <t>10587</t>
  </si>
  <si>
    <t>Yuba County Office of Education</t>
  </si>
  <si>
    <t>Statewide Total</t>
  </si>
  <si>
    <t>California Department of Education</t>
  </si>
  <si>
    <t>School Fiscal Services Division</t>
  </si>
  <si>
    <t>Alpine</t>
  </si>
  <si>
    <t>02100250000000</t>
  </si>
  <si>
    <t>02</t>
  </si>
  <si>
    <t>10025</t>
  </si>
  <si>
    <t>Alpine County Office of Education</t>
  </si>
  <si>
    <t>Amador</t>
  </si>
  <si>
    <t>03100330000000</t>
  </si>
  <si>
    <t>03</t>
  </si>
  <si>
    <t>10033</t>
  </si>
  <si>
    <t>Amador County Office of Education</t>
  </si>
  <si>
    <t>Calaveras</t>
  </si>
  <si>
    <t>05100580000000</t>
  </si>
  <si>
    <t>05</t>
  </si>
  <si>
    <t>10058</t>
  </si>
  <si>
    <t>Calaveras County Office of Education</t>
  </si>
  <si>
    <t>Colusa</t>
  </si>
  <si>
    <t>06100660000000</t>
  </si>
  <si>
    <t>06</t>
  </si>
  <si>
    <t>10066</t>
  </si>
  <si>
    <t>Colusa County Office of Education</t>
  </si>
  <si>
    <t>Del Norte</t>
  </si>
  <si>
    <t>08100820000000</t>
  </si>
  <si>
    <t>08</t>
  </si>
  <si>
    <t>10082</t>
  </si>
  <si>
    <t>Del Norte County Office of Education</t>
  </si>
  <si>
    <t>Glenn</t>
  </si>
  <si>
    <t>11101160000000</t>
  </si>
  <si>
    <t>11</t>
  </si>
  <si>
    <t>10116</t>
  </si>
  <si>
    <t>Glenn County Office of Education</t>
  </si>
  <si>
    <t>Inyo</t>
  </si>
  <si>
    <t>14101400000000</t>
  </si>
  <si>
    <t>14</t>
  </si>
  <si>
    <t>10140</t>
  </si>
  <si>
    <t>Inyo County Office of Education</t>
  </si>
  <si>
    <t>Lake</t>
  </si>
  <si>
    <t>17101730000000</t>
  </si>
  <si>
    <t>17</t>
  </si>
  <si>
    <t>10173</t>
  </si>
  <si>
    <t>Lake County Office of Education</t>
  </si>
  <si>
    <t>Lassen</t>
  </si>
  <si>
    <t>18101810000000</t>
  </si>
  <si>
    <t>18</t>
  </si>
  <si>
    <t>10181</t>
  </si>
  <si>
    <t>Lassen County Office of Education</t>
  </si>
  <si>
    <t>Mariposa</t>
  </si>
  <si>
    <t>22102230000000</t>
  </si>
  <si>
    <t>22</t>
  </si>
  <si>
    <t>10223</t>
  </si>
  <si>
    <t>Mariposa County Office of Education</t>
  </si>
  <si>
    <t>Modoc</t>
  </si>
  <si>
    <t>25102560000000</t>
  </si>
  <si>
    <t>25</t>
  </si>
  <si>
    <t>10256</t>
  </si>
  <si>
    <t>Modoc County Office of Education</t>
  </si>
  <si>
    <t>Mono</t>
  </si>
  <si>
    <t>26102640000000</t>
  </si>
  <si>
    <t>26</t>
  </si>
  <si>
    <t>10264</t>
  </si>
  <si>
    <t>Mono County Office of Education</t>
  </si>
  <si>
    <t>Nevada</t>
  </si>
  <si>
    <t>29102980000000</t>
  </si>
  <si>
    <t>29</t>
  </si>
  <si>
    <t>10298</t>
  </si>
  <si>
    <t>Nevada County Office of Education</t>
  </si>
  <si>
    <t>Plumas</t>
  </si>
  <si>
    <t>32103220000000</t>
  </si>
  <si>
    <t>32</t>
  </si>
  <si>
    <t>10322</t>
  </si>
  <si>
    <t>Plumas County Office of Education</t>
  </si>
  <si>
    <t>Sierra</t>
  </si>
  <si>
    <t>46104620000000</t>
  </si>
  <si>
    <t>46</t>
  </si>
  <si>
    <t>10462</t>
  </si>
  <si>
    <t>Sierra County Office of Education</t>
  </si>
  <si>
    <t>Siskiyou</t>
  </si>
  <si>
    <t>47104700000000</t>
  </si>
  <si>
    <t>47</t>
  </si>
  <si>
    <t>10470</t>
  </si>
  <si>
    <t>Siskiyou County Office of Education</t>
  </si>
  <si>
    <t>Sutter</t>
  </si>
  <si>
    <t>51105120000000</t>
  </si>
  <si>
    <t>51</t>
  </si>
  <si>
    <t>10512</t>
  </si>
  <si>
    <t>Sutter County Office of Education</t>
  </si>
  <si>
    <t>Trinity</t>
  </si>
  <si>
    <t>53105380000000</t>
  </si>
  <si>
    <t>53</t>
  </si>
  <si>
    <t>10538</t>
  </si>
  <si>
    <t>Trinity County Office of Education</t>
  </si>
  <si>
    <t>Tulare</t>
  </si>
  <si>
    <t>54105460000000</t>
  </si>
  <si>
    <t>54</t>
  </si>
  <si>
    <t>10546</t>
  </si>
  <si>
    <t>Tulare County Office of Education</t>
  </si>
  <si>
    <t>CDS: County District School; COE: County Office of Education</t>
  </si>
  <si>
    <t>Service Location Field</t>
  </si>
  <si>
    <t>Prevention and Intervention Programs for Children and Youth Who Are Neglected, Delinquent, or At-Risk</t>
  </si>
  <si>
    <t xml:space="preserve">Title I, Part D, Subpart 2
</t>
  </si>
  <si>
    <t>N/A</t>
  </si>
  <si>
    <t xml:space="preserve"> </t>
  </si>
  <si>
    <t>Direct
Funded
Charter School
Number</t>
  </si>
  <si>
    <t>Yes</t>
  </si>
  <si>
    <t>Not Filed</t>
  </si>
  <si>
    <t>Fiscal Year 2025‒26</t>
  </si>
  <si>
    <t>No</t>
  </si>
  <si>
    <t>Blank</t>
  </si>
  <si>
    <t>CARS Application for Funding SBE Approved</t>
  </si>
  <si>
    <t xml:space="preserve"> LCAP Fed Addendum Approved</t>
  </si>
  <si>
    <t>Starting in FY 2025‒26, apportionments will not be released to LEAs that do not have a State Board of Education (SBE) approved consolidated application (ConApp) and an approved LCAP Federal Addendum. (See columns O and P)</t>
  </si>
  <si>
    <t>Schedule of the Revised Allocation</t>
  </si>
  <si>
    <t>The Revised Allocation includes reductions for LEAs that failed to meet the federal maintenance of effort requirement applicable to 2025-26 funding and did not receive an approved federal waiver, pursuant to Section 8521 of the ESSA.</t>
  </si>
  <si>
    <t>The Second apportionment is based on cash balances reported in the Federal Cash Management Data Collection (CMDC) system for period 2 (October 10-31, 2025). For more information on CMDC payments, please refer to the apportionment overview web page at the link below.</t>
  </si>
  <si>
    <t>CMDC Submitted
10/31/25</t>
  </si>
  <si>
    <t>2nd Apportionment</t>
  </si>
  <si>
    <t xml:space="preserve">The Revised amounts are posted for local educational agencies (LEAs) with a submitted Local Control and Accountability Plan (LCAP) Federal Addendum as of October 24, 2025  and a certified Consolidated Application and Reporting System (CARS) Application for Funding as of October 24, 2025.
</t>
  </si>
  <si>
    <t>CARS
Application
for Funding
10/24/25</t>
  </si>
  <si>
    <t>LCAP Federal Addendum Submitted by
10/24/25</t>
  </si>
  <si>
    <t>December 2025</t>
  </si>
  <si>
    <t>2025-26 Revised Eligibility Amount</t>
  </si>
  <si>
    <t xml:space="preserve">
2025-26
Revised
Allocation
Amount</t>
  </si>
  <si>
    <t>Title I, Part D, Subpart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</si>
</sst>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3" formatCode="_(* #,##0.00_);_(* \(#,##0.00\);_(* &quot;-&quot;??_);_(@_)"/>
    <numFmt numFmtId="164" formatCode="&quot;$&quot;#,##0"/>
  </numFmts>
  <fonts count="17" x14ac:knownFonts="1">
    <font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sz val="8"/>
      <name val="Aptos Narrow"/>
      <family val="2"/>
      <scheme val="minor"/>
    </font>
    <font>
      <b/>
      <sz val="18"/>
      <name val="Arial"/>
      <family val="2"/>
    </font>
    <font>
      <sz val="12"/>
      <color rgb="FFCC0000"/>
      <name val="Arial"/>
      <family val="2"/>
    </font>
    <font>
      <u/>
      <sz val="12"/>
      <color theme="11"/>
      <name val="Arial"/>
      <family val="2"/>
    </font>
    <font>
      <b/>
      <sz val="12"/>
      <color rgb="FFCC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8">
    <xf numFmtId="0" fontId="0" fillId="0" borderId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11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6" fillId="0" borderId="0" applyNumberFormat="0" applyFill="0" applyAlignment="0" applyProtection="0"/>
    <xf numFmtId="0" fontId="7" fillId="0" borderId="0"/>
    <xf numFmtId="0" fontId="7" fillId="0" borderId="0"/>
    <xf numFmtId="0" fontId="5" fillId="0" borderId="1" applyNumberFormat="0" applyFill="0" applyAlignment="0" applyProtection="0"/>
    <xf numFmtId="0" fontId="15" fillId="0" borderId="0" applyNumberForma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10" fillId="0" borderId="2" applyNumberFormat="0" applyFill="0" applyAlignment="0" applyProtection="0"/>
  </cellStyleXfs>
  <cellXfs count="34">
    <xf numFmtId="0" fontId="0" fillId="0" borderId="0" xfId="0"/>
    <xf numFmtId="0" fontId="4" fillId="0" borderId="0" xfId="4" applyFont="1"/>
    <xf numFmtId="164" fontId="4" fillId="0" borderId="0" xfId="4" applyNumberFormat="1" applyFont="1"/>
    <xf numFmtId="0" fontId="8" fillId="2" borderId="0" xfId="0" applyFont="1" applyFill="1" applyAlignment="1">
      <alignment horizontal="center" wrapText="1"/>
    </xf>
    <xf numFmtId="164" fontId="8" fillId="2" borderId="0" xfId="0" applyNumberFormat="1" applyFont="1" applyFill="1" applyAlignment="1">
      <alignment horizontal="center" wrapText="1"/>
    </xf>
    <xf numFmtId="0" fontId="4" fillId="0" borderId="0" xfId="4" applyFont="1" applyAlignment="1">
      <alignment horizontal="center" vertical="center" wrapText="1"/>
    </xf>
    <xf numFmtId="0" fontId="9" fillId="0" borderId="0" xfId="4" applyFont="1"/>
    <xf numFmtId="0" fontId="8" fillId="2" borderId="0" xfId="0" applyFont="1" applyFill="1" applyAlignment="1">
      <alignment horizontal="left" wrapText="1"/>
    </xf>
    <xf numFmtId="2" fontId="4" fillId="0" borderId="0" xfId="4" applyNumberFormat="1" applyFont="1" applyAlignment="1">
      <alignment horizontal="center"/>
    </xf>
    <xf numFmtId="2" fontId="8" fillId="2" borderId="0" xfId="0" applyNumberFormat="1" applyFont="1" applyFill="1" applyAlignment="1">
      <alignment horizontal="center" wrapText="1"/>
    </xf>
    <xf numFmtId="49" fontId="4" fillId="0" borderId="0" xfId="4" applyNumberFormat="1" applyFont="1" applyAlignment="1">
      <alignment horizontal="center"/>
    </xf>
    <xf numFmtId="49" fontId="8" fillId="2" borderId="0" xfId="0" applyNumberFormat="1" applyFont="1" applyFill="1" applyAlignment="1">
      <alignment horizontal="center" wrapText="1"/>
    </xf>
    <xf numFmtId="49" fontId="4" fillId="0" borderId="0" xfId="4" applyNumberFormat="1" applyFont="1"/>
    <xf numFmtId="49" fontId="4" fillId="0" borderId="0" xfId="4" applyNumberFormat="1" applyFont="1" applyAlignment="1">
      <alignment horizontal="left"/>
    </xf>
    <xf numFmtId="49" fontId="0" fillId="0" borderId="0" xfId="0" applyNumberFormat="1" applyAlignment="1">
      <alignment horizontal="left"/>
    </xf>
    <xf numFmtId="0" fontId="6" fillId="0" borderId="0" xfId="0" applyFont="1" applyAlignment="1">
      <alignment horizontal="left"/>
    </xf>
    <xf numFmtId="0" fontId="11" fillId="0" borderId="0" xfId="3" applyAlignment="1">
      <alignment vertical="center"/>
    </xf>
    <xf numFmtId="0" fontId="7" fillId="0" borderId="0" xfId="0" applyFont="1"/>
    <xf numFmtId="0" fontId="8" fillId="2" borderId="3" xfId="0" applyFont="1" applyFill="1" applyBorder="1" applyAlignment="1">
      <alignment horizontal="center" wrapText="1"/>
    </xf>
    <xf numFmtId="0" fontId="13" fillId="0" borderId="0" xfId="1" applyFont="1" applyAlignment="1"/>
    <xf numFmtId="0" fontId="2" fillId="0" borderId="0" xfId="2" applyFont="1" applyAlignment="1">
      <alignment horizontal="left"/>
    </xf>
    <xf numFmtId="0" fontId="5" fillId="0" borderId="0" xfId="15" applyFont="1" applyAlignment="1">
      <alignment horizontal="left" vertical="top"/>
    </xf>
    <xf numFmtId="0" fontId="6" fillId="0" borderId="0" xfId="16"/>
    <xf numFmtId="0" fontId="0" fillId="0" borderId="0" xfId="0" quotePrefix="1"/>
    <xf numFmtId="0" fontId="10" fillId="0" borderId="2" xfId="17"/>
    <xf numFmtId="2" fontId="10" fillId="0" borderId="2" xfId="17" applyNumberFormat="1" applyAlignment="1">
      <alignment horizontal="center"/>
    </xf>
    <xf numFmtId="49" fontId="10" fillId="0" borderId="2" xfId="17" applyNumberFormat="1" applyAlignment="1">
      <alignment horizontal="center"/>
    </xf>
    <xf numFmtId="49" fontId="10" fillId="0" borderId="2" xfId="17" applyNumberFormat="1" applyAlignment="1">
      <alignment horizontal="left"/>
    </xf>
    <xf numFmtId="49" fontId="10" fillId="0" borderId="2" xfId="17" applyNumberFormat="1"/>
    <xf numFmtId="164" fontId="10" fillId="0" borderId="2" xfId="17" applyNumberFormat="1"/>
    <xf numFmtId="0" fontId="0" fillId="0" borderId="0" xfId="0" applyAlignment="1">
      <alignment horizontal="center"/>
    </xf>
    <xf numFmtId="164" fontId="0" fillId="0" borderId="0" xfId="0" applyNumberFormat="1"/>
    <xf numFmtId="5" fontId="14" fillId="0" borderId="0" xfId="0" applyNumberFormat="1" applyFont="1"/>
    <xf numFmtId="5" fontId="16" fillId="0" borderId="2" xfId="17" applyNumberFormat="1" applyFont="1"/>
  </cellXfs>
  <cellStyles count="18">
    <cellStyle name="Comma 2 2" xfId="8" xr:uid="{7B1B2A04-6BD2-47BB-8ADF-48FF1AEC54F6}"/>
    <cellStyle name="Followed Hyperlink" xfId="14" builtinId="9" customBuiltin="1"/>
    <cellStyle name="Heading 1" xfId="1" builtinId="16" customBuiltin="1"/>
    <cellStyle name="Heading 1 3" xfId="13" xr:uid="{7826A54F-C321-420F-8184-38F7EA7A0250}"/>
    <cellStyle name="Heading 2" xfId="2" builtinId="17" customBuiltin="1"/>
    <cellStyle name="Heading 2 2" xfId="10" xr:uid="{BBE9E7BB-D87A-477C-BB3B-F8903074A58E}"/>
    <cellStyle name="Heading 3" xfId="15" builtinId="18" customBuiltin="1"/>
    <cellStyle name="Heading 4" xfId="16" builtinId="19" customBuiltin="1"/>
    <cellStyle name="Hyperlink" xfId="3" builtinId="8" customBuiltin="1"/>
    <cellStyle name="Normal" xfId="0" builtinId="0" customBuiltin="1"/>
    <cellStyle name="Normal 2" xfId="4" xr:uid="{59E6F6BB-1832-470E-8F7D-BF9E805400DB}"/>
    <cellStyle name="Normal 2 2" xfId="9" xr:uid="{C7D646D1-EAD8-4243-B90D-E40F1F791C3E}"/>
    <cellStyle name="Normal 2 2 2 4" xfId="7" xr:uid="{4D9D37F2-8D40-4234-A68C-A4EB452EE6CD}"/>
    <cellStyle name="Normal 24 2" xfId="6" xr:uid="{72F25F74-CF3E-42DC-B74B-F7FF5B933ED2}"/>
    <cellStyle name="Normal 28" xfId="12" xr:uid="{DB181D06-43CB-43F9-86E6-0EA2BD9047A6}"/>
    <cellStyle name="Normal 3 2 3" xfId="11" xr:uid="{088097C8-2A1F-45ED-BB0F-141E2E7577B1}"/>
    <cellStyle name="Normal 31" xfId="5" xr:uid="{9F5FAD4A-DE24-4396-B6C5-85AA144E3D30}"/>
    <cellStyle name="Total" xfId="17" builtinId="25" customBuiltin="1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CC0000"/>
        <name val="Arial"/>
        <family val="2"/>
        <scheme val="none"/>
      </font>
      <numFmt numFmtId="9" formatCode="&quot;$&quot;#,##0_);\(&quot;$&quot;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rgb="FFFF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rgb="FF00800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03209-58E9-46E7-85D6-DEAFB50ADDC2}" name="tbl_AllocBal2024" displayName="tbl_AllocBal2024" ref="A12:U70" totalsRowShown="0" headerRowDxfId="43" totalsRowDxfId="42" dataCellStyle="Normal">
  <tableColumns count="21">
    <tableColumn id="1" xr3:uid="{8D17A96D-CCB2-41CC-9E42-47098EE43DE7}" name="County Name" totalsRowDxfId="41" dataCellStyle="Normal"/>
    <tableColumn id="2" xr3:uid="{3449C822-720C-4C7A-993C-12F320F44D42}" name="Full CDS Code" totalsRowDxfId="40" dataCellStyle="Normal"/>
    <tableColumn id="3" xr3:uid="{297D840E-429D-4C5D-B82D-B1262D72356E}" name="County _x000a_Code" dataDxfId="39" totalsRowDxfId="38" dataCellStyle="Normal"/>
    <tableColumn id="4" xr3:uid="{C380D21F-7569-4793-9784-14B7564AEB1B}" name="District _x000a_Code" dataDxfId="37" totalsRowDxfId="36" dataCellStyle="Normal"/>
    <tableColumn id="19" xr3:uid="{E9DED6C9-3913-4968-A60C-0EE38AFB0FA9}" name="Direct_x000a_Funded_x000a_Charter School_x000a_Number" dataDxfId="35" totalsRowDxfId="34" dataCellStyle="Normal"/>
    <tableColumn id="5" xr3:uid="{0B21B5A1-181F-487E-9014-C724778953F4}" name="School _x000a_Code" dataDxfId="33" totalsRowDxfId="32" dataCellStyle="Normal"/>
    <tableColumn id="7" xr3:uid="{8F9EFEF3-4B2D-44B1-BAC9-A7009BC68AE7}" name="Service Location Field" dataDxfId="31" totalsRowDxfId="30" dataCellStyle="Normal"/>
    <tableColumn id="8" xr3:uid="{D867E871-7FC4-4A67-8EB3-98C9D6F6B7CB}" name="Local Educational Agency" totalsRowDxfId="29" dataCellStyle="Normal"/>
    <tableColumn id="10" xr3:uid="{22542436-CA17-4F09-BBE0-8C0DDCC03D2D}" name="LEA Type" dataDxfId="28" totalsRowDxfId="27" dataCellStyle="Normal"/>
    <tableColumn id="12" xr3:uid="{EEF5DEA1-39F3-407D-A307-5A6782A23A40}" name="2025-26 Revised Eligibility Amount" dataDxfId="26" totalsRowDxfId="25" dataCellStyle="Normal"/>
    <tableColumn id="6" xr3:uid="{8CBEAAC6-F5FF-413E-AC5D-AE421197A28A}" name="CARS_x000a_Application_x000a_for Funding_x000a_10/24/25" dataDxfId="24" totalsRowDxfId="23" dataCellStyle="Normal"/>
    <tableColumn id="9" xr3:uid="{6B9F0C95-C955-4BEA-B7D8-C113F794C2F9}" name="LCAP Federal Addendum Submitted by_x000a_10/24/25" dataDxfId="22" totalsRowDxfId="21" dataCellStyle="Normal"/>
    <tableColumn id="11" xr3:uid="{E8BADDB7-832D-4D82-8F03-42B629D018C5}" name="_x000a_2025-26_x000a_Revised_x000a_Allocation_x000a_Amount" dataDxfId="20" totalsRowDxfId="19" dataCellStyle="Normal"/>
    <tableColumn id="18" xr3:uid="{CB1D8E53-E7A6-492C-A11B-B6648F93363E}" name="CMDC Submitted_x000a_10/31/25" dataDxfId="18" totalsRowDxfId="17" dataCellStyle="Normal"/>
    <tableColumn id="20" xr3:uid="{4A35B828-2CDD-4DFD-BD81-1B698DC37990}" name="CARS Application for Funding SBE Approved" dataDxfId="16" totalsRowDxfId="15" dataCellStyle="Normal"/>
    <tableColumn id="16" xr3:uid="{C13E7B59-099B-48C1-9062-9B6A9EA2D48E}" name=" LCAP Fed Addendum Approved" dataDxfId="14" totalsRowDxfId="13" dataCellStyle="Normal"/>
    <tableColumn id="13" xr3:uid="{5EA8F0C3-2A80-4565-AB19-F8E1608A20A0}" name="1st Apportionment" dataDxfId="12" totalsRowDxfId="11" dataCellStyle="Normal"/>
    <tableColumn id="21" xr3:uid="{EB091ACE-2CEA-4B33-942E-4947A0B921B0}" name="2nd Apportionment" dataDxfId="10" totalsRowDxfId="9" dataCellStyle="Normal"/>
    <tableColumn id="14" xr3:uid="{BC6A144D-0121-4E18-BE42-31493B0D41BF}" name="Invoices" dataDxfId="8" totalsRowDxfId="7" dataCellStyle="Normal"/>
    <tableColumn id="15" xr3:uid="{AC2A1C1B-11E4-449E-91FA-80B9BEA52B70}" name="Total Paid" dataDxfId="6" totalsRowDxfId="5" dataCellStyle="Normal">
      <calculatedColumnFormula>SUM(tbl_AllocBal2024[[#This Row],[1st Apportionment]:[Invoices]])</calculatedColumnFormula>
    </tableColumn>
    <tableColumn id="17" xr3:uid="{4B19E04C-649E-4982-84C3-900D6E630106}" name="Balance Remaining" dataDxfId="4" totalsRowDxfId="3" dataCellStyle="Normal">
      <calculatedColumnFormula>tbl_AllocBal2024[[#This Row],[
2025-26
Revised
Allocation
Amount]]-tbl_AllocBal2024[[#This Row],[Total Paid]]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Schedule of Revised Allocations Title I Part D, Subpart 2, Fiscal Year 2025-26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de.ca.gov/fg/fo/r14/title1pd25apptoverview.a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4D034-A6DD-4DC9-B141-C0E7405B1064}">
  <dimension ref="A1:U74"/>
  <sheetViews>
    <sheetView tabSelected="1" zoomScaleNormal="100" workbookViewId="0"/>
  </sheetViews>
  <sheetFormatPr defaultColWidth="9.26953125" defaultRowHeight="15" x14ac:dyDescent="0.25"/>
  <cols>
    <col min="1" max="2" width="20.6328125" style="1" customWidth="1"/>
    <col min="3" max="6" width="15.6328125" style="8" customWidth="1"/>
    <col min="7" max="7" width="15.6328125" style="10" customWidth="1"/>
    <col min="8" max="8" width="41.26953125" style="14" customWidth="1"/>
    <col min="9" max="9" width="15.6328125" style="12" customWidth="1"/>
    <col min="10" max="10" width="15.08984375" style="12" customWidth="1"/>
    <col min="11" max="16" width="15.08984375" style="1" customWidth="1"/>
    <col min="17" max="18" width="17.7265625" style="2" customWidth="1"/>
    <col min="19" max="21" width="17.7265625" style="1" customWidth="1"/>
    <col min="22" max="16384" width="9.26953125" style="1"/>
  </cols>
  <sheetData>
    <row r="1" spans="1:21" ht="22.8" x14ac:dyDescent="0.4">
      <c r="A1" s="19" t="s">
        <v>322</v>
      </c>
    </row>
    <row r="2" spans="1:21" ht="21" x14ac:dyDescent="0.4">
      <c r="A2" s="20" t="s">
        <v>310</v>
      </c>
      <c r="H2" s="13"/>
      <c r="I2" s="10"/>
      <c r="J2" s="10"/>
    </row>
    <row r="3" spans="1:21" ht="17.399999999999999" x14ac:dyDescent="0.25">
      <c r="A3" s="21" t="s">
        <v>309</v>
      </c>
      <c r="H3" s="13"/>
      <c r="I3" s="10"/>
      <c r="J3" s="10"/>
    </row>
    <row r="4" spans="1:21" ht="15.6" x14ac:dyDescent="0.3">
      <c r="A4" s="22" t="s">
        <v>0</v>
      </c>
      <c r="H4" s="13"/>
      <c r="I4" s="10"/>
      <c r="J4" s="10"/>
    </row>
    <row r="5" spans="1:21" ht="15.6" x14ac:dyDescent="0.3">
      <c r="A5" s="15" t="s">
        <v>316</v>
      </c>
      <c r="H5" s="13"/>
      <c r="I5" s="10"/>
      <c r="J5" s="10"/>
    </row>
    <row r="6" spans="1:21" x14ac:dyDescent="0.25">
      <c r="A6" t="s">
        <v>323</v>
      </c>
      <c r="H6" s="13"/>
      <c r="I6" s="10"/>
      <c r="J6" s="10"/>
    </row>
    <row r="7" spans="1:21" x14ac:dyDescent="0.25">
      <c r="A7" t="s">
        <v>327</v>
      </c>
      <c r="H7" s="13"/>
      <c r="I7" s="10"/>
      <c r="J7" s="10"/>
    </row>
    <row r="8" spans="1:21" x14ac:dyDescent="0.25">
      <c r="A8" t="s">
        <v>321</v>
      </c>
      <c r="H8" s="13"/>
      <c r="I8" s="10"/>
      <c r="J8" s="10"/>
    </row>
    <row r="9" spans="1:21" x14ac:dyDescent="0.25">
      <c r="A9" t="s">
        <v>324</v>
      </c>
      <c r="H9" s="13"/>
      <c r="I9" s="10"/>
      <c r="J9" s="10"/>
    </row>
    <row r="10" spans="1:21" x14ac:dyDescent="0.25">
      <c r="A10" s="16" t="s">
        <v>333</v>
      </c>
      <c r="H10" s="13" t="s">
        <v>312</v>
      </c>
      <c r="I10" s="10"/>
      <c r="J10" s="10"/>
    </row>
    <row r="11" spans="1:21" x14ac:dyDescent="0.25">
      <c r="A11" s="17" t="s">
        <v>307</v>
      </c>
      <c r="H11" s="13"/>
      <c r="I11" s="10"/>
      <c r="J11" s="10"/>
    </row>
    <row r="12" spans="1:21" s="5" customFormat="1" ht="78.599999999999994" thickBot="1" x14ac:dyDescent="0.35">
      <c r="A12" s="7" t="s">
        <v>1</v>
      </c>
      <c r="B12" s="7" t="s">
        <v>2</v>
      </c>
      <c r="C12" s="9" t="s">
        <v>3</v>
      </c>
      <c r="D12" s="9" t="s">
        <v>4</v>
      </c>
      <c r="E12" s="18" t="s">
        <v>313</v>
      </c>
      <c r="F12" s="9" t="s">
        <v>5</v>
      </c>
      <c r="G12" s="11" t="s">
        <v>308</v>
      </c>
      <c r="H12" s="11" t="s">
        <v>6</v>
      </c>
      <c r="I12" s="11" t="s">
        <v>7</v>
      </c>
      <c r="J12" s="18" t="s">
        <v>331</v>
      </c>
      <c r="K12" s="3" t="s">
        <v>328</v>
      </c>
      <c r="L12" s="3" t="s">
        <v>329</v>
      </c>
      <c r="M12" s="3" t="s">
        <v>332</v>
      </c>
      <c r="N12" s="3" t="s">
        <v>325</v>
      </c>
      <c r="O12" s="3" t="s">
        <v>319</v>
      </c>
      <c r="P12" s="3" t="s">
        <v>320</v>
      </c>
      <c r="Q12" s="4" t="s">
        <v>8</v>
      </c>
      <c r="R12" s="4" t="s">
        <v>326</v>
      </c>
      <c r="S12" s="4" t="s">
        <v>9</v>
      </c>
      <c r="T12" s="4" t="s">
        <v>10</v>
      </c>
      <c r="U12" s="3" t="s">
        <v>11</v>
      </c>
    </row>
    <row r="13" spans="1:21" x14ac:dyDescent="0.25">
      <c r="A13" t="s">
        <v>12</v>
      </c>
      <c r="B13" t="s">
        <v>13</v>
      </c>
      <c r="C13" s="30" t="s">
        <v>14</v>
      </c>
      <c r="D13" s="30" t="s">
        <v>15</v>
      </c>
      <c r="E13" s="30" t="s">
        <v>16</v>
      </c>
      <c r="F13" s="30" t="s">
        <v>311</v>
      </c>
      <c r="G13" s="30" t="s">
        <v>15</v>
      </c>
      <c r="H13" t="s">
        <v>17</v>
      </c>
      <c r="I13" s="30" t="s">
        <v>18</v>
      </c>
      <c r="J13" s="31">
        <v>323912</v>
      </c>
      <c r="K13" s="30" t="s">
        <v>314</v>
      </c>
      <c r="L13" s="30" t="s">
        <v>314</v>
      </c>
      <c r="M13" s="31">
        <v>323912</v>
      </c>
      <c r="N13" s="30" t="s">
        <v>314</v>
      </c>
      <c r="O13" s="30" t="s">
        <v>314</v>
      </c>
      <c r="P13" s="30" t="s">
        <v>314</v>
      </c>
      <c r="Q13" s="31">
        <v>0</v>
      </c>
      <c r="R13" s="31">
        <v>0</v>
      </c>
      <c r="S13" s="32">
        <v>0</v>
      </c>
      <c r="T13" s="31">
        <f>SUM(tbl_AllocBal2024[[#This Row],[1st Apportionment]:[Invoices]])</f>
        <v>0</v>
      </c>
      <c r="U13" s="31">
        <f>tbl_AllocBal2024[[#This Row],[
2025-26
Revised
Allocation
Amount]]-tbl_AllocBal2024[[#This Row],[Total Paid]]</f>
        <v>323912</v>
      </c>
    </row>
    <row r="14" spans="1:21" x14ac:dyDescent="0.25">
      <c r="A14" t="s">
        <v>212</v>
      </c>
      <c r="B14" t="s">
        <v>213</v>
      </c>
      <c r="C14" s="30" t="s">
        <v>214</v>
      </c>
      <c r="D14" s="30" t="s">
        <v>215</v>
      </c>
      <c r="E14" s="30" t="s">
        <v>16</v>
      </c>
      <c r="F14" s="30" t="s">
        <v>311</v>
      </c>
      <c r="G14" s="30" t="s">
        <v>215</v>
      </c>
      <c r="H14" t="s">
        <v>216</v>
      </c>
      <c r="I14" s="30" t="s">
        <v>18</v>
      </c>
      <c r="J14" s="31">
        <v>0</v>
      </c>
      <c r="K14" s="30" t="s">
        <v>315</v>
      </c>
      <c r="L14" s="30" t="s">
        <v>315</v>
      </c>
      <c r="M14" s="31">
        <v>0</v>
      </c>
      <c r="N14" s="30" t="s">
        <v>315</v>
      </c>
      <c r="O14" s="30" t="s">
        <v>318</v>
      </c>
      <c r="P14" s="30" t="s">
        <v>317</v>
      </c>
      <c r="Q14" s="31">
        <v>0</v>
      </c>
      <c r="R14" s="31">
        <v>0</v>
      </c>
      <c r="S14" s="32">
        <v>0</v>
      </c>
      <c r="T14" s="31">
        <f>SUM(tbl_AllocBal2024[[#This Row],[1st Apportionment]:[Invoices]])</f>
        <v>0</v>
      </c>
      <c r="U14" s="31">
        <f>tbl_AllocBal2024[[#This Row],[
2025-26
Revised
Allocation
Amount]]-tbl_AllocBal2024[[#This Row],[Total Paid]]</f>
        <v>0</v>
      </c>
    </row>
    <row r="15" spans="1:21" x14ac:dyDescent="0.25">
      <c r="A15" t="s">
        <v>217</v>
      </c>
      <c r="B15" t="s">
        <v>218</v>
      </c>
      <c r="C15" s="30" t="s">
        <v>219</v>
      </c>
      <c r="D15" s="30" t="s">
        <v>220</v>
      </c>
      <c r="E15" s="30" t="s">
        <v>16</v>
      </c>
      <c r="F15" s="30" t="s">
        <v>311</v>
      </c>
      <c r="G15" s="30" t="s">
        <v>220</v>
      </c>
      <c r="H15" t="s">
        <v>221</v>
      </c>
      <c r="I15" s="30" t="s">
        <v>18</v>
      </c>
      <c r="J15" s="31">
        <v>0</v>
      </c>
      <c r="K15" s="30" t="s">
        <v>315</v>
      </c>
      <c r="L15" s="30" t="s">
        <v>315</v>
      </c>
      <c r="M15" s="31">
        <v>0</v>
      </c>
      <c r="N15" s="30" t="s">
        <v>315</v>
      </c>
      <c r="O15" s="30" t="s">
        <v>318</v>
      </c>
      <c r="P15" s="30" t="s">
        <v>317</v>
      </c>
      <c r="Q15" s="31">
        <v>0</v>
      </c>
      <c r="R15" s="31">
        <v>0</v>
      </c>
      <c r="S15" s="32">
        <v>0</v>
      </c>
      <c r="T15" s="31">
        <f>SUM(tbl_AllocBal2024[[#This Row],[1st Apportionment]:[Invoices]])</f>
        <v>0</v>
      </c>
      <c r="U15" s="31">
        <f>tbl_AllocBal2024[[#This Row],[
2025-26
Revised
Allocation
Amount]]-tbl_AllocBal2024[[#This Row],[Total Paid]]</f>
        <v>0</v>
      </c>
    </row>
    <row r="16" spans="1:21" x14ac:dyDescent="0.25">
      <c r="A16" t="s">
        <v>19</v>
      </c>
      <c r="B16" t="s">
        <v>20</v>
      </c>
      <c r="C16" s="30" t="s">
        <v>21</v>
      </c>
      <c r="D16" s="30" t="s">
        <v>22</v>
      </c>
      <c r="E16" s="30" t="s">
        <v>16</v>
      </c>
      <c r="F16" s="30" t="s">
        <v>311</v>
      </c>
      <c r="G16" s="30" t="s">
        <v>22</v>
      </c>
      <c r="H16" t="s">
        <v>23</v>
      </c>
      <c r="I16" s="30" t="s">
        <v>18</v>
      </c>
      <c r="J16" s="31">
        <v>112665</v>
      </c>
      <c r="K16" s="30" t="s">
        <v>314</v>
      </c>
      <c r="L16" s="30" t="s">
        <v>314</v>
      </c>
      <c r="M16" s="31">
        <v>112665</v>
      </c>
      <c r="N16" s="30" t="s">
        <v>314</v>
      </c>
      <c r="O16" s="30" t="s">
        <v>314</v>
      </c>
      <c r="P16" s="30" t="s">
        <v>314</v>
      </c>
      <c r="Q16" s="31">
        <v>6184</v>
      </c>
      <c r="R16" s="31">
        <v>54599</v>
      </c>
      <c r="S16" s="32">
        <v>0</v>
      </c>
      <c r="T16" s="31">
        <f>SUM(tbl_AllocBal2024[[#This Row],[1st Apportionment]:[Invoices]])</f>
        <v>60783</v>
      </c>
      <c r="U16" s="31">
        <f>tbl_AllocBal2024[[#This Row],[
2025-26
Revised
Allocation
Amount]]-tbl_AllocBal2024[[#This Row],[Total Paid]]</f>
        <v>51882</v>
      </c>
    </row>
    <row r="17" spans="1:21" x14ac:dyDescent="0.25">
      <c r="A17" t="s">
        <v>222</v>
      </c>
      <c r="B17" t="s">
        <v>223</v>
      </c>
      <c r="C17" s="30" t="s">
        <v>224</v>
      </c>
      <c r="D17" s="30" t="s">
        <v>225</v>
      </c>
      <c r="E17" s="30" t="s">
        <v>16</v>
      </c>
      <c r="F17" s="30" t="s">
        <v>311</v>
      </c>
      <c r="G17" s="30" t="s">
        <v>225</v>
      </c>
      <c r="H17" t="s">
        <v>226</v>
      </c>
      <c r="I17" s="30" t="s">
        <v>18</v>
      </c>
      <c r="J17" s="31">
        <v>0</v>
      </c>
      <c r="K17" s="30" t="s">
        <v>315</v>
      </c>
      <c r="L17" s="30" t="s">
        <v>314</v>
      </c>
      <c r="M17" s="31">
        <v>0</v>
      </c>
      <c r="N17" s="30" t="s">
        <v>315</v>
      </c>
      <c r="O17" s="30" t="s">
        <v>318</v>
      </c>
      <c r="P17" s="30" t="s">
        <v>314</v>
      </c>
      <c r="Q17" s="31">
        <v>0</v>
      </c>
      <c r="R17" s="31">
        <v>0</v>
      </c>
      <c r="S17" s="32">
        <v>0</v>
      </c>
      <c r="T17" s="31">
        <f>SUM(tbl_AllocBal2024[[#This Row],[1st Apportionment]:[Invoices]])</f>
        <v>0</v>
      </c>
      <c r="U17" s="31">
        <f>tbl_AllocBal2024[[#This Row],[
2025-26
Revised
Allocation
Amount]]-tbl_AllocBal2024[[#This Row],[Total Paid]]</f>
        <v>0</v>
      </c>
    </row>
    <row r="18" spans="1:21" x14ac:dyDescent="0.25">
      <c r="A18" t="s">
        <v>227</v>
      </c>
      <c r="B18" t="s">
        <v>228</v>
      </c>
      <c r="C18" s="30" t="s">
        <v>229</v>
      </c>
      <c r="D18" s="30" t="s">
        <v>230</v>
      </c>
      <c r="E18" s="30" t="s">
        <v>16</v>
      </c>
      <c r="F18" s="30" t="s">
        <v>311</v>
      </c>
      <c r="G18" s="30" t="s">
        <v>230</v>
      </c>
      <c r="H18" t="s">
        <v>231</v>
      </c>
      <c r="I18" s="30" t="s">
        <v>18</v>
      </c>
      <c r="J18" s="31">
        <v>0</v>
      </c>
      <c r="K18" s="30" t="s">
        <v>315</v>
      </c>
      <c r="L18" s="30" t="s">
        <v>315</v>
      </c>
      <c r="M18" s="31">
        <v>0</v>
      </c>
      <c r="N18" s="30" t="s">
        <v>315</v>
      </c>
      <c r="O18" s="30" t="s">
        <v>318</v>
      </c>
      <c r="P18" s="30" t="s">
        <v>317</v>
      </c>
      <c r="Q18" s="31">
        <v>0</v>
      </c>
      <c r="R18" s="31">
        <v>0</v>
      </c>
      <c r="S18" s="32">
        <v>0</v>
      </c>
      <c r="T18" s="31">
        <f>SUM(tbl_AllocBal2024[[#This Row],[1st Apportionment]:[Invoices]])</f>
        <v>0</v>
      </c>
      <c r="U18" s="31">
        <f>tbl_AllocBal2024[[#This Row],[
2025-26
Revised
Allocation
Amount]]-tbl_AllocBal2024[[#This Row],[Total Paid]]</f>
        <v>0</v>
      </c>
    </row>
    <row r="19" spans="1:21" x14ac:dyDescent="0.25">
      <c r="A19" t="s">
        <v>24</v>
      </c>
      <c r="B19" t="s">
        <v>25</v>
      </c>
      <c r="C19" s="30" t="s">
        <v>26</v>
      </c>
      <c r="D19" s="30" t="s">
        <v>27</v>
      </c>
      <c r="E19" s="30" t="s">
        <v>16</v>
      </c>
      <c r="F19" s="30" t="s">
        <v>311</v>
      </c>
      <c r="G19" s="30" t="s">
        <v>27</v>
      </c>
      <c r="H19" t="s">
        <v>28</v>
      </c>
      <c r="I19" s="30" t="s">
        <v>18</v>
      </c>
      <c r="J19" s="31">
        <v>281662</v>
      </c>
      <c r="K19" s="30" t="s">
        <v>314</v>
      </c>
      <c r="L19" s="30" t="s">
        <v>314</v>
      </c>
      <c r="M19" s="31">
        <v>281662</v>
      </c>
      <c r="N19" s="30" t="s">
        <v>314</v>
      </c>
      <c r="O19" s="30" t="s">
        <v>314</v>
      </c>
      <c r="P19" s="30" t="s">
        <v>314</v>
      </c>
      <c r="Q19" s="31">
        <v>0</v>
      </c>
      <c r="R19" s="31">
        <v>225482</v>
      </c>
      <c r="S19" s="32">
        <v>0</v>
      </c>
      <c r="T19" s="31">
        <f>SUM(tbl_AllocBal2024[[#This Row],[1st Apportionment]:[Invoices]])</f>
        <v>225482</v>
      </c>
      <c r="U19" s="31">
        <f>tbl_AllocBal2024[[#This Row],[
2025-26
Revised
Allocation
Amount]]-tbl_AllocBal2024[[#This Row],[Total Paid]]</f>
        <v>56180</v>
      </c>
    </row>
    <row r="20" spans="1:21" x14ac:dyDescent="0.25">
      <c r="A20" t="s">
        <v>232</v>
      </c>
      <c r="B20" t="s">
        <v>233</v>
      </c>
      <c r="C20" s="30" t="s">
        <v>234</v>
      </c>
      <c r="D20" s="30" t="s">
        <v>235</v>
      </c>
      <c r="E20" s="30" t="s">
        <v>16</v>
      </c>
      <c r="F20" s="30" t="s">
        <v>311</v>
      </c>
      <c r="G20" s="30" t="s">
        <v>235</v>
      </c>
      <c r="H20" t="s">
        <v>236</v>
      </c>
      <c r="I20" s="30" t="s">
        <v>18</v>
      </c>
      <c r="J20" s="31">
        <v>0</v>
      </c>
      <c r="K20" s="30" t="s">
        <v>317</v>
      </c>
      <c r="L20" s="30" t="s">
        <v>314</v>
      </c>
      <c r="M20" s="31">
        <v>0</v>
      </c>
      <c r="N20" s="30" t="s">
        <v>315</v>
      </c>
      <c r="O20" s="30" t="s">
        <v>318</v>
      </c>
      <c r="P20" s="30" t="s">
        <v>314</v>
      </c>
      <c r="Q20" s="31">
        <v>0</v>
      </c>
      <c r="R20" s="31">
        <v>0</v>
      </c>
      <c r="S20" s="32">
        <v>0</v>
      </c>
      <c r="T20" s="31">
        <f>SUM(tbl_AllocBal2024[[#This Row],[1st Apportionment]:[Invoices]])</f>
        <v>0</v>
      </c>
      <c r="U20" s="31">
        <f>tbl_AllocBal2024[[#This Row],[
2025-26
Revised
Allocation
Amount]]-tbl_AllocBal2024[[#This Row],[Total Paid]]</f>
        <v>0</v>
      </c>
    </row>
    <row r="21" spans="1:21" x14ac:dyDescent="0.25">
      <c r="A21" t="s">
        <v>29</v>
      </c>
      <c r="B21" t="s">
        <v>30</v>
      </c>
      <c r="C21" s="30" t="s">
        <v>31</v>
      </c>
      <c r="D21" s="30" t="s">
        <v>32</v>
      </c>
      <c r="E21" s="30" t="s">
        <v>16</v>
      </c>
      <c r="F21" s="30" t="s">
        <v>311</v>
      </c>
      <c r="G21" s="30" t="s">
        <v>32</v>
      </c>
      <c r="H21" t="s">
        <v>33</v>
      </c>
      <c r="I21" s="30" t="s">
        <v>18</v>
      </c>
      <c r="J21" s="31">
        <v>84499</v>
      </c>
      <c r="K21" s="30" t="s">
        <v>314</v>
      </c>
      <c r="L21" s="30" t="s">
        <v>314</v>
      </c>
      <c r="M21" s="31">
        <v>84499</v>
      </c>
      <c r="N21" s="30" t="s">
        <v>315</v>
      </c>
      <c r="O21" s="30" t="s">
        <v>314</v>
      </c>
      <c r="P21" s="30" t="s">
        <v>314</v>
      </c>
      <c r="Q21" s="31">
        <v>0</v>
      </c>
      <c r="R21" s="31">
        <v>0</v>
      </c>
      <c r="S21" s="32">
        <v>0</v>
      </c>
      <c r="T21" s="31">
        <f>SUM(tbl_AllocBal2024[[#This Row],[1st Apportionment]:[Invoices]])</f>
        <v>0</v>
      </c>
      <c r="U21" s="31">
        <f>tbl_AllocBal2024[[#This Row],[
2025-26
Revised
Allocation
Amount]]-tbl_AllocBal2024[[#This Row],[Total Paid]]</f>
        <v>84499</v>
      </c>
    </row>
    <row r="22" spans="1:21" x14ac:dyDescent="0.25">
      <c r="A22" t="s">
        <v>34</v>
      </c>
      <c r="B22" t="s">
        <v>35</v>
      </c>
      <c r="C22" s="30" t="s">
        <v>36</v>
      </c>
      <c r="D22" s="30" t="s">
        <v>37</v>
      </c>
      <c r="E22" s="30" t="s">
        <v>16</v>
      </c>
      <c r="F22" s="30" t="s">
        <v>311</v>
      </c>
      <c r="G22" s="30" t="s">
        <v>37</v>
      </c>
      <c r="H22" t="s">
        <v>38</v>
      </c>
      <c r="I22" s="30" t="s">
        <v>18</v>
      </c>
      <c r="J22" s="31">
        <v>539853</v>
      </c>
      <c r="K22" s="30" t="s">
        <v>314</v>
      </c>
      <c r="L22" s="30" t="s">
        <v>314</v>
      </c>
      <c r="M22" s="31">
        <v>539853</v>
      </c>
      <c r="N22" s="30" t="s">
        <v>314</v>
      </c>
      <c r="O22" s="30" t="s">
        <v>314</v>
      </c>
      <c r="P22" s="30" t="s">
        <v>314</v>
      </c>
      <c r="Q22" s="31">
        <v>92776</v>
      </c>
      <c r="R22" s="31">
        <v>132468</v>
      </c>
      <c r="S22" s="32">
        <v>0</v>
      </c>
      <c r="T22" s="31">
        <f>SUM(tbl_AllocBal2024[[#This Row],[1st Apportionment]:[Invoices]])</f>
        <v>225244</v>
      </c>
      <c r="U22" s="31">
        <f>tbl_AllocBal2024[[#This Row],[
2025-26
Revised
Allocation
Amount]]-tbl_AllocBal2024[[#This Row],[Total Paid]]</f>
        <v>314609</v>
      </c>
    </row>
    <row r="23" spans="1:21" x14ac:dyDescent="0.25">
      <c r="A23" t="s">
        <v>237</v>
      </c>
      <c r="B23" t="s">
        <v>238</v>
      </c>
      <c r="C23" s="30" t="s">
        <v>239</v>
      </c>
      <c r="D23" s="30" t="s">
        <v>240</v>
      </c>
      <c r="E23" s="30" t="s">
        <v>16</v>
      </c>
      <c r="F23" s="30" t="s">
        <v>311</v>
      </c>
      <c r="G23" s="30" t="s">
        <v>240</v>
      </c>
      <c r="H23" t="s">
        <v>241</v>
      </c>
      <c r="I23" s="30" t="s">
        <v>18</v>
      </c>
      <c r="J23" s="31">
        <v>0</v>
      </c>
      <c r="K23" s="30" t="s">
        <v>315</v>
      </c>
      <c r="L23" s="30" t="s">
        <v>315</v>
      </c>
      <c r="M23" s="31">
        <v>0</v>
      </c>
      <c r="N23" s="30" t="s">
        <v>315</v>
      </c>
      <c r="O23" s="30" t="s">
        <v>318</v>
      </c>
      <c r="P23" s="30" t="s">
        <v>317</v>
      </c>
      <c r="Q23" s="31">
        <v>0</v>
      </c>
      <c r="R23" s="31">
        <v>0</v>
      </c>
      <c r="S23" s="32">
        <v>0</v>
      </c>
      <c r="T23" s="31">
        <f>SUM(tbl_AllocBal2024[[#This Row],[1st Apportionment]:[Invoices]])</f>
        <v>0</v>
      </c>
      <c r="U23" s="31">
        <f>tbl_AllocBal2024[[#This Row],[
2025-26
Revised
Allocation
Amount]]-tbl_AllocBal2024[[#This Row],[Total Paid]]</f>
        <v>0</v>
      </c>
    </row>
    <row r="24" spans="1:21" x14ac:dyDescent="0.25">
      <c r="A24" t="s">
        <v>39</v>
      </c>
      <c r="B24" t="s">
        <v>40</v>
      </c>
      <c r="C24" s="30" t="s">
        <v>41</v>
      </c>
      <c r="D24" s="30" t="s">
        <v>42</v>
      </c>
      <c r="E24" s="30" t="s">
        <v>16</v>
      </c>
      <c r="F24" s="30" t="s">
        <v>311</v>
      </c>
      <c r="G24" s="30" t="s">
        <v>42</v>
      </c>
      <c r="H24" t="s">
        <v>43</v>
      </c>
      <c r="I24" s="30" t="s">
        <v>18</v>
      </c>
      <c r="J24" s="31">
        <v>65721</v>
      </c>
      <c r="K24" s="30" t="s">
        <v>314</v>
      </c>
      <c r="L24" s="30" t="s">
        <v>314</v>
      </c>
      <c r="M24" s="31">
        <v>65721</v>
      </c>
      <c r="N24" s="30" t="s">
        <v>314</v>
      </c>
      <c r="O24" s="30" t="s">
        <v>314</v>
      </c>
      <c r="P24" s="30" t="s">
        <v>314</v>
      </c>
      <c r="Q24" s="31">
        <v>16035</v>
      </c>
      <c r="R24" s="31">
        <v>27456</v>
      </c>
      <c r="S24" s="32">
        <v>0</v>
      </c>
      <c r="T24" s="31">
        <f>SUM(tbl_AllocBal2024[[#This Row],[1st Apportionment]:[Invoices]])</f>
        <v>43491</v>
      </c>
      <c r="U24" s="31">
        <f>tbl_AllocBal2024[[#This Row],[
2025-26
Revised
Allocation
Amount]]-tbl_AllocBal2024[[#This Row],[Total Paid]]</f>
        <v>22230</v>
      </c>
    </row>
    <row r="25" spans="1:21" x14ac:dyDescent="0.25">
      <c r="A25" t="s">
        <v>44</v>
      </c>
      <c r="B25" t="s">
        <v>45</v>
      </c>
      <c r="C25" s="30" t="s">
        <v>46</v>
      </c>
      <c r="D25" s="30" t="s">
        <v>47</v>
      </c>
      <c r="E25" s="30" t="s">
        <v>16</v>
      </c>
      <c r="F25" s="30" t="s">
        <v>311</v>
      </c>
      <c r="G25" s="30" t="s">
        <v>47</v>
      </c>
      <c r="H25" t="s">
        <v>48</v>
      </c>
      <c r="I25" s="30" t="s">
        <v>18</v>
      </c>
      <c r="J25" s="31">
        <v>93887</v>
      </c>
      <c r="K25" s="30" t="s">
        <v>314</v>
      </c>
      <c r="L25" s="30" t="s">
        <v>314</v>
      </c>
      <c r="M25" s="31">
        <v>93887</v>
      </c>
      <c r="N25" s="30" t="s">
        <v>314</v>
      </c>
      <c r="O25" s="30" t="s">
        <v>314</v>
      </c>
      <c r="P25" s="30" t="s">
        <v>314</v>
      </c>
      <c r="Q25" s="31">
        <v>0</v>
      </c>
      <c r="R25" s="31">
        <v>38515</v>
      </c>
      <c r="S25" s="32">
        <v>0</v>
      </c>
      <c r="T25" s="31">
        <f>SUM(tbl_AllocBal2024[[#This Row],[1st Apportionment]:[Invoices]])</f>
        <v>38515</v>
      </c>
      <c r="U25" s="31">
        <f>tbl_AllocBal2024[[#This Row],[
2025-26
Revised
Allocation
Amount]]-tbl_AllocBal2024[[#This Row],[Total Paid]]</f>
        <v>55372</v>
      </c>
    </row>
    <row r="26" spans="1:21" x14ac:dyDescent="0.25">
      <c r="A26" t="s">
        <v>242</v>
      </c>
      <c r="B26" t="s">
        <v>243</v>
      </c>
      <c r="C26" s="30" t="s">
        <v>244</v>
      </c>
      <c r="D26" s="30" t="s">
        <v>245</v>
      </c>
      <c r="E26" s="30" t="s">
        <v>16</v>
      </c>
      <c r="F26" s="30" t="s">
        <v>311</v>
      </c>
      <c r="G26" s="30" t="s">
        <v>245</v>
      </c>
      <c r="H26" t="s">
        <v>246</v>
      </c>
      <c r="I26" s="30" t="s">
        <v>18</v>
      </c>
      <c r="J26" s="31">
        <v>0</v>
      </c>
      <c r="K26" s="30" t="s">
        <v>315</v>
      </c>
      <c r="L26" s="30" t="s">
        <v>315</v>
      </c>
      <c r="M26" s="31">
        <v>0</v>
      </c>
      <c r="N26" s="30" t="s">
        <v>315</v>
      </c>
      <c r="O26" s="30" t="s">
        <v>318</v>
      </c>
      <c r="P26" s="30" t="s">
        <v>317</v>
      </c>
      <c r="Q26" s="31">
        <v>0</v>
      </c>
      <c r="R26" s="31">
        <v>0</v>
      </c>
      <c r="S26" s="32">
        <v>0</v>
      </c>
      <c r="T26" s="31">
        <f>SUM(tbl_AllocBal2024[[#This Row],[1st Apportionment]:[Invoices]])</f>
        <v>0</v>
      </c>
      <c r="U26" s="31">
        <f>tbl_AllocBal2024[[#This Row],[
2025-26
Revised
Allocation
Amount]]-tbl_AllocBal2024[[#This Row],[Total Paid]]</f>
        <v>0</v>
      </c>
    </row>
    <row r="27" spans="1:21" x14ac:dyDescent="0.25">
      <c r="A27" t="s">
        <v>49</v>
      </c>
      <c r="B27" t="s">
        <v>50</v>
      </c>
      <c r="C27" s="30" t="s">
        <v>51</v>
      </c>
      <c r="D27" s="30" t="s">
        <v>52</v>
      </c>
      <c r="E27" s="30" t="s">
        <v>16</v>
      </c>
      <c r="F27" s="30" t="s">
        <v>311</v>
      </c>
      <c r="G27" s="30" t="s">
        <v>52</v>
      </c>
      <c r="H27" t="s">
        <v>53</v>
      </c>
      <c r="I27" s="30" t="s">
        <v>18</v>
      </c>
      <c r="J27" s="31">
        <v>915402</v>
      </c>
      <c r="K27" s="30" t="s">
        <v>314</v>
      </c>
      <c r="L27" s="30" t="s">
        <v>314</v>
      </c>
      <c r="M27" s="31">
        <v>915402</v>
      </c>
      <c r="N27" s="30" t="s">
        <v>314</v>
      </c>
      <c r="O27" s="30" t="s">
        <v>314</v>
      </c>
      <c r="P27" s="30" t="s">
        <v>314</v>
      </c>
      <c r="Q27" s="31">
        <v>0</v>
      </c>
      <c r="R27" s="31">
        <v>0</v>
      </c>
      <c r="S27" s="32">
        <v>0</v>
      </c>
      <c r="T27" s="31">
        <f>SUM(tbl_AllocBal2024[[#This Row],[1st Apportionment]:[Invoices]])</f>
        <v>0</v>
      </c>
      <c r="U27" s="31">
        <f>tbl_AllocBal2024[[#This Row],[
2025-26
Revised
Allocation
Amount]]-tbl_AllocBal2024[[#This Row],[Total Paid]]</f>
        <v>915402</v>
      </c>
    </row>
    <row r="28" spans="1:21" x14ac:dyDescent="0.25">
      <c r="A28" t="s">
        <v>54</v>
      </c>
      <c r="B28" t="s">
        <v>55</v>
      </c>
      <c r="C28" s="30" t="s">
        <v>56</v>
      </c>
      <c r="D28" s="30" t="s">
        <v>57</v>
      </c>
      <c r="E28" s="30" t="s">
        <v>16</v>
      </c>
      <c r="F28" s="30" t="s">
        <v>311</v>
      </c>
      <c r="G28" s="30" t="s">
        <v>57</v>
      </c>
      <c r="H28" t="s">
        <v>58</v>
      </c>
      <c r="I28" s="30" t="s">
        <v>18</v>
      </c>
      <c r="J28" s="31">
        <v>93887</v>
      </c>
      <c r="K28" s="30" t="s">
        <v>314</v>
      </c>
      <c r="L28" s="30" t="s">
        <v>314</v>
      </c>
      <c r="M28" s="31">
        <v>93887</v>
      </c>
      <c r="N28" s="30" t="s">
        <v>314</v>
      </c>
      <c r="O28" s="30" t="s">
        <v>314</v>
      </c>
      <c r="P28" s="30" t="s">
        <v>314</v>
      </c>
      <c r="Q28" s="31">
        <v>21585</v>
      </c>
      <c r="R28" s="31">
        <v>24476</v>
      </c>
      <c r="S28" s="32">
        <v>0</v>
      </c>
      <c r="T28" s="31">
        <f>SUM(tbl_AllocBal2024[[#This Row],[1st Apportionment]:[Invoices]])</f>
        <v>46061</v>
      </c>
      <c r="U28" s="31">
        <f>tbl_AllocBal2024[[#This Row],[
2025-26
Revised
Allocation
Amount]]-tbl_AllocBal2024[[#This Row],[Total Paid]]</f>
        <v>47826</v>
      </c>
    </row>
    <row r="29" spans="1:21" x14ac:dyDescent="0.25">
      <c r="A29" t="s">
        <v>247</v>
      </c>
      <c r="B29" t="s">
        <v>248</v>
      </c>
      <c r="C29" s="30" t="s">
        <v>249</v>
      </c>
      <c r="D29" s="30" t="s">
        <v>250</v>
      </c>
      <c r="E29" s="30" t="s">
        <v>16</v>
      </c>
      <c r="F29" s="30" t="s">
        <v>311</v>
      </c>
      <c r="G29" s="30" t="s">
        <v>250</v>
      </c>
      <c r="H29" t="s">
        <v>251</v>
      </c>
      <c r="I29" s="30" t="s">
        <v>18</v>
      </c>
      <c r="J29" s="31">
        <v>0</v>
      </c>
      <c r="K29" s="30" t="s">
        <v>315</v>
      </c>
      <c r="L29" s="30" t="s">
        <v>315</v>
      </c>
      <c r="M29" s="31">
        <v>0</v>
      </c>
      <c r="N29" s="30" t="s">
        <v>315</v>
      </c>
      <c r="O29" s="30" t="s">
        <v>318</v>
      </c>
      <c r="P29" s="30" t="s">
        <v>317</v>
      </c>
      <c r="Q29" s="31">
        <v>0</v>
      </c>
      <c r="R29" s="31">
        <v>0</v>
      </c>
      <c r="S29" s="32">
        <v>0</v>
      </c>
      <c r="T29" s="31">
        <f>SUM(tbl_AllocBal2024[[#This Row],[1st Apportionment]:[Invoices]])</f>
        <v>0</v>
      </c>
      <c r="U29" s="31">
        <f>tbl_AllocBal2024[[#This Row],[
2025-26
Revised
Allocation
Amount]]-tbl_AllocBal2024[[#This Row],[Total Paid]]</f>
        <v>0</v>
      </c>
    </row>
    <row r="30" spans="1:21" x14ac:dyDescent="0.25">
      <c r="A30" t="s">
        <v>252</v>
      </c>
      <c r="B30" t="s">
        <v>253</v>
      </c>
      <c r="C30" s="30" t="s">
        <v>254</v>
      </c>
      <c r="D30" s="30" t="s">
        <v>255</v>
      </c>
      <c r="E30" s="30" t="s">
        <v>16</v>
      </c>
      <c r="F30" s="30" t="s">
        <v>311</v>
      </c>
      <c r="G30" s="30" t="s">
        <v>255</v>
      </c>
      <c r="H30" t="s">
        <v>256</v>
      </c>
      <c r="I30" s="30" t="s">
        <v>18</v>
      </c>
      <c r="J30" s="31">
        <v>0</v>
      </c>
      <c r="K30" s="30" t="s">
        <v>315</v>
      </c>
      <c r="L30" s="30" t="s">
        <v>314</v>
      </c>
      <c r="M30" s="31">
        <v>0</v>
      </c>
      <c r="N30" s="30" t="s">
        <v>315</v>
      </c>
      <c r="O30" s="30" t="s">
        <v>318</v>
      </c>
      <c r="P30" s="30" t="s">
        <v>314</v>
      </c>
      <c r="Q30" s="31">
        <v>0</v>
      </c>
      <c r="R30" s="31">
        <v>0</v>
      </c>
      <c r="S30" s="32">
        <v>0</v>
      </c>
      <c r="T30" s="31">
        <f>SUM(tbl_AllocBal2024[[#This Row],[1st Apportionment]:[Invoices]])</f>
        <v>0</v>
      </c>
      <c r="U30" s="31">
        <f>tbl_AllocBal2024[[#This Row],[
2025-26
Revised
Allocation
Amount]]-tbl_AllocBal2024[[#This Row],[Total Paid]]</f>
        <v>0</v>
      </c>
    </row>
    <row r="31" spans="1:21" x14ac:dyDescent="0.25">
      <c r="A31" t="s">
        <v>59</v>
      </c>
      <c r="B31" t="s">
        <v>60</v>
      </c>
      <c r="C31" s="30" t="s">
        <v>61</v>
      </c>
      <c r="D31" s="30" t="s">
        <v>62</v>
      </c>
      <c r="E31" s="30" t="s">
        <v>16</v>
      </c>
      <c r="F31" s="30" t="s">
        <v>311</v>
      </c>
      <c r="G31" s="30" t="s">
        <v>62</v>
      </c>
      <c r="H31" t="s">
        <v>63</v>
      </c>
      <c r="I31" s="30" t="s">
        <v>18</v>
      </c>
      <c r="J31" s="31">
        <v>1694666</v>
      </c>
      <c r="K31" s="30" t="s">
        <v>314</v>
      </c>
      <c r="L31" s="30" t="s">
        <v>314</v>
      </c>
      <c r="M31" s="31">
        <v>1694666</v>
      </c>
      <c r="N31" s="30" t="s">
        <v>314</v>
      </c>
      <c r="O31" s="30" t="s">
        <v>314</v>
      </c>
      <c r="P31" s="30" t="s">
        <v>314</v>
      </c>
      <c r="Q31" s="31">
        <v>0</v>
      </c>
      <c r="R31" s="31">
        <v>0</v>
      </c>
      <c r="S31" s="32">
        <v>0</v>
      </c>
      <c r="T31" s="31">
        <f>SUM(tbl_AllocBal2024[[#This Row],[1st Apportionment]:[Invoices]])</f>
        <v>0</v>
      </c>
      <c r="U31" s="31">
        <f>tbl_AllocBal2024[[#This Row],[
2025-26
Revised
Allocation
Amount]]-tbl_AllocBal2024[[#This Row],[Total Paid]]</f>
        <v>1694666</v>
      </c>
    </row>
    <row r="32" spans="1:21" x14ac:dyDescent="0.25">
      <c r="A32" t="s">
        <v>64</v>
      </c>
      <c r="B32" t="s">
        <v>65</v>
      </c>
      <c r="C32" s="30" t="s">
        <v>66</v>
      </c>
      <c r="D32" s="30" t="s">
        <v>67</v>
      </c>
      <c r="E32" s="30" t="s">
        <v>16</v>
      </c>
      <c r="F32" s="30" t="s">
        <v>311</v>
      </c>
      <c r="G32" s="30" t="s">
        <v>67</v>
      </c>
      <c r="H32" t="s">
        <v>68</v>
      </c>
      <c r="I32" s="30" t="s">
        <v>18</v>
      </c>
      <c r="J32" s="31">
        <v>201858</v>
      </c>
      <c r="K32" s="30" t="s">
        <v>314</v>
      </c>
      <c r="L32" s="30" t="s">
        <v>314</v>
      </c>
      <c r="M32" s="31">
        <v>201858</v>
      </c>
      <c r="N32" s="30" t="s">
        <v>314</v>
      </c>
      <c r="O32" s="30" t="s">
        <v>314</v>
      </c>
      <c r="P32" s="30" t="s">
        <v>314</v>
      </c>
      <c r="Q32" s="31">
        <v>40571</v>
      </c>
      <c r="R32" s="31">
        <v>51288</v>
      </c>
      <c r="S32" s="32">
        <v>0</v>
      </c>
      <c r="T32" s="31">
        <f>SUM(tbl_AllocBal2024[[#This Row],[1st Apportionment]:[Invoices]])</f>
        <v>91859</v>
      </c>
      <c r="U32" s="31">
        <f>tbl_AllocBal2024[[#This Row],[
2025-26
Revised
Allocation
Amount]]-tbl_AllocBal2024[[#This Row],[Total Paid]]</f>
        <v>109999</v>
      </c>
    </row>
    <row r="33" spans="1:21" x14ac:dyDescent="0.25">
      <c r="A33" t="s">
        <v>69</v>
      </c>
      <c r="B33" t="s">
        <v>70</v>
      </c>
      <c r="C33" s="30" t="s">
        <v>71</v>
      </c>
      <c r="D33" s="30" t="s">
        <v>72</v>
      </c>
      <c r="E33" s="30" t="s">
        <v>16</v>
      </c>
      <c r="F33" s="30" t="s">
        <v>311</v>
      </c>
      <c r="G33" s="30" t="s">
        <v>72</v>
      </c>
      <c r="H33" t="s">
        <v>73</v>
      </c>
      <c r="I33" s="30" t="s">
        <v>18</v>
      </c>
      <c r="J33" s="31">
        <v>117359</v>
      </c>
      <c r="K33" s="30" t="s">
        <v>314</v>
      </c>
      <c r="L33" s="30" t="s">
        <v>314</v>
      </c>
      <c r="M33" s="31">
        <v>117359</v>
      </c>
      <c r="N33" s="30" t="s">
        <v>314</v>
      </c>
      <c r="O33" s="30" t="s">
        <v>314</v>
      </c>
      <c r="P33" s="30" t="s">
        <v>314</v>
      </c>
      <c r="Q33" s="31">
        <v>0</v>
      </c>
      <c r="R33" s="31">
        <v>56377</v>
      </c>
      <c r="S33" s="32">
        <v>0</v>
      </c>
      <c r="T33" s="31">
        <f>SUM(tbl_AllocBal2024[[#This Row],[1st Apportionment]:[Invoices]])</f>
        <v>56377</v>
      </c>
      <c r="U33" s="31">
        <f>tbl_AllocBal2024[[#This Row],[
2025-26
Revised
Allocation
Amount]]-tbl_AllocBal2024[[#This Row],[Total Paid]]</f>
        <v>60982</v>
      </c>
    </row>
    <row r="34" spans="1:21" x14ac:dyDescent="0.25">
      <c r="A34" t="s">
        <v>257</v>
      </c>
      <c r="B34" t="s">
        <v>258</v>
      </c>
      <c r="C34" s="30" t="s">
        <v>259</v>
      </c>
      <c r="D34" s="30" t="s">
        <v>260</v>
      </c>
      <c r="E34" s="30" t="s">
        <v>16</v>
      </c>
      <c r="F34" s="30" t="s">
        <v>311</v>
      </c>
      <c r="G34" s="30" t="s">
        <v>260</v>
      </c>
      <c r="H34" t="s">
        <v>261</v>
      </c>
      <c r="I34" s="30" t="s">
        <v>18</v>
      </c>
      <c r="J34" s="31">
        <v>0</v>
      </c>
      <c r="K34" s="30" t="s">
        <v>315</v>
      </c>
      <c r="L34" s="30" t="s">
        <v>314</v>
      </c>
      <c r="M34" s="31">
        <v>0</v>
      </c>
      <c r="N34" s="30" t="s">
        <v>315</v>
      </c>
      <c r="O34" s="30" t="s">
        <v>318</v>
      </c>
      <c r="P34" s="30" t="s">
        <v>314</v>
      </c>
      <c r="Q34" s="31">
        <v>0</v>
      </c>
      <c r="R34" s="31">
        <v>0</v>
      </c>
      <c r="S34" s="32">
        <v>0</v>
      </c>
      <c r="T34" s="31">
        <f>SUM(tbl_AllocBal2024[[#This Row],[1st Apportionment]:[Invoices]])</f>
        <v>0</v>
      </c>
      <c r="U34" s="31">
        <f>tbl_AllocBal2024[[#This Row],[
2025-26
Revised
Allocation
Amount]]-tbl_AllocBal2024[[#This Row],[Total Paid]]</f>
        <v>0</v>
      </c>
    </row>
    <row r="35" spans="1:21" x14ac:dyDescent="0.25">
      <c r="A35" t="s">
        <v>74</v>
      </c>
      <c r="B35" t="s">
        <v>75</v>
      </c>
      <c r="C35" s="30" t="s">
        <v>76</v>
      </c>
      <c r="D35" s="30" t="s">
        <v>77</v>
      </c>
      <c r="E35" s="30" t="s">
        <v>16</v>
      </c>
      <c r="F35" s="30" t="s">
        <v>311</v>
      </c>
      <c r="G35" s="30" t="s">
        <v>77</v>
      </c>
      <c r="H35" t="s">
        <v>78</v>
      </c>
      <c r="I35" s="30" t="s">
        <v>18</v>
      </c>
      <c r="J35" s="31">
        <v>140831</v>
      </c>
      <c r="K35" s="30" t="s">
        <v>314</v>
      </c>
      <c r="L35" s="30" t="s">
        <v>314</v>
      </c>
      <c r="M35" s="31">
        <v>140831</v>
      </c>
      <c r="N35" s="30" t="s">
        <v>314</v>
      </c>
      <c r="O35" s="30" t="s">
        <v>314</v>
      </c>
      <c r="P35" s="30" t="s">
        <v>314</v>
      </c>
      <c r="Q35" s="31">
        <v>0</v>
      </c>
      <c r="R35" s="31">
        <v>75048</v>
      </c>
      <c r="S35" s="32">
        <v>0</v>
      </c>
      <c r="T35" s="31">
        <f>SUM(tbl_AllocBal2024[[#This Row],[1st Apportionment]:[Invoices]])</f>
        <v>75048</v>
      </c>
      <c r="U35" s="31">
        <f>tbl_AllocBal2024[[#This Row],[
2025-26
Revised
Allocation
Amount]]-tbl_AllocBal2024[[#This Row],[Total Paid]]</f>
        <v>65783</v>
      </c>
    </row>
    <row r="36" spans="1:21" x14ac:dyDescent="0.25">
      <c r="A36" t="s">
        <v>79</v>
      </c>
      <c r="B36" t="s">
        <v>80</v>
      </c>
      <c r="C36" s="30" t="s">
        <v>81</v>
      </c>
      <c r="D36" s="30" t="s">
        <v>82</v>
      </c>
      <c r="E36" s="30" t="s">
        <v>16</v>
      </c>
      <c r="F36" s="30" t="s">
        <v>311</v>
      </c>
      <c r="G36" s="30" t="s">
        <v>82</v>
      </c>
      <c r="H36" t="s">
        <v>83</v>
      </c>
      <c r="I36" s="30" t="s">
        <v>18</v>
      </c>
      <c r="J36" s="31">
        <v>159609</v>
      </c>
      <c r="K36" s="30" t="s">
        <v>314</v>
      </c>
      <c r="L36" s="30" t="s">
        <v>314</v>
      </c>
      <c r="M36" s="31">
        <v>159609</v>
      </c>
      <c r="N36" s="30" t="s">
        <v>314</v>
      </c>
      <c r="O36" s="30" t="s">
        <v>314</v>
      </c>
      <c r="P36" s="30" t="s">
        <v>314</v>
      </c>
      <c r="Q36" s="31">
        <v>0</v>
      </c>
      <c r="R36" s="31">
        <v>0</v>
      </c>
      <c r="S36" s="32">
        <v>0</v>
      </c>
      <c r="T36" s="31">
        <f>SUM(tbl_AllocBal2024[[#This Row],[1st Apportionment]:[Invoices]])</f>
        <v>0</v>
      </c>
      <c r="U36" s="31">
        <f>tbl_AllocBal2024[[#This Row],[
2025-26
Revised
Allocation
Amount]]-tbl_AllocBal2024[[#This Row],[Total Paid]]</f>
        <v>159609</v>
      </c>
    </row>
    <row r="37" spans="1:21" x14ac:dyDescent="0.25">
      <c r="A37" t="s">
        <v>262</v>
      </c>
      <c r="B37" t="s">
        <v>263</v>
      </c>
      <c r="C37" s="30" t="s">
        <v>264</v>
      </c>
      <c r="D37" s="30" t="s">
        <v>265</v>
      </c>
      <c r="E37" s="30" t="s">
        <v>16</v>
      </c>
      <c r="F37" s="30" t="s">
        <v>311</v>
      </c>
      <c r="G37" s="30" t="s">
        <v>265</v>
      </c>
      <c r="H37" t="s">
        <v>266</v>
      </c>
      <c r="I37" s="30" t="s">
        <v>18</v>
      </c>
      <c r="J37" s="31">
        <v>0</v>
      </c>
      <c r="K37" s="30" t="s">
        <v>315</v>
      </c>
      <c r="L37" s="30" t="s">
        <v>315</v>
      </c>
      <c r="M37" s="31">
        <v>0</v>
      </c>
      <c r="N37" s="30" t="s">
        <v>315</v>
      </c>
      <c r="O37" s="30" t="s">
        <v>318</v>
      </c>
      <c r="P37" s="30" t="s">
        <v>317</v>
      </c>
      <c r="Q37" s="31">
        <v>0</v>
      </c>
      <c r="R37" s="31">
        <v>0</v>
      </c>
      <c r="S37" s="32">
        <v>0</v>
      </c>
      <c r="T37" s="31">
        <f>SUM(tbl_AllocBal2024[[#This Row],[1st Apportionment]:[Invoices]])</f>
        <v>0</v>
      </c>
      <c r="U37" s="31">
        <f>tbl_AllocBal2024[[#This Row],[
2025-26
Revised
Allocation
Amount]]-tbl_AllocBal2024[[#This Row],[Total Paid]]</f>
        <v>0</v>
      </c>
    </row>
    <row r="38" spans="1:21" x14ac:dyDescent="0.25">
      <c r="A38" t="s">
        <v>267</v>
      </c>
      <c r="B38" t="s">
        <v>268</v>
      </c>
      <c r="C38" s="30" t="s">
        <v>269</v>
      </c>
      <c r="D38" s="30" t="s">
        <v>270</v>
      </c>
      <c r="E38" s="30" t="s">
        <v>16</v>
      </c>
      <c r="F38" s="30" t="s">
        <v>311</v>
      </c>
      <c r="G38" s="30" t="s">
        <v>270</v>
      </c>
      <c r="H38" t="s">
        <v>271</v>
      </c>
      <c r="I38" s="30" t="s">
        <v>18</v>
      </c>
      <c r="J38" s="31">
        <v>0</v>
      </c>
      <c r="K38" s="30" t="s">
        <v>315</v>
      </c>
      <c r="L38" s="30" t="s">
        <v>315</v>
      </c>
      <c r="M38" s="31">
        <v>0</v>
      </c>
      <c r="N38" s="30" t="s">
        <v>315</v>
      </c>
      <c r="O38" s="30" t="s">
        <v>318</v>
      </c>
      <c r="P38" s="30" t="s">
        <v>317</v>
      </c>
      <c r="Q38" s="31">
        <v>0</v>
      </c>
      <c r="R38" s="31">
        <v>0</v>
      </c>
      <c r="S38" s="32">
        <v>0</v>
      </c>
      <c r="T38" s="31">
        <f>SUM(tbl_AllocBal2024[[#This Row],[1st Apportionment]:[Invoices]])</f>
        <v>0</v>
      </c>
      <c r="U38" s="31">
        <f>tbl_AllocBal2024[[#This Row],[
2025-26
Revised
Allocation
Amount]]-tbl_AllocBal2024[[#This Row],[Total Paid]]</f>
        <v>0</v>
      </c>
    </row>
    <row r="39" spans="1:21" x14ac:dyDescent="0.25">
      <c r="A39" t="s">
        <v>84</v>
      </c>
      <c r="B39" t="s">
        <v>85</v>
      </c>
      <c r="C39" s="30" t="s">
        <v>86</v>
      </c>
      <c r="D39" s="30" t="s">
        <v>87</v>
      </c>
      <c r="E39" s="30" t="s">
        <v>16</v>
      </c>
      <c r="F39" s="30" t="s">
        <v>311</v>
      </c>
      <c r="G39" s="30" t="s">
        <v>87</v>
      </c>
      <c r="H39" t="s">
        <v>88</v>
      </c>
      <c r="I39" s="30" t="s">
        <v>18</v>
      </c>
      <c r="J39" s="31">
        <v>337995</v>
      </c>
      <c r="K39" s="30" t="s">
        <v>314</v>
      </c>
      <c r="L39" s="30" t="s">
        <v>314</v>
      </c>
      <c r="M39" s="31">
        <v>337995</v>
      </c>
      <c r="N39" s="30" t="s">
        <v>315</v>
      </c>
      <c r="O39" s="30" t="s">
        <v>314</v>
      </c>
      <c r="P39" s="30" t="s">
        <v>314</v>
      </c>
      <c r="Q39" s="31">
        <v>34681</v>
      </c>
      <c r="R39" s="31">
        <v>0</v>
      </c>
      <c r="S39" s="32">
        <v>0</v>
      </c>
      <c r="T39" s="31">
        <f>SUM(tbl_AllocBal2024[[#This Row],[1st Apportionment]:[Invoices]])</f>
        <v>34681</v>
      </c>
      <c r="U39" s="31">
        <f>tbl_AllocBal2024[[#This Row],[
2025-26
Revised
Allocation
Amount]]-tbl_AllocBal2024[[#This Row],[Total Paid]]</f>
        <v>303314</v>
      </c>
    </row>
    <row r="40" spans="1:21" x14ac:dyDescent="0.25">
      <c r="A40" t="s">
        <v>89</v>
      </c>
      <c r="B40" t="s">
        <v>90</v>
      </c>
      <c r="C40" s="30" t="s">
        <v>91</v>
      </c>
      <c r="D40" s="30" t="s">
        <v>92</v>
      </c>
      <c r="E40" s="30" t="s">
        <v>16</v>
      </c>
      <c r="F40" s="30" t="s">
        <v>311</v>
      </c>
      <c r="G40" s="30" t="s">
        <v>92</v>
      </c>
      <c r="H40" t="s">
        <v>93</v>
      </c>
      <c r="I40" s="30" t="s">
        <v>18</v>
      </c>
      <c r="J40" s="31">
        <v>145526</v>
      </c>
      <c r="K40" s="30" t="s">
        <v>314</v>
      </c>
      <c r="L40" s="30" t="s">
        <v>314</v>
      </c>
      <c r="M40" s="31">
        <v>145526</v>
      </c>
      <c r="N40" s="30" t="s">
        <v>314</v>
      </c>
      <c r="O40" s="30" t="s">
        <v>314</v>
      </c>
      <c r="P40" s="30" t="s">
        <v>314</v>
      </c>
      <c r="Q40" s="31">
        <v>0</v>
      </c>
      <c r="R40" s="31">
        <v>65232</v>
      </c>
      <c r="S40" s="32">
        <v>0</v>
      </c>
      <c r="T40" s="31">
        <f>SUM(tbl_AllocBal2024[[#This Row],[1st Apportionment]:[Invoices]])</f>
        <v>65232</v>
      </c>
      <c r="U40" s="31">
        <f>tbl_AllocBal2024[[#This Row],[
2025-26
Revised
Allocation
Amount]]-tbl_AllocBal2024[[#This Row],[Total Paid]]</f>
        <v>80294</v>
      </c>
    </row>
    <row r="41" spans="1:21" x14ac:dyDescent="0.25">
      <c r="A41" t="s">
        <v>272</v>
      </c>
      <c r="B41" t="s">
        <v>273</v>
      </c>
      <c r="C41" s="30" t="s">
        <v>274</v>
      </c>
      <c r="D41" s="30" t="s">
        <v>275</v>
      </c>
      <c r="E41" s="30" t="s">
        <v>16</v>
      </c>
      <c r="F41" s="30" t="s">
        <v>311</v>
      </c>
      <c r="G41" s="30" t="s">
        <v>275</v>
      </c>
      <c r="H41" t="s">
        <v>276</v>
      </c>
      <c r="I41" s="30" t="s">
        <v>18</v>
      </c>
      <c r="J41" s="31">
        <v>0</v>
      </c>
      <c r="K41" s="30" t="s">
        <v>315</v>
      </c>
      <c r="L41" s="30" t="s">
        <v>314</v>
      </c>
      <c r="M41" s="31">
        <v>0</v>
      </c>
      <c r="N41" s="30" t="s">
        <v>315</v>
      </c>
      <c r="O41" s="30" t="s">
        <v>318</v>
      </c>
      <c r="P41" s="30" t="s">
        <v>314</v>
      </c>
      <c r="Q41" s="31">
        <v>0</v>
      </c>
      <c r="R41" s="31">
        <v>0</v>
      </c>
      <c r="S41" s="32">
        <v>0</v>
      </c>
      <c r="T41" s="31">
        <f>SUM(tbl_AllocBal2024[[#This Row],[1st Apportionment]:[Invoices]])</f>
        <v>0</v>
      </c>
      <c r="U41" s="31">
        <f>tbl_AllocBal2024[[#This Row],[
2025-26
Revised
Allocation
Amount]]-tbl_AllocBal2024[[#This Row],[Total Paid]]</f>
        <v>0</v>
      </c>
    </row>
    <row r="42" spans="1:21" x14ac:dyDescent="0.25">
      <c r="A42" t="s">
        <v>94</v>
      </c>
      <c r="B42" t="s">
        <v>95</v>
      </c>
      <c r="C42" s="30" t="s">
        <v>96</v>
      </c>
      <c r="D42" s="30" t="s">
        <v>97</v>
      </c>
      <c r="E42" s="30" t="s">
        <v>16</v>
      </c>
      <c r="F42" s="30" t="s">
        <v>311</v>
      </c>
      <c r="G42" s="30" t="s">
        <v>97</v>
      </c>
      <c r="H42" t="s">
        <v>98</v>
      </c>
      <c r="I42" s="30" t="s">
        <v>18</v>
      </c>
      <c r="J42" s="31">
        <v>1384840</v>
      </c>
      <c r="K42" s="30" t="s">
        <v>314</v>
      </c>
      <c r="L42" s="30" t="s">
        <v>314</v>
      </c>
      <c r="M42" s="31">
        <v>1384840</v>
      </c>
      <c r="N42" s="30" t="s">
        <v>314</v>
      </c>
      <c r="O42" s="30" t="s">
        <v>314</v>
      </c>
      <c r="P42" s="30" t="s">
        <v>314</v>
      </c>
      <c r="Q42" s="31">
        <v>0</v>
      </c>
      <c r="R42" s="31">
        <v>0</v>
      </c>
      <c r="S42" s="32">
        <v>0</v>
      </c>
      <c r="T42" s="31">
        <f>SUM(tbl_AllocBal2024[[#This Row],[1st Apportionment]:[Invoices]])</f>
        <v>0</v>
      </c>
      <c r="U42" s="31">
        <f>tbl_AllocBal2024[[#This Row],[
2025-26
Revised
Allocation
Amount]]-tbl_AllocBal2024[[#This Row],[Total Paid]]</f>
        <v>1384840</v>
      </c>
    </row>
    <row r="43" spans="1:21" x14ac:dyDescent="0.25">
      <c r="A43" t="s">
        <v>99</v>
      </c>
      <c r="B43" t="s">
        <v>100</v>
      </c>
      <c r="C43" s="30" t="s">
        <v>101</v>
      </c>
      <c r="D43" s="30" t="s">
        <v>102</v>
      </c>
      <c r="E43" s="30" t="s">
        <v>16</v>
      </c>
      <c r="F43" s="30" t="s">
        <v>311</v>
      </c>
      <c r="G43" s="30" t="s">
        <v>102</v>
      </c>
      <c r="H43" t="s">
        <v>103</v>
      </c>
      <c r="I43" s="30" t="s">
        <v>18</v>
      </c>
      <c r="J43" s="31">
        <v>140831</v>
      </c>
      <c r="K43" s="30" t="s">
        <v>314</v>
      </c>
      <c r="L43" s="30" t="s">
        <v>314</v>
      </c>
      <c r="M43" s="31">
        <v>140831</v>
      </c>
      <c r="N43" s="30" t="s">
        <v>315</v>
      </c>
      <c r="O43" s="30" t="s">
        <v>314</v>
      </c>
      <c r="P43" s="30" t="s">
        <v>314</v>
      </c>
      <c r="Q43" s="31">
        <v>0</v>
      </c>
      <c r="R43" s="31">
        <v>0</v>
      </c>
      <c r="S43" s="32">
        <v>0</v>
      </c>
      <c r="T43" s="31">
        <f>SUM(tbl_AllocBal2024[[#This Row],[1st Apportionment]:[Invoices]])</f>
        <v>0</v>
      </c>
      <c r="U43" s="31">
        <f>tbl_AllocBal2024[[#This Row],[
2025-26
Revised
Allocation
Amount]]-tbl_AllocBal2024[[#This Row],[Total Paid]]</f>
        <v>140831</v>
      </c>
    </row>
    <row r="44" spans="1:21" x14ac:dyDescent="0.25">
      <c r="A44" t="s">
        <v>277</v>
      </c>
      <c r="B44" t="s">
        <v>278</v>
      </c>
      <c r="C44" s="30" t="s">
        <v>279</v>
      </c>
      <c r="D44" s="30" t="s">
        <v>280</v>
      </c>
      <c r="E44" s="30" t="s">
        <v>16</v>
      </c>
      <c r="F44" s="30" t="s">
        <v>311</v>
      </c>
      <c r="G44" s="30" t="s">
        <v>280</v>
      </c>
      <c r="H44" t="s">
        <v>281</v>
      </c>
      <c r="I44" s="30" t="s">
        <v>18</v>
      </c>
      <c r="J44" s="31">
        <v>0</v>
      </c>
      <c r="K44" s="30" t="s">
        <v>315</v>
      </c>
      <c r="L44" s="30" t="s">
        <v>315</v>
      </c>
      <c r="M44" s="31">
        <v>0</v>
      </c>
      <c r="N44" s="30" t="s">
        <v>315</v>
      </c>
      <c r="O44" s="30" t="s">
        <v>318</v>
      </c>
      <c r="P44" s="30" t="s">
        <v>317</v>
      </c>
      <c r="Q44" s="31">
        <v>0</v>
      </c>
      <c r="R44" s="31">
        <v>0</v>
      </c>
      <c r="S44" s="32">
        <v>0</v>
      </c>
      <c r="T44" s="31">
        <f>SUM(tbl_AllocBal2024[[#This Row],[1st Apportionment]:[Invoices]])</f>
        <v>0</v>
      </c>
      <c r="U44" s="31">
        <f>tbl_AllocBal2024[[#This Row],[
2025-26
Revised
Allocation
Amount]]-tbl_AllocBal2024[[#This Row],[Total Paid]]</f>
        <v>0</v>
      </c>
    </row>
    <row r="45" spans="1:21" x14ac:dyDescent="0.25">
      <c r="A45" t="s">
        <v>104</v>
      </c>
      <c r="B45" t="s">
        <v>105</v>
      </c>
      <c r="C45" s="30" t="s">
        <v>106</v>
      </c>
      <c r="D45" s="30" t="s">
        <v>107</v>
      </c>
      <c r="E45" s="30" t="s">
        <v>16</v>
      </c>
      <c r="F45" s="30" t="s">
        <v>311</v>
      </c>
      <c r="G45" s="30" t="s">
        <v>107</v>
      </c>
      <c r="H45" t="s">
        <v>108</v>
      </c>
      <c r="I45" s="30" t="s">
        <v>18</v>
      </c>
      <c r="J45" s="31">
        <v>882542</v>
      </c>
      <c r="K45" s="30" t="s">
        <v>314</v>
      </c>
      <c r="L45" s="30" t="s">
        <v>314</v>
      </c>
      <c r="M45" s="31">
        <v>882542</v>
      </c>
      <c r="N45" s="30" t="s">
        <v>315</v>
      </c>
      <c r="O45" s="30" t="s">
        <v>314</v>
      </c>
      <c r="P45" s="30" t="s">
        <v>314</v>
      </c>
      <c r="Q45" s="31">
        <v>0</v>
      </c>
      <c r="R45" s="31">
        <v>0</v>
      </c>
      <c r="S45" s="32">
        <v>0</v>
      </c>
      <c r="T45" s="31">
        <f>SUM(tbl_AllocBal2024[[#This Row],[1st Apportionment]:[Invoices]])</f>
        <v>0</v>
      </c>
      <c r="U45" s="31">
        <f>tbl_AllocBal2024[[#This Row],[
2025-26
Revised
Allocation
Amount]]-tbl_AllocBal2024[[#This Row],[Total Paid]]</f>
        <v>882542</v>
      </c>
    </row>
    <row r="46" spans="1:21" x14ac:dyDescent="0.25">
      <c r="A46" t="s">
        <v>109</v>
      </c>
      <c r="B46" t="s">
        <v>110</v>
      </c>
      <c r="C46" s="30" t="s">
        <v>111</v>
      </c>
      <c r="D46" s="30" t="s">
        <v>112</v>
      </c>
      <c r="E46" s="30" t="s">
        <v>16</v>
      </c>
      <c r="F46" s="30" t="s">
        <v>311</v>
      </c>
      <c r="G46" s="30" t="s">
        <v>112</v>
      </c>
      <c r="H46" t="s">
        <v>113</v>
      </c>
      <c r="I46" s="30" t="s">
        <v>18</v>
      </c>
      <c r="J46" s="31">
        <v>699461</v>
      </c>
      <c r="K46" s="30" t="s">
        <v>314</v>
      </c>
      <c r="L46" s="30" t="s">
        <v>314</v>
      </c>
      <c r="M46" s="31">
        <v>699461</v>
      </c>
      <c r="N46" s="30" t="s">
        <v>314</v>
      </c>
      <c r="O46" s="30" t="s">
        <v>314</v>
      </c>
      <c r="P46" s="30" t="s">
        <v>314</v>
      </c>
      <c r="Q46" s="31">
        <v>0</v>
      </c>
      <c r="R46" s="31">
        <v>235933</v>
      </c>
      <c r="S46" s="32">
        <v>0</v>
      </c>
      <c r="T46" s="31">
        <f>SUM(tbl_AllocBal2024[[#This Row],[1st Apportionment]:[Invoices]])</f>
        <v>235933</v>
      </c>
      <c r="U46" s="31">
        <f>tbl_AllocBal2024[[#This Row],[
2025-26
Revised
Allocation
Amount]]-tbl_AllocBal2024[[#This Row],[Total Paid]]</f>
        <v>463528</v>
      </c>
    </row>
    <row r="47" spans="1:21" x14ac:dyDescent="0.25">
      <c r="A47" t="s">
        <v>114</v>
      </c>
      <c r="B47" t="s">
        <v>115</v>
      </c>
      <c r="C47" s="30" t="s">
        <v>116</v>
      </c>
      <c r="D47" s="30" t="s">
        <v>117</v>
      </c>
      <c r="E47" s="30" t="s">
        <v>16</v>
      </c>
      <c r="F47" s="30" t="s">
        <v>311</v>
      </c>
      <c r="G47" s="30" t="s">
        <v>117</v>
      </c>
      <c r="H47" t="s">
        <v>118</v>
      </c>
      <c r="I47" s="30" t="s">
        <v>18</v>
      </c>
      <c r="J47" s="31">
        <v>46944</v>
      </c>
      <c r="K47" s="30" t="s">
        <v>314</v>
      </c>
      <c r="L47" s="30" t="s">
        <v>314</v>
      </c>
      <c r="M47" s="31">
        <v>46944</v>
      </c>
      <c r="N47" s="30" t="s">
        <v>315</v>
      </c>
      <c r="O47" s="30" t="s">
        <v>314</v>
      </c>
      <c r="P47" s="30" t="s">
        <v>314</v>
      </c>
      <c r="Q47" s="31">
        <v>0</v>
      </c>
      <c r="R47" s="31">
        <v>0</v>
      </c>
      <c r="S47" s="32">
        <v>0</v>
      </c>
      <c r="T47" s="31">
        <f>SUM(tbl_AllocBal2024[[#This Row],[1st Apportionment]:[Invoices]])</f>
        <v>0</v>
      </c>
      <c r="U47" s="31">
        <f>tbl_AllocBal2024[[#This Row],[
2025-26
Revised
Allocation
Amount]]-tbl_AllocBal2024[[#This Row],[Total Paid]]</f>
        <v>46944</v>
      </c>
    </row>
    <row r="48" spans="1:21" x14ac:dyDescent="0.25">
      <c r="A48" t="s">
        <v>119</v>
      </c>
      <c r="B48" t="s">
        <v>120</v>
      </c>
      <c r="C48" s="30" t="s">
        <v>121</v>
      </c>
      <c r="D48" s="30" t="s">
        <v>122</v>
      </c>
      <c r="E48" s="30" t="s">
        <v>16</v>
      </c>
      <c r="F48" s="30" t="s">
        <v>311</v>
      </c>
      <c r="G48" s="30" t="s">
        <v>122</v>
      </c>
      <c r="H48" t="s">
        <v>123</v>
      </c>
      <c r="I48" s="30" t="s">
        <v>18</v>
      </c>
      <c r="J48" s="31">
        <v>1300341</v>
      </c>
      <c r="K48" s="30" t="s">
        <v>314</v>
      </c>
      <c r="L48" s="30" t="s">
        <v>314</v>
      </c>
      <c r="M48" s="31">
        <v>1300341</v>
      </c>
      <c r="N48" s="30" t="s">
        <v>314</v>
      </c>
      <c r="O48" s="30" t="s">
        <v>314</v>
      </c>
      <c r="P48" s="30" t="s">
        <v>314</v>
      </c>
      <c r="Q48" s="31">
        <v>0</v>
      </c>
      <c r="R48" s="31">
        <v>0</v>
      </c>
      <c r="S48" s="32">
        <v>0</v>
      </c>
      <c r="T48" s="31">
        <f>SUM(tbl_AllocBal2024[[#This Row],[1st Apportionment]:[Invoices]])</f>
        <v>0</v>
      </c>
      <c r="U48" s="31">
        <f>tbl_AllocBal2024[[#This Row],[
2025-26
Revised
Allocation
Amount]]-tbl_AllocBal2024[[#This Row],[Total Paid]]</f>
        <v>1300341</v>
      </c>
    </row>
    <row r="49" spans="1:21" x14ac:dyDescent="0.25">
      <c r="A49" t="s">
        <v>124</v>
      </c>
      <c r="B49" t="s">
        <v>125</v>
      </c>
      <c r="C49" s="30" t="s">
        <v>126</v>
      </c>
      <c r="D49" s="30" t="s">
        <v>127</v>
      </c>
      <c r="E49" s="30" t="s">
        <v>16</v>
      </c>
      <c r="F49" s="30" t="s">
        <v>311</v>
      </c>
      <c r="G49" s="30" t="s">
        <v>127</v>
      </c>
      <c r="H49" t="s">
        <v>128</v>
      </c>
      <c r="I49" s="30" t="s">
        <v>18</v>
      </c>
      <c r="J49" s="31">
        <v>1525671</v>
      </c>
      <c r="K49" s="30" t="s">
        <v>314</v>
      </c>
      <c r="L49" s="30" t="s">
        <v>314</v>
      </c>
      <c r="M49" s="31">
        <v>1525671</v>
      </c>
      <c r="N49" s="30" t="s">
        <v>314</v>
      </c>
      <c r="O49" s="30" t="s">
        <v>314</v>
      </c>
      <c r="P49" s="30" t="s">
        <v>314</v>
      </c>
      <c r="Q49" s="31">
        <v>0</v>
      </c>
      <c r="R49" s="31">
        <v>0</v>
      </c>
      <c r="S49" s="32">
        <v>0</v>
      </c>
      <c r="T49" s="31">
        <f>SUM(tbl_AllocBal2024[[#This Row],[1st Apportionment]:[Invoices]])</f>
        <v>0</v>
      </c>
      <c r="U49" s="31">
        <f>tbl_AllocBal2024[[#This Row],[
2025-26
Revised
Allocation
Amount]]-tbl_AllocBal2024[[#This Row],[Total Paid]]</f>
        <v>1525671</v>
      </c>
    </row>
    <row r="50" spans="1:21" x14ac:dyDescent="0.25">
      <c r="A50" t="s">
        <v>129</v>
      </c>
      <c r="B50" t="s">
        <v>130</v>
      </c>
      <c r="C50" s="30" t="s">
        <v>131</v>
      </c>
      <c r="D50" s="30" t="s">
        <v>132</v>
      </c>
      <c r="E50" s="30" t="s">
        <v>16</v>
      </c>
      <c r="F50" s="30" t="s">
        <v>311</v>
      </c>
      <c r="G50" s="30" t="s">
        <v>132</v>
      </c>
      <c r="H50" t="s">
        <v>133</v>
      </c>
      <c r="I50" s="30" t="s">
        <v>18</v>
      </c>
      <c r="J50" s="31">
        <v>187775</v>
      </c>
      <c r="K50" s="30" t="s">
        <v>314</v>
      </c>
      <c r="L50" s="30" t="s">
        <v>314</v>
      </c>
      <c r="M50" s="31">
        <v>187775</v>
      </c>
      <c r="N50" s="30" t="s">
        <v>314</v>
      </c>
      <c r="O50" s="30" t="s">
        <v>314</v>
      </c>
      <c r="P50" s="30" t="s">
        <v>314</v>
      </c>
      <c r="Q50" s="31">
        <v>35610</v>
      </c>
      <c r="R50" s="31">
        <v>152165</v>
      </c>
      <c r="S50" s="32">
        <v>0</v>
      </c>
      <c r="T50" s="31">
        <f>SUM(tbl_AllocBal2024[[#This Row],[1st Apportionment]:[Invoices]])</f>
        <v>187775</v>
      </c>
      <c r="U50" s="31">
        <f>tbl_AllocBal2024[[#This Row],[
2025-26
Revised
Allocation
Amount]]-tbl_AllocBal2024[[#This Row],[Total Paid]]</f>
        <v>0</v>
      </c>
    </row>
    <row r="51" spans="1:21" x14ac:dyDescent="0.25">
      <c r="A51" t="s">
        <v>134</v>
      </c>
      <c r="B51" t="s">
        <v>135</v>
      </c>
      <c r="C51" s="30" t="s">
        <v>136</v>
      </c>
      <c r="D51" s="30" t="s">
        <v>137</v>
      </c>
      <c r="E51" s="30" t="s">
        <v>16</v>
      </c>
      <c r="F51" s="30" t="s">
        <v>311</v>
      </c>
      <c r="G51" s="30" t="s">
        <v>137</v>
      </c>
      <c r="H51" t="s">
        <v>138</v>
      </c>
      <c r="I51" s="30" t="s">
        <v>18</v>
      </c>
      <c r="J51" s="31">
        <v>347384</v>
      </c>
      <c r="K51" s="30" t="s">
        <v>314</v>
      </c>
      <c r="L51" s="30" t="s">
        <v>314</v>
      </c>
      <c r="M51" s="31">
        <v>347384</v>
      </c>
      <c r="N51" s="30" t="s">
        <v>314</v>
      </c>
      <c r="O51" s="30" t="s">
        <v>314</v>
      </c>
      <c r="P51" s="30" t="s">
        <v>314</v>
      </c>
      <c r="Q51" s="31">
        <v>5263</v>
      </c>
      <c r="R51" s="31">
        <v>115069</v>
      </c>
      <c r="S51" s="32">
        <v>0</v>
      </c>
      <c r="T51" s="31">
        <f>SUM(tbl_AllocBal2024[[#This Row],[1st Apportionment]:[Invoices]])</f>
        <v>120332</v>
      </c>
      <c r="U51" s="31">
        <f>tbl_AllocBal2024[[#This Row],[
2025-26
Revised
Allocation
Amount]]-tbl_AllocBal2024[[#This Row],[Total Paid]]</f>
        <v>227052</v>
      </c>
    </row>
    <row r="52" spans="1:21" s="6" customFormat="1" x14ac:dyDescent="0.25">
      <c r="A52" t="s">
        <v>139</v>
      </c>
      <c r="B52" t="s">
        <v>140</v>
      </c>
      <c r="C52" s="30" t="s">
        <v>141</v>
      </c>
      <c r="D52" s="30" t="s">
        <v>142</v>
      </c>
      <c r="E52" s="30" t="s">
        <v>16</v>
      </c>
      <c r="F52" s="30" t="s">
        <v>311</v>
      </c>
      <c r="G52" s="30" t="s">
        <v>142</v>
      </c>
      <c r="H52" t="s">
        <v>143</v>
      </c>
      <c r="I52" s="30" t="s">
        <v>18</v>
      </c>
      <c r="J52" s="31">
        <v>93887</v>
      </c>
      <c r="K52" s="30" t="s">
        <v>314</v>
      </c>
      <c r="L52" s="30" t="s">
        <v>314</v>
      </c>
      <c r="M52" s="31">
        <v>93887</v>
      </c>
      <c r="N52" s="30" t="s">
        <v>314</v>
      </c>
      <c r="O52" s="30" t="s">
        <v>314</v>
      </c>
      <c r="P52" s="30" t="s">
        <v>314</v>
      </c>
      <c r="Q52" s="31">
        <v>0</v>
      </c>
      <c r="R52" s="31">
        <v>0</v>
      </c>
      <c r="S52" s="32">
        <v>0</v>
      </c>
      <c r="T52" s="31">
        <f>SUM(tbl_AllocBal2024[[#This Row],[1st Apportionment]:[Invoices]])</f>
        <v>0</v>
      </c>
      <c r="U52" s="31">
        <f>tbl_AllocBal2024[[#This Row],[
2025-26
Revised
Allocation
Amount]]-tbl_AllocBal2024[[#This Row],[Total Paid]]</f>
        <v>93887</v>
      </c>
    </row>
    <row r="53" spans="1:21" x14ac:dyDescent="0.25">
      <c r="A53" t="s">
        <v>144</v>
      </c>
      <c r="B53" t="s">
        <v>145</v>
      </c>
      <c r="C53" s="30" t="s">
        <v>146</v>
      </c>
      <c r="D53" s="30" t="s">
        <v>147</v>
      </c>
      <c r="E53" s="30" t="s">
        <v>16</v>
      </c>
      <c r="F53" s="30" t="s">
        <v>311</v>
      </c>
      <c r="G53" s="30" t="s">
        <v>147</v>
      </c>
      <c r="H53" t="s">
        <v>148</v>
      </c>
      <c r="I53" s="30" t="s">
        <v>18</v>
      </c>
      <c r="J53" s="31">
        <v>183080</v>
      </c>
      <c r="K53" s="30" t="s">
        <v>314</v>
      </c>
      <c r="L53" s="30" t="s">
        <v>314</v>
      </c>
      <c r="M53" s="31">
        <v>183080</v>
      </c>
      <c r="N53" s="30" t="s">
        <v>315</v>
      </c>
      <c r="O53" s="30" t="s">
        <v>314</v>
      </c>
      <c r="P53" s="30" t="s">
        <v>314</v>
      </c>
      <c r="Q53" s="31">
        <v>0</v>
      </c>
      <c r="R53" s="31">
        <v>0</v>
      </c>
      <c r="S53" s="32">
        <v>0</v>
      </c>
      <c r="T53" s="31">
        <f>SUM(tbl_AllocBal2024[[#This Row],[1st Apportionment]:[Invoices]])</f>
        <v>0</v>
      </c>
      <c r="U53" s="31">
        <f>tbl_AllocBal2024[[#This Row],[
2025-26
Revised
Allocation
Amount]]-tbl_AllocBal2024[[#This Row],[Total Paid]]</f>
        <v>183080</v>
      </c>
    </row>
    <row r="54" spans="1:21" x14ac:dyDescent="0.25">
      <c r="A54" t="s">
        <v>149</v>
      </c>
      <c r="B54" t="s">
        <v>150</v>
      </c>
      <c r="C54" s="30" t="s">
        <v>151</v>
      </c>
      <c r="D54" s="30" t="s">
        <v>152</v>
      </c>
      <c r="E54" s="30" t="s">
        <v>16</v>
      </c>
      <c r="F54" s="30" t="s">
        <v>311</v>
      </c>
      <c r="G54" s="30" t="s">
        <v>152</v>
      </c>
      <c r="H54" t="s">
        <v>153</v>
      </c>
      <c r="I54" s="30" t="s">
        <v>18</v>
      </c>
      <c r="J54" s="31">
        <v>225330</v>
      </c>
      <c r="K54" s="30" t="s">
        <v>314</v>
      </c>
      <c r="L54" s="30" t="s">
        <v>314</v>
      </c>
      <c r="M54" s="31">
        <v>225330</v>
      </c>
      <c r="N54" s="30" t="s">
        <v>314</v>
      </c>
      <c r="O54" s="30" t="s">
        <v>314</v>
      </c>
      <c r="P54" s="30" t="s">
        <v>314</v>
      </c>
      <c r="Q54" s="31">
        <v>0</v>
      </c>
      <c r="R54" s="31">
        <v>44521</v>
      </c>
      <c r="S54" s="32">
        <v>0</v>
      </c>
      <c r="T54" s="31">
        <f>SUM(tbl_AllocBal2024[[#This Row],[1st Apportionment]:[Invoices]])</f>
        <v>44521</v>
      </c>
      <c r="U54" s="31">
        <f>tbl_AllocBal2024[[#This Row],[
2025-26
Revised
Allocation
Amount]]-tbl_AllocBal2024[[#This Row],[Total Paid]]</f>
        <v>180809</v>
      </c>
    </row>
    <row r="55" spans="1:21" x14ac:dyDescent="0.25">
      <c r="A55" t="s">
        <v>154</v>
      </c>
      <c r="B55" t="s">
        <v>155</v>
      </c>
      <c r="C55" s="30" t="s">
        <v>156</v>
      </c>
      <c r="D55" s="30" t="s">
        <v>157</v>
      </c>
      <c r="E55" s="30" t="s">
        <v>16</v>
      </c>
      <c r="F55" s="30" t="s">
        <v>311</v>
      </c>
      <c r="G55" s="30" t="s">
        <v>157</v>
      </c>
      <c r="H55" t="s">
        <v>158</v>
      </c>
      <c r="I55" s="30" t="s">
        <v>18</v>
      </c>
      <c r="J55" s="31">
        <v>464743</v>
      </c>
      <c r="K55" s="30" t="s">
        <v>314</v>
      </c>
      <c r="L55" s="30" t="s">
        <v>314</v>
      </c>
      <c r="M55" s="31">
        <v>464743</v>
      </c>
      <c r="N55" s="30" t="s">
        <v>314</v>
      </c>
      <c r="O55" s="30" t="s">
        <v>314</v>
      </c>
      <c r="P55" s="30" t="s">
        <v>314</v>
      </c>
      <c r="Q55" s="31">
        <v>0</v>
      </c>
      <c r="R55" s="31">
        <v>0</v>
      </c>
      <c r="S55" s="32">
        <v>0</v>
      </c>
      <c r="T55" s="31">
        <f>SUM(tbl_AllocBal2024[[#This Row],[1st Apportionment]:[Invoices]])</f>
        <v>0</v>
      </c>
      <c r="U55" s="31">
        <f>tbl_AllocBal2024[[#This Row],[
2025-26
Revised
Allocation
Amount]]-tbl_AllocBal2024[[#This Row],[Total Paid]]</f>
        <v>464743</v>
      </c>
    </row>
    <row r="56" spans="1:21" x14ac:dyDescent="0.25">
      <c r="A56" t="s">
        <v>159</v>
      </c>
      <c r="B56" t="s">
        <v>160</v>
      </c>
      <c r="C56" s="30" t="s">
        <v>161</v>
      </c>
      <c r="D56" s="30" t="s">
        <v>162</v>
      </c>
      <c r="E56" s="30" t="s">
        <v>16</v>
      </c>
      <c r="F56" s="30" t="s">
        <v>311</v>
      </c>
      <c r="G56" s="30" t="s">
        <v>162</v>
      </c>
      <c r="H56" t="s">
        <v>163</v>
      </c>
      <c r="I56" s="30" t="s">
        <v>18</v>
      </c>
      <c r="J56" s="31">
        <v>107971</v>
      </c>
      <c r="K56" s="30" t="s">
        <v>314</v>
      </c>
      <c r="L56" s="30" t="s">
        <v>314</v>
      </c>
      <c r="M56" s="31">
        <v>107971</v>
      </c>
      <c r="N56" s="30" t="s">
        <v>314</v>
      </c>
      <c r="O56" s="30" t="s">
        <v>314</v>
      </c>
      <c r="P56" s="30" t="s">
        <v>314</v>
      </c>
      <c r="Q56" s="31">
        <v>13621</v>
      </c>
      <c r="R56" s="31">
        <v>94350</v>
      </c>
      <c r="S56" s="32">
        <v>0</v>
      </c>
      <c r="T56" s="31">
        <f>SUM(tbl_AllocBal2024[[#This Row],[1st Apportionment]:[Invoices]])</f>
        <v>107971</v>
      </c>
      <c r="U56" s="31">
        <f>tbl_AllocBal2024[[#This Row],[
2025-26
Revised
Allocation
Amount]]-tbl_AllocBal2024[[#This Row],[Total Paid]]</f>
        <v>0</v>
      </c>
    </row>
    <row r="57" spans="1:21" x14ac:dyDescent="0.25">
      <c r="A57" t="s">
        <v>164</v>
      </c>
      <c r="B57" t="s">
        <v>165</v>
      </c>
      <c r="C57" s="30" t="s">
        <v>166</v>
      </c>
      <c r="D57" s="30" t="s">
        <v>167</v>
      </c>
      <c r="E57" s="30" t="s">
        <v>16</v>
      </c>
      <c r="F57" s="30" t="s">
        <v>311</v>
      </c>
      <c r="G57" s="30" t="s">
        <v>167</v>
      </c>
      <c r="H57" t="s">
        <v>168</v>
      </c>
      <c r="I57" s="30" t="s">
        <v>18</v>
      </c>
      <c r="J57" s="31">
        <v>145526</v>
      </c>
      <c r="K57" s="30" t="s">
        <v>314</v>
      </c>
      <c r="L57" s="30" t="s">
        <v>314</v>
      </c>
      <c r="M57" s="31">
        <v>145526</v>
      </c>
      <c r="N57" s="30" t="s">
        <v>314</v>
      </c>
      <c r="O57" s="30" t="s">
        <v>314</v>
      </c>
      <c r="P57" s="30" t="s">
        <v>314</v>
      </c>
      <c r="Q57" s="31">
        <v>0</v>
      </c>
      <c r="R57" s="31">
        <v>0</v>
      </c>
      <c r="S57" s="32">
        <v>0</v>
      </c>
      <c r="T57" s="31">
        <f>SUM(tbl_AllocBal2024[[#This Row],[1st Apportionment]:[Invoices]])</f>
        <v>0</v>
      </c>
      <c r="U57" s="31">
        <f>tbl_AllocBal2024[[#This Row],[
2025-26
Revised
Allocation
Amount]]-tbl_AllocBal2024[[#This Row],[Total Paid]]</f>
        <v>145526</v>
      </c>
    </row>
    <row r="58" spans="1:21" x14ac:dyDescent="0.25">
      <c r="A58" t="s">
        <v>282</v>
      </c>
      <c r="B58" t="s">
        <v>283</v>
      </c>
      <c r="C58" s="30" t="s">
        <v>284</v>
      </c>
      <c r="D58" s="30" t="s">
        <v>285</v>
      </c>
      <c r="E58" s="30" t="s">
        <v>16</v>
      </c>
      <c r="F58" s="30" t="s">
        <v>311</v>
      </c>
      <c r="G58" s="30" t="s">
        <v>285</v>
      </c>
      <c r="H58" t="s">
        <v>286</v>
      </c>
      <c r="I58" s="30" t="s">
        <v>18</v>
      </c>
      <c r="J58" s="31">
        <v>0</v>
      </c>
      <c r="K58" s="30" t="s">
        <v>315</v>
      </c>
      <c r="L58" s="30" t="s">
        <v>315</v>
      </c>
      <c r="M58" s="31">
        <v>0</v>
      </c>
      <c r="N58" s="30" t="s">
        <v>315</v>
      </c>
      <c r="O58" s="30" t="s">
        <v>318</v>
      </c>
      <c r="P58" s="30" t="s">
        <v>317</v>
      </c>
      <c r="Q58" s="31">
        <v>0</v>
      </c>
      <c r="R58" s="31">
        <v>0</v>
      </c>
      <c r="S58" s="32">
        <v>0</v>
      </c>
      <c r="T58" s="31">
        <f>SUM(tbl_AllocBal2024[[#This Row],[1st Apportionment]:[Invoices]])</f>
        <v>0</v>
      </c>
      <c r="U58" s="31">
        <f>tbl_AllocBal2024[[#This Row],[
2025-26
Revised
Allocation
Amount]]-tbl_AllocBal2024[[#This Row],[Total Paid]]</f>
        <v>0</v>
      </c>
    </row>
    <row r="59" spans="1:21" x14ac:dyDescent="0.25">
      <c r="A59" t="s">
        <v>287</v>
      </c>
      <c r="B59" t="s">
        <v>288</v>
      </c>
      <c r="C59" s="30" t="s">
        <v>289</v>
      </c>
      <c r="D59" s="30" t="s">
        <v>290</v>
      </c>
      <c r="E59" s="30" t="s">
        <v>16</v>
      </c>
      <c r="F59" s="30" t="s">
        <v>311</v>
      </c>
      <c r="G59" s="30" t="s">
        <v>290</v>
      </c>
      <c r="H59" t="s">
        <v>291</v>
      </c>
      <c r="I59" s="30" t="s">
        <v>18</v>
      </c>
      <c r="J59" s="31">
        <v>0</v>
      </c>
      <c r="K59" s="30" t="s">
        <v>315</v>
      </c>
      <c r="L59" s="30" t="s">
        <v>314</v>
      </c>
      <c r="M59" s="31">
        <v>0</v>
      </c>
      <c r="N59" s="30" t="s">
        <v>315</v>
      </c>
      <c r="O59" s="30" t="s">
        <v>318</v>
      </c>
      <c r="P59" s="30" t="s">
        <v>314</v>
      </c>
      <c r="Q59" s="31">
        <v>0</v>
      </c>
      <c r="R59" s="31">
        <v>0</v>
      </c>
      <c r="S59" s="32">
        <v>0</v>
      </c>
      <c r="T59" s="31">
        <f>SUM(tbl_AllocBal2024[[#This Row],[1st Apportionment]:[Invoices]])</f>
        <v>0</v>
      </c>
      <c r="U59" s="31">
        <f>tbl_AllocBal2024[[#This Row],[
2025-26
Revised
Allocation
Amount]]-tbl_AllocBal2024[[#This Row],[Total Paid]]</f>
        <v>0</v>
      </c>
    </row>
    <row r="60" spans="1:21" x14ac:dyDescent="0.25">
      <c r="A60" t="s">
        <v>169</v>
      </c>
      <c r="B60" t="s">
        <v>170</v>
      </c>
      <c r="C60" s="30" t="s">
        <v>171</v>
      </c>
      <c r="D60" s="30" t="s">
        <v>172</v>
      </c>
      <c r="E60" s="30" t="s">
        <v>16</v>
      </c>
      <c r="F60" s="30" t="s">
        <v>311</v>
      </c>
      <c r="G60" s="30" t="s">
        <v>172</v>
      </c>
      <c r="H60" t="s">
        <v>173</v>
      </c>
      <c r="I60" s="30" t="s">
        <v>18</v>
      </c>
      <c r="J60" s="31">
        <v>98582</v>
      </c>
      <c r="K60" s="30" t="s">
        <v>314</v>
      </c>
      <c r="L60" s="30" t="s">
        <v>314</v>
      </c>
      <c r="M60" s="31">
        <v>98582</v>
      </c>
      <c r="N60" s="30" t="s">
        <v>314</v>
      </c>
      <c r="O60" s="30" t="s">
        <v>314</v>
      </c>
      <c r="P60" s="30" t="s">
        <v>314</v>
      </c>
      <c r="Q60" s="31">
        <v>0</v>
      </c>
      <c r="R60" s="31">
        <v>0</v>
      </c>
      <c r="S60" s="32">
        <v>0</v>
      </c>
      <c r="T60" s="31">
        <f>SUM(tbl_AllocBal2024[[#This Row],[1st Apportionment]:[Invoices]])</f>
        <v>0</v>
      </c>
      <c r="U60" s="31">
        <f>tbl_AllocBal2024[[#This Row],[
2025-26
Revised
Allocation
Amount]]-tbl_AllocBal2024[[#This Row],[Total Paid]]</f>
        <v>98582</v>
      </c>
    </row>
    <row r="61" spans="1:21" x14ac:dyDescent="0.25">
      <c r="A61" t="s">
        <v>174</v>
      </c>
      <c r="B61" t="s">
        <v>175</v>
      </c>
      <c r="C61" s="30" t="s">
        <v>176</v>
      </c>
      <c r="D61" s="30" t="s">
        <v>177</v>
      </c>
      <c r="E61" s="30" t="s">
        <v>16</v>
      </c>
      <c r="F61" s="30" t="s">
        <v>311</v>
      </c>
      <c r="G61" s="30" t="s">
        <v>177</v>
      </c>
      <c r="H61" t="s">
        <v>178</v>
      </c>
      <c r="I61" s="30" t="s">
        <v>18</v>
      </c>
      <c r="J61" s="31">
        <v>422493</v>
      </c>
      <c r="K61" s="30" t="s">
        <v>314</v>
      </c>
      <c r="L61" s="30" t="s">
        <v>314</v>
      </c>
      <c r="M61" s="31">
        <v>422493</v>
      </c>
      <c r="N61" s="30" t="s">
        <v>314</v>
      </c>
      <c r="O61" s="30" t="s">
        <v>314</v>
      </c>
      <c r="P61" s="30" t="s">
        <v>314</v>
      </c>
      <c r="Q61" s="31">
        <v>0</v>
      </c>
      <c r="R61" s="31">
        <v>0</v>
      </c>
      <c r="S61" s="32">
        <v>0</v>
      </c>
      <c r="T61" s="31">
        <f>SUM(tbl_AllocBal2024[[#This Row],[1st Apportionment]:[Invoices]])</f>
        <v>0</v>
      </c>
      <c r="U61" s="31">
        <f>tbl_AllocBal2024[[#This Row],[
2025-26
Revised
Allocation
Amount]]-tbl_AllocBal2024[[#This Row],[Total Paid]]</f>
        <v>422493</v>
      </c>
    </row>
    <row r="62" spans="1:21" x14ac:dyDescent="0.25">
      <c r="A62" t="s">
        <v>179</v>
      </c>
      <c r="B62" t="s">
        <v>180</v>
      </c>
      <c r="C62" s="30" t="s">
        <v>181</v>
      </c>
      <c r="D62" s="30" t="s">
        <v>182</v>
      </c>
      <c r="E62" s="30" t="s">
        <v>16</v>
      </c>
      <c r="F62" s="30" t="s">
        <v>311</v>
      </c>
      <c r="G62" s="30" t="s">
        <v>182</v>
      </c>
      <c r="H62" t="s">
        <v>183</v>
      </c>
      <c r="I62" s="30" t="s">
        <v>18</v>
      </c>
      <c r="J62" s="31">
        <v>436577</v>
      </c>
      <c r="K62" s="30" t="s">
        <v>314</v>
      </c>
      <c r="L62" s="30" t="s">
        <v>314</v>
      </c>
      <c r="M62" s="31">
        <v>436577</v>
      </c>
      <c r="N62" s="30" t="s">
        <v>314</v>
      </c>
      <c r="O62" s="30" t="s">
        <v>314</v>
      </c>
      <c r="P62" s="30" t="s">
        <v>314</v>
      </c>
      <c r="Q62" s="31">
        <v>0</v>
      </c>
      <c r="R62" s="31">
        <v>0</v>
      </c>
      <c r="S62" s="32">
        <v>0</v>
      </c>
      <c r="T62" s="31">
        <f>SUM(tbl_AllocBal2024[[#This Row],[1st Apportionment]:[Invoices]])</f>
        <v>0</v>
      </c>
      <c r="U62" s="31">
        <f>tbl_AllocBal2024[[#This Row],[
2025-26
Revised
Allocation
Amount]]-tbl_AllocBal2024[[#This Row],[Total Paid]]</f>
        <v>436577</v>
      </c>
    </row>
    <row r="63" spans="1:21" x14ac:dyDescent="0.25">
      <c r="A63" t="s">
        <v>292</v>
      </c>
      <c r="B63" t="s">
        <v>293</v>
      </c>
      <c r="C63" s="30" t="s">
        <v>294</v>
      </c>
      <c r="D63" s="30" t="s">
        <v>295</v>
      </c>
      <c r="E63" s="30" t="s">
        <v>16</v>
      </c>
      <c r="F63" s="30" t="s">
        <v>311</v>
      </c>
      <c r="G63" s="30" t="s">
        <v>295</v>
      </c>
      <c r="H63" t="s">
        <v>296</v>
      </c>
      <c r="I63" s="30" t="s">
        <v>18</v>
      </c>
      <c r="J63" s="31">
        <v>0</v>
      </c>
      <c r="K63" s="30" t="s">
        <v>315</v>
      </c>
      <c r="L63" s="30" t="s">
        <v>315</v>
      </c>
      <c r="M63" s="31">
        <v>0</v>
      </c>
      <c r="N63" s="30" t="s">
        <v>315</v>
      </c>
      <c r="O63" s="30" t="s">
        <v>318</v>
      </c>
      <c r="P63" s="30" t="s">
        <v>317</v>
      </c>
      <c r="Q63" s="31">
        <v>0</v>
      </c>
      <c r="R63" s="31">
        <v>0</v>
      </c>
      <c r="S63" s="32">
        <v>0</v>
      </c>
      <c r="T63" s="31">
        <f>SUM(tbl_AllocBal2024[[#This Row],[1st Apportionment]:[Invoices]])</f>
        <v>0</v>
      </c>
      <c r="U63" s="31">
        <f>tbl_AllocBal2024[[#This Row],[
2025-26
Revised
Allocation
Amount]]-tbl_AllocBal2024[[#This Row],[Total Paid]]</f>
        <v>0</v>
      </c>
    </row>
    <row r="64" spans="1:21" x14ac:dyDescent="0.25">
      <c r="A64" t="s">
        <v>184</v>
      </c>
      <c r="B64" t="s">
        <v>185</v>
      </c>
      <c r="C64" s="30" t="s">
        <v>186</v>
      </c>
      <c r="D64" s="30" t="s">
        <v>187</v>
      </c>
      <c r="E64" s="30" t="s">
        <v>16</v>
      </c>
      <c r="F64" s="30" t="s">
        <v>311</v>
      </c>
      <c r="G64" s="30" t="s">
        <v>187</v>
      </c>
      <c r="H64" t="s">
        <v>188</v>
      </c>
      <c r="I64" s="30" t="s">
        <v>18</v>
      </c>
      <c r="J64" s="31">
        <v>145526</v>
      </c>
      <c r="K64" s="30" t="s">
        <v>314</v>
      </c>
      <c r="L64" s="30" t="s">
        <v>314</v>
      </c>
      <c r="M64" s="31">
        <v>145526</v>
      </c>
      <c r="N64" s="30" t="s">
        <v>314</v>
      </c>
      <c r="O64" s="30" t="s">
        <v>314</v>
      </c>
      <c r="P64" s="30" t="s">
        <v>314</v>
      </c>
      <c r="Q64" s="31">
        <v>0</v>
      </c>
      <c r="R64" s="31">
        <v>5998</v>
      </c>
      <c r="S64" s="32">
        <v>0</v>
      </c>
      <c r="T64" s="31">
        <f>SUM(tbl_AllocBal2024[[#This Row],[1st Apportionment]:[Invoices]])</f>
        <v>5998</v>
      </c>
      <c r="U64" s="31">
        <f>tbl_AllocBal2024[[#This Row],[
2025-26
Revised
Allocation
Amount]]-tbl_AllocBal2024[[#This Row],[Total Paid]]</f>
        <v>139528</v>
      </c>
    </row>
    <row r="65" spans="1:21" x14ac:dyDescent="0.25">
      <c r="A65" t="s">
        <v>297</v>
      </c>
      <c r="B65" t="s">
        <v>298</v>
      </c>
      <c r="C65" s="30" t="s">
        <v>299</v>
      </c>
      <c r="D65" s="30" t="s">
        <v>300</v>
      </c>
      <c r="E65" s="30" t="s">
        <v>16</v>
      </c>
      <c r="F65" s="30" t="s">
        <v>311</v>
      </c>
      <c r="G65" s="30" t="s">
        <v>300</v>
      </c>
      <c r="H65" t="s">
        <v>301</v>
      </c>
      <c r="I65" s="30" t="s">
        <v>18</v>
      </c>
      <c r="J65" s="31">
        <v>0</v>
      </c>
      <c r="K65" s="30" t="s">
        <v>315</v>
      </c>
      <c r="L65" s="30" t="s">
        <v>315</v>
      </c>
      <c r="M65" s="31">
        <v>0</v>
      </c>
      <c r="N65" s="30" t="s">
        <v>315</v>
      </c>
      <c r="O65" s="30" t="s">
        <v>318</v>
      </c>
      <c r="P65" s="30" t="s">
        <v>317</v>
      </c>
      <c r="Q65" s="31">
        <v>0</v>
      </c>
      <c r="R65" s="31">
        <v>0</v>
      </c>
      <c r="S65" s="32">
        <v>0</v>
      </c>
      <c r="T65" s="31">
        <f>SUM(tbl_AllocBal2024[[#This Row],[1st Apportionment]:[Invoices]])</f>
        <v>0</v>
      </c>
      <c r="U65" s="31">
        <f>tbl_AllocBal2024[[#This Row],[
2025-26
Revised
Allocation
Amount]]-tbl_AllocBal2024[[#This Row],[Total Paid]]</f>
        <v>0</v>
      </c>
    </row>
    <row r="66" spans="1:21" x14ac:dyDescent="0.25">
      <c r="A66" t="s">
        <v>302</v>
      </c>
      <c r="B66" t="s">
        <v>303</v>
      </c>
      <c r="C66" s="30" t="s">
        <v>304</v>
      </c>
      <c r="D66" s="30" t="s">
        <v>305</v>
      </c>
      <c r="E66" s="30" t="s">
        <v>16</v>
      </c>
      <c r="F66" s="30" t="s">
        <v>311</v>
      </c>
      <c r="G66" s="30" t="s">
        <v>305</v>
      </c>
      <c r="H66" t="s">
        <v>306</v>
      </c>
      <c r="I66" s="30" t="s">
        <v>18</v>
      </c>
      <c r="J66" s="31">
        <v>544547</v>
      </c>
      <c r="K66" s="30" t="s">
        <v>314</v>
      </c>
      <c r="L66" s="30" t="s">
        <v>314</v>
      </c>
      <c r="M66" s="31">
        <v>544547</v>
      </c>
      <c r="N66" s="30" t="s">
        <v>314</v>
      </c>
      <c r="O66" s="30" t="s">
        <v>314</v>
      </c>
      <c r="P66" s="30" t="s">
        <v>314</v>
      </c>
      <c r="Q66" s="31">
        <v>0</v>
      </c>
      <c r="R66" s="31">
        <v>0</v>
      </c>
      <c r="S66" s="32">
        <v>0</v>
      </c>
      <c r="T66" s="31">
        <f>SUM(tbl_AllocBal2024[[#This Row],[1st Apportionment]:[Invoices]])</f>
        <v>0</v>
      </c>
      <c r="U66" s="31">
        <f>tbl_AllocBal2024[[#This Row],[
2025-26
Revised
Allocation
Amount]]-tbl_AllocBal2024[[#This Row],[Total Paid]]</f>
        <v>544547</v>
      </c>
    </row>
    <row r="67" spans="1:21" x14ac:dyDescent="0.25">
      <c r="A67" t="s">
        <v>189</v>
      </c>
      <c r="B67" t="s">
        <v>190</v>
      </c>
      <c r="C67" s="30" t="s">
        <v>191</v>
      </c>
      <c r="D67" s="30" t="s">
        <v>192</v>
      </c>
      <c r="E67" s="30" t="s">
        <v>16</v>
      </c>
      <c r="F67" s="30" t="s">
        <v>311</v>
      </c>
      <c r="G67" s="30" t="s">
        <v>192</v>
      </c>
      <c r="H67" t="s">
        <v>193</v>
      </c>
      <c r="I67" s="30" t="s">
        <v>18</v>
      </c>
      <c r="J67" s="31">
        <v>65721</v>
      </c>
      <c r="K67" s="30" t="s">
        <v>314</v>
      </c>
      <c r="L67" s="30" t="s">
        <v>314</v>
      </c>
      <c r="M67" s="31">
        <v>65721</v>
      </c>
      <c r="N67" s="30" t="s">
        <v>314</v>
      </c>
      <c r="O67" s="30" t="s">
        <v>314</v>
      </c>
      <c r="P67" s="30" t="s">
        <v>314</v>
      </c>
      <c r="Q67" s="31">
        <v>16035</v>
      </c>
      <c r="R67" s="31">
        <v>21909</v>
      </c>
      <c r="S67" s="32">
        <v>0</v>
      </c>
      <c r="T67" s="31">
        <f>SUM(tbl_AllocBal2024[[#This Row],[1st Apportionment]:[Invoices]])</f>
        <v>37944</v>
      </c>
      <c r="U67" s="31">
        <f>tbl_AllocBal2024[[#This Row],[
2025-26
Revised
Allocation
Amount]]-tbl_AllocBal2024[[#This Row],[Total Paid]]</f>
        <v>27777</v>
      </c>
    </row>
    <row r="68" spans="1:21" x14ac:dyDescent="0.25">
      <c r="A68" t="s">
        <v>194</v>
      </c>
      <c r="B68" t="s">
        <v>195</v>
      </c>
      <c r="C68" s="30" t="s">
        <v>196</v>
      </c>
      <c r="D68" s="30" t="s">
        <v>197</v>
      </c>
      <c r="E68" s="30" t="s">
        <v>16</v>
      </c>
      <c r="F68" s="30" t="s">
        <v>311</v>
      </c>
      <c r="G68" s="30" t="s">
        <v>197</v>
      </c>
      <c r="H68" t="s">
        <v>198</v>
      </c>
      <c r="I68" s="30" t="s">
        <v>18</v>
      </c>
      <c r="J68" s="31">
        <v>347384</v>
      </c>
      <c r="K68" s="30" t="s">
        <v>314</v>
      </c>
      <c r="L68" s="30" t="s">
        <v>314</v>
      </c>
      <c r="M68" s="31">
        <v>347384</v>
      </c>
      <c r="N68" s="30" t="s">
        <v>314</v>
      </c>
      <c r="O68" s="30" t="s">
        <v>314</v>
      </c>
      <c r="P68" s="30" t="s">
        <v>314</v>
      </c>
      <c r="Q68" s="31">
        <v>0</v>
      </c>
      <c r="R68" s="31">
        <v>0</v>
      </c>
      <c r="S68" s="32">
        <v>0</v>
      </c>
      <c r="T68" s="31">
        <f>SUM(tbl_AllocBal2024[[#This Row],[1st Apportionment]:[Invoices]])</f>
        <v>0</v>
      </c>
      <c r="U68" s="31">
        <f>tbl_AllocBal2024[[#This Row],[
2025-26
Revised
Allocation
Amount]]-tbl_AllocBal2024[[#This Row],[Total Paid]]</f>
        <v>347384</v>
      </c>
    </row>
    <row r="69" spans="1:21" x14ac:dyDescent="0.25">
      <c r="A69" t="s">
        <v>199</v>
      </c>
      <c r="B69" t="s">
        <v>200</v>
      </c>
      <c r="C69" s="30" t="s">
        <v>201</v>
      </c>
      <c r="D69" s="30" t="s">
        <v>202</v>
      </c>
      <c r="E69" s="30" t="s">
        <v>16</v>
      </c>
      <c r="F69" s="30" t="s">
        <v>311</v>
      </c>
      <c r="G69" s="30" t="s">
        <v>202</v>
      </c>
      <c r="H69" t="s">
        <v>203</v>
      </c>
      <c r="I69" s="30" t="s">
        <v>18</v>
      </c>
      <c r="J69" s="31">
        <v>61027</v>
      </c>
      <c r="K69" s="30" t="s">
        <v>314</v>
      </c>
      <c r="L69" s="30" t="s">
        <v>314</v>
      </c>
      <c r="M69" s="31">
        <v>61027</v>
      </c>
      <c r="N69" s="30" t="s">
        <v>314</v>
      </c>
      <c r="O69" s="30" t="s">
        <v>314</v>
      </c>
      <c r="P69" s="30" t="s">
        <v>314</v>
      </c>
      <c r="Q69" s="31">
        <v>0</v>
      </c>
      <c r="R69" s="31">
        <v>0</v>
      </c>
      <c r="S69" s="32">
        <v>0</v>
      </c>
      <c r="T69" s="31">
        <f>SUM(tbl_AllocBal2024[[#This Row],[1st Apportionment]:[Invoices]])</f>
        <v>0</v>
      </c>
      <c r="U69" s="31">
        <f>tbl_AllocBal2024[[#This Row],[
2025-26
Revised
Allocation
Amount]]-tbl_AllocBal2024[[#This Row],[Total Paid]]</f>
        <v>61027</v>
      </c>
    </row>
    <row r="70" spans="1:21" x14ac:dyDescent="0.25">
      <c r="A70" t="s">
        <v>204</v>
      </c>
      <c r="B70" t="s">
        <v>205</v>
      </c>
      <c r="C70" s="30" t="s">
        <v>206</v>
      </c>
      <c r="D70" s="30" t="s">
        <v>207</v>
      </c>
      <c r="E70" s="30" t="s">
        <v>16</v>
      </c>
      <c r="F70" s="30" t="s">
        <v>311</v>
      </c>
      <c r="G70" s="30" t="s">
        <v>207</v>
      </c>
      <c r="H70" t="s">
        <v>208</v>
      </c>
      <c r="I70" s="30" t="s">
        <v>18</v>
      </c>
      <c r="J70" s="31">
        <v>178386</v>
      </c>
      <c r="K70" s="30" t="s">
        <v>314</v>
      </c>
      <c r="L70" s="30" t="s">
        <v>314</v>
      </c>
      <c r="M70" s="31">
        <v>178386</v>
      </c>
      <c r="N70" s="30" t="s">
        <v>314</v>
      </c>
      <c r="O70" s="30" t="s">
        <v>314</v>
      </c>
      <c r="P70" s="30" t="s">
        <v>314</v>
      </c>
      <c r="Q70" s="31">
        <v>0</v>
      </c>
      <c r="R70" s="31">
        <v>0</v>
      </c>
      <c r="S70" s="32">
        <v>0</v>
      </c>
      <c r="T70" s="31">
        <f>SUM(tbl_AllocBal2024[[#This Row],[1st Apportionment]:[Invoices]])</f>
        <v>0</v>
      </c>
      <c r="U70" s="31">
        <f>tbl_AllocBal2024[[#This Row],[
2025-26
Revised
Allocation
Amount]]-tbl_AllocBal2024[[#This Row],[Total Paid]]</f>
        <v>178386</v>
      </c>
    </row>
    <row r="71" spans="1:21" ht="15.6" x14ac:dyDescent="0.3">
      <c r="A71" s="24" t="s">
        <v>209</v>
      </c>
      <c r="B71" s="24"/>
      <c r="C71" s="25"/>
      <c r="D71" s="25"/>
      <c r="E71" s="25"/>
      <c r="F71" s="25"/>
      <c r="G71" s="26"/>
      <c r="H71" s="27"/>
      <c r="I71" s="28"/>
      <c r="J71" s="29">
        <f>SUM(J13:J70)</f>
        <v>15345901</v>
      </c>
      <c r="K71" s="24"/>
      <c r="L71" s="24"/>
      <c r="M71" s="29">
        <f>SUM(M12:M70)</f>
        <v>15345901</v>
      </c>
      <c r="N71" s="24"/>
      <c r="O71" s="24"/>
      <c r="P71" s="24"/>
      <c r="Q71" s="29">
        <f>SUBTOTAL(109,tbl_AllocBal2024[1st Apportionment])</f>
        <v>282361</v>
      </c>
      <c r="R71" s="29">
        <f>SUBTOTAL(109,tbl_AllocBal2024[2nd Apportionment])</f>
        <v>1420886</v>
      </c>
      <c r="S71" s="33">
        <f>SUBTOTAL(109,tbl_AllocBal2024[Invoices])</f>
        <v>0</v>
      </c>
      <c r="T71" s="29">
        <f>SUBTOTAL(109,tbl_AllocBal2024[Total Paid])</f>
        <v>1703247</v>
      </c>
      <c r="U71" s="29">
        <f>SUBTOTAL(109,tbl_AllocBal2024[Balance Remaining])</f>
        <v>13642654</v>
      </c>
    </row>
    <row r="72" spans="1:21" x14ac:dyDescent="0.25">
      <c r="A72" t="s">
        <v>210</v>
      </c>
    </row>
    <row r="73" spans="1:21" x14ac:dyDescent="0.25">
      <c r="A73" t="s">
        <v>211</v>
      </c>
    </row>
    <row r="74" spans="1:21" x14ac:dyDescent="0.25">
      <c r="A74" s="23" t="s">
        <v>330</v>
      </c>
      <c r="S74" s="1" t="s">
        <v>312</v>
      </c>
    </row>
  </sheetData>
  <phoneticPr fontId="12" type="noConversion"/>
  <conditionalFormatting sqref="A2 A4:A5">
    <cfRule type="duplicateValues" dxfId="2" priority="4"/>
  </conditionalFormatting>
  <conditionalFormatting sqref="B12">
    <cfRule type="duplicateValues" dxfId="1" priority="2"/>
  </conditionalFormatting>
  <conditionalFormatting sqref="B71:B1048576">
    <cfRule type="duplicateValues" dxfId="0" priority="3"/>
  </conditionalFormatting>
  <hyperlinks>
    <hyperlink ref="A10" r:id="rId1" xr:uid="{193CCF7E-8374-4A61-8F06-314C07225EDC}"/>
  </hyperlinks>
  <pageMargins left="0.7" right="0.7" top="0.75" bottom="0.75" header="0.3" footer="0.3"/>
  <pageSetup orientation="portrait" horizontalDpi="1200" verticalDpi="120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2025-26 Title I, Part D Alloc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Ent-25: Title I, Part D (CA Dept of Education)</dc:title>
  <dc:subject>Title I, Part D, Subpart 2 Program revised allocations for fiscal year 2025-26.</dc:subject>
  <dc:creator/>
  <cp:lastModifiedBy/>
  <dcterms:created xsi:type="dcterms:W3CDTF">2025-12-04T20:29:24Z</dcterms:created>
  <dcterms:modified xsi:type="dcterms:W3CDTF">2025-12-08T23:57:10Z</dcterms:modified>
</cp:coreProperties>
</file>