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9F3B9ED-60AE-4563-96C8-D87A041263E3}" xr6:coauthVersionLast="47" xr6:coauthVersionMax="47" xr10:uidLastSave="{00000000-0000-0000-0000-000000000000}"/>
  <bookViews>
    <workbookView xWindow="-110" yWindow="-110" windowWidth="19420" windowHeight="10420" tabRatio="932" xr2:uid="{00000000-000D-0000-FFFF-FFFF00000000}"/>
  </bookViews>
  <sheets>
    <sheet name="LEA-wide" sheetId="1" r:id="rId1"/>
    <sheet name="Grade Span Group 1 Schools" sheetId="4" r:id="rId2"/>
    <sheet name="Grade Span Group 2 Schools" sheetId="5" r:id="rId3"/>
    <sheet name="Grade Span Group 3 Schools" sheetId="6" r:id="rId4"/>
    <sheet name="Drop Down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6" l="1" a="1"/>
  <c r="A11" i="6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 s="1"/>
  <c r="A18" i="6" a="1"/>
  <c r="A18" i="6" s="1"/>
  <c r="A19" i="6" a="1"/>
  <c r="A19" i="6" s="1"/>
  <c r="A20" i="6" a="1"/>
  <c r="A20" i="6" s="1"/>
  <c r="A21" i="6" a="1"/>
  <c r="A21" i="6" s="1"/>
  <c r="A22" i="6" a="1"/>
  <c r="A22" i="6" s="1"/>
  <c r="A23" i="6" a="1"/>
  <c r="A23" i="6" s="1"/>
  <c r="A24" i="6" a="1"/>
  <c r="A24" i="6" s="1"/>
  <c r="A25" i="6" a="1"/>
  <c r="A25" i="6" s="1"/>
  <c r="A26" i="6" a="1"/>
  <c r="A26" i="6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11" i="4" a="1"/>
  <c r="A11" i="4" s="1"/>
  <c r="B11" i="4" s="1"/>
  <c r="A12" i="4" a="1"/>
  <c r="A12" i="4" s="1"/>
  <c r="B12" i="4" s="1"/>
  <c r="A13" i="4" a="1"/>
  <c r="A13" i="4" s="1"/>
  <c r="B13" i="4" s="1"/>
  <c r="A14" i="4" a="1"/>
  <c r="A14" i="4" s="1"/>
  <c r="B14" i="4" s="1"/>
  <c r="A15" i="4" a="1"/>
  <c r="A15" i="4" s="1"/>
  <c r="B15" i="4" s="1"/>
  <c r="A16" i="4" a="1"/>
  <c r="A16" i="4" s="1"/>
  <c r="B16" i="4" s="1"/>
  <c r="A17" i="4" a="1"/>
  <c r="A17" i="4" s="1"/>
  <c r="B17" i="4" s="1"/>
  <c r="A18" i="4" a="1"/>
  <c r="A18" i="4" s="1"/>
  <c r="B18" i="4" s="1"/>
  <c r="A19" i="4" a="1"/>
  <c r="A19" i="4" s="1"/>
  <c r="B19" i="4" s="1"/>
  <c r="A20" i="4" a="1"/>
  <c r="A20" i="4" s="1"/>
  <c r="B20" i="4" s="1"/>
  <c r="A21" i="4" a="1"/>
  <c r="A21" i="4" s="1"/>
  <c r="B21" i="4" s="1"/>
  <c r="A22" i="4" a="1"/>
  <c r="A22" i="4" s="1"/>
  <c r="B22" i="4" s="1"/>
  <c r="A23" i="4" a="1"/>
  <c r="A23" i="4" s="1"/>
  <c r="B23" i="4" s="1"/>
  <c r="A24" i="4" a="1"/>
  <c r="A24" i="4" s="1"/>
  <c r="B24" i="4" s="1"/>
  <c r="A25" i="4" a="1"/>
  <c r="A25" i="4" s="1"/>
  <c r="B25" i="4" s="1"/>
  <c r="A26" i="4" a="1"/>
  <c r="A26" i="4" s="1"/>
  <c r="B26" i="4" s="1"/>
  <c r="B8" i="6" l="1"/>
  <c r="B7" i="6"/>
  <c r="B6" i="6"/>
  <c r="B8" i="5"/>
  <c r="B7" i="5"/>
  <c r="B6" i="5"/>
  <c r="B8" i="4"/>
  <c r="B7" i="4"/>
  <c r="B6" i="4"/>
  <c r="C11" i="4"/>
  <c r="E20" i="6" l="1"/>
  <c r="D20" i="6"/>
  <c r="C20" i="6"/>
  <c r="B20" i="6"/>
  <c r="E14" i="6"/>
  <c r="D14" i="6"/>
  <c r="C14" i="6"/>
  <c r="B14" i="6"/>
  <c r="E22" i="6"/>
  <c r="D22" i="6"/>
  <c r="C22" i="6"/>
  <c r="B22" i="6"/>
  <c r="C21" i="6"/>
  <c r="D21" i="6"/>
  <c r="B21" i="6"/>
  <c r="E21" i="6"/>
  <c r="E16" i="6"/>
  <c r="D16" i="6"/>
  <c r="C16" i="6"/>
  <c r="B16" i="6"/>
  <c r="E24" i="6"/>
  <c r="D24" i="6"/>
  <c r="C24" i="6"/>
  <c r="B24" i="6"/>
  <c r="C13" i="6"/>
  <c r="E13" i="6"/>
  <c r="D13" i="6"/>
  <c r="B13" i="6"/>
  <c r="B17" i="6"/>
  <c r="D17" i="6"/>
  <c r="E17" i="6"/>
  <c r="C17" i="6"/>
  <c r="C25" i="6"/>
  <c r="D25" i="6"/>
  <c r="E25" i="6"/>
  <c r="B25" i="6"/>
  <c r="E12" i="6"/>
  <c r="D12" i="6"/>
  <c r="C12" i="6"/>
  <c r="B12" i="6"/>
  <c r="D15" i="6"/>
  <c r="C15" i="6"/>
  <c r="B15" i="6"/>
  <c r="E15" i="6"/>
  <c r="E18" i="6"/>
  <c r="D18" i="6"/>
  <c r="C18" i="6"/>
  <c r="B18" i="6"/>
  <c r="E26" i="6"/>
  <c r="D26" i="6"/>
  <c r="C26" i="6"/>
  <c r="B26" i="6"/>
  <c r="B23" i="6"/>
  <c r="C23" i="6"/>
  <c r="E23" i="6"/>
  <c r="D23" i="6"/>
  <c r="D19" i="6"/>
  <c r="C19" i="6"/>
  <c r="E19" i="6"/>
  <c r="B19" i="6"/>
  <c r="C21" i="5"/>
  <c r="B21" i="5"/>
  <c r="E21" i="5"/>
  <c r="D21" i="5"/>
  <c r="E19" i="5"/>
  <c r="D19" i="5"/>
  <c r="C19" i="5"/>
  <c r="B19" i="5"/>
  <c r="D12" i="5"/>
  <c r="E12" i="5"/>
  <c r="C12" i="5"/>
  <c r="B12" i="5"/>
  <c r="D20" i="5"/>
  <c r="B20" i="5"/>
  <c r="C20" i="5"/>
  <c r="E20" i="5"/>
  <c r="D14" i="5"/>
  <c r="B14" i="5"/>
  <c r="C14" i="5"/>
  <c r="E14" i="5"/>
  <c r="E23" i="5"/>
  <c r="D23" i="5"/>
  <c r="C23" i="5"/>
  <c r="B23" i="5"/>
  <c r="D16" i="5"/>
  <c r="E16" i="5"/>
  <c r="C16" i="5"/>
  <c r="B16" i="5"/>
  <c r="D24" i="5"/>
  <c r="B24" i="5"/>
  <c r="C24" i="5"/>
  <c r="E24" i="5"/>
  <c r="E15" i="5"/>
  <c r="D15" i="5"/>
  <c r="C15" i="5"/>
  <c r="B15" i="5"/>
  <c r="E17" i="5"/>
  <c r="D17" i="5"/>
  <c r="C17" i="5"/>
  <c r="B17" i="5"/>
  <c r="E25" i="5"/>
  <c r="D25" i="5"/>
  <c r="C25" i="5"/>
  <c r="B25" i="5"/>
  <c r="B13" i="5"/>
  <c r="E13" i="5"/>
  <c r="D13" i="5"/>
  <c r="C13" i="5"/>
  <c r="D22" i="5"/>
  <c r="E22" i="5"/>
  <c r="C22" i="5"/>
  <c r="B22" i="5"/>
  <c r="D18" i="5"/>
  <c r="C18" i="5"/>
  <c r="B18" i="5"/>
  <c r="E18" i="5"/>
  <c r="D26" i="5"/>
  <c r="C26" i="5"/>
  <c r="B26" i="5"/>
  <c r="E26" i="5"/>
  <c r="E13" i="4"/>
  <c r="D13" i="4"/>
  <c r="C13" i="4"/>
  <c r="C16" i="4"/>
  <c r="D16" i="4"/>
  <c r="E16" i="4"/>
  <c r="D19" i="4"/>
  <c r="E19" i="4"/>
  <c r="C19" i="4"/>
  <c r="C14" i="4"/>
  <c r="E14" i="4"/>
  <c r="D14" i="4"/>
  <c r="C22" i="4"/>
  <c r="E22" i="4"/>
  <c r="D22" i="4"/>
  <c r="C12" i="4"/>
  <c r="D12" i="4"/>
  <c r="E12" i="4"/>
  <c r="E15" i="4"/>
  <c r="D15" i="4"/>
  <c r="C15" i="4"/>
  <c r="D23" i="4"/>
  <c r="E23" i="4"/>
  <c r="C23" i="4"/>
  <c r="C21" i="4"/>
  <c r="E21" i="4"/>
  <c r="D21" i="4"/>
  <c r="C24" i="4"/>
  <c r="D24" i="4"/>
  <c r="E24" i="4"/>
  <c r="C20" i="4"/>
  <c r="E20" i="4"/>
  <c r="D20" i="4"/>
  <c r="C17" i="4"/>
  <c r="E17" i="4"/>
  <c r="D17" i="4"/>
  <c r="E25" i="4"/>
  <c r="D25" i="4"/>
  <c r="C25" i="4"/>
  <c r="C18" i="4"/>
  <c r="D18" i="4"/>
  <c r="E18" i="4"/>
  <c r="C26" i="4"/>
  <c r="E26" i="4"/>
  <c r="D26" i="4"/>
  <c r="E11" i="4"/>
  <c r="D11" i="4"/>
  <c r="D11" i="6"/>
  <c r="C11" i="6"/>
  <c r="B11" i="6"/>
  <c r="E11" i="6"/>
  <c r="E11" i="5"/>
  <c r="C11" i="5"/>
  <c r="B11" i="5"/>
  <c r="D11" i="5"/>
  <c r="F15" i="4" l="1"/>
  <c r="G15" i="4" s="1"/>
  <c r="F17" i="4"/>
  <c r="G17" i="4" s="1"/>
  <c r="F19" i="4"/>
  <c r="G19" i="4" s="1"/>
  <c r="F18" i="5"/>
  <c r="G18" i="5" s="1"/>
  <c r="F12" i="6"/>
  <c r="F19" i="6"/>
  <c r="G19" i="6" s="1"/>
  <c r="F16" i="6"/>
  <c r="G16" i="6" s="1"/>
  <c r="F26" i="5"/>
  <c r="G26" i="5" s="1"/>
  <c r="F26" i="6"/>
  <c r="G26" i="6" s="1"/>
  <c r="F26" i="4"/>
  <c r="G26" i="4" s="1"/>
  <c r="F18" i="6"/>
  <c r="G18" i="6" s="1"/>
  <c r="F20" i="6"/>
  <c r="G20" i="6" s="1"/>
  <c r="F20" i="5"/>
  <c r="G20" i="5" s="1"/>
  <c r="F24" i="4"/>
  <c r="G24" i="4" s="1"/>
  <c r="F22" i="5"/>
  <c r="G22" i="5" s="1"/>
  <c r="F21" i="6"/>
  <c r="G21" i="6" s="1"/>
  <c r="F13" i="6"/>
  <c r="G13" i="6" s="1"/>
  <c r="F17" i="5"/>
  <c r="G17" i="5" s="1"/>
  <c r="F17" i="6"/>
  <c r="G17" i="6" s="1"/>
  <c r="F11" i="6"/>
  <c r="F15" i="6"/>
  <c r="G15" i="6" s="1"/>
  <c r="F23" i="5"/>
  <c r="G23" i="5" s="1"/>
  <c r="F14" i="5"/>
  <c r="F23" i="6"/>
  <c r="G23" i="6" s="1"/>
  <c r="F22" i="6"/>
  <c r="G22" i="6" s="1"/>
  <c r="F16" i="4"/>
  <c r="G16" i="4" s="1"/>
  <c r="F25" i="5"/>
  <c r="G25" i="5" s="1"/>
  <c r="F19" i="5"/>
  <c r="G19" i="5" s="1"/>
  <c r="F21" i="5"/>
  <c r="G21" i="5" s="1"/>
  <c r="F25" i="6"/>
  <c r="G25" i="6" s="1"/>
  <c r="F14" i="4"/>
  <c r="G14" i="4" s="1"/>
  <c r="F14" i="6"/>
  <c r="G14" i="6" s="1"/>
  <c r="F16" i="5"/>
  <c r="G16" i="5" s="1"/>
  <c r="F24" i="6"/>
  <c r="G24" i="6" s="1"/>
  <c r="F18" i="4"/>
  <c r="G18" i="4" s="1"/>
  <c r="F15" i="5"/>
  <c r="G15" i="5" s="1"/>
  <c r="F13" i="5"/>
  <c r="F24" i="5"/>
  <c r="G24" i="5" s="1"/>
  <c r="F12" i="5"/>
  <c r="F11" i="5"/>
  <c r="F12" i="4"/>
  <c r="F23" i="4"/>
  <c r="G23" i="4" s="1"/>
  <c r="F21" i="4"/>
  <c r="G21" i="4" s="1"/>
  <c r="F13" i="4"/>
  <c r="G13" i="4" s="1"/>
  <c r="F22" i="4"/>
  <c r="G22" i="4" s="1"/>
  <c r="F20" i="4"/>
  <c r="G20" i="4" s="1"/>
  <c r="F25" i="4"/>
  <c r="G25" i="4" s="1"/>
  <c r="F11" i="4"/>
  <c r="B27" i="6" l="1"/>
  <c r="B29" i="6" s="1"/>
  <c r="B27" i="5"/>
  <c r="B27" i="4"/>
  <c r="B29" i="4" s="1"/>
  <c r="B28" i="5" l="1"/>
  <c r="B29" i="5"/>
  <c r="B28" i="6"/>
  <c r="G11" i="5"/>
  <c r="B28" i="4"/>
  <c r="F12" i="1"/>
  <c r="F13" i="1"/>
  <c r="F14" i="1"/>
  <c r="F15" i="1"/>
  <c r="F16" i="1"/>
  <c r="F17" i="1"/>
  <c r="F18" i="1"/>
  <c r="G18" i="1" s="1"/>
  <c r="F19" i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11" i="1"/>
  <c r="G13" i="5" l="1"/>
  <c r="G14" i="5"/>
  <c r="G11" i="6"/>
  <c r="G12" i="6"/>
  <c r="G12" i="5"/>
  <c r="G11" i="4"/>
  <c r="G12" i="4"/>
  <c r="B27" i="1"/>
  <c r="B28" i="1" l="1"/>
  <c r="B29" i="1"/>
  <c r="G19" i="1" l="1"/>
  <c r="G17" i="1"/>
  <c r="G12" i="1"/>
  <c r="G16" i="1"/>
  <c r="G15" i="1"/>
  <c r="G14" i="1"/>
  <c r="G13" i="1"/>
  <c r="G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<sst xmlns="http://schemas.openxmlformats.org/spreadsheetml/2006/main" count="218" uniqueCount="69">
  <si>
    <t>Title I, Part A - Comparability of Services</t>
  </si>
  <si>
    <t>School Name</t>
  </si>
  <si>
    <t>Is the School Comparable?
Yes/No</t>
  </si>
  <si>
    <t>School Type</t>
  </si>
  <si>
    <t>Enrollment</t>
  </si>
  <si>
    <t>Ownership Code</t>
  </si>
  <si>
    <t>School Types</t>
  </si>
  <si>
    <t>Exempt: Yes or No</t>
  </si>
  <si>
    <t>09</t>
  </si>
  <si>
    <t>Special Education School (Public)</t>
  </si>
  <si>
    <t>Y</t>
  </si>
  <si>
    <t>10</t>
  </si>
  <si>
    <t>County Community School</t>
  </si>
  <si>
    <t>Youth Authority School</t>
  </si>
  <si>
    <t>Opportunity School</t>
  </si>
  <si>
    <t>Juvenile Court School</t>
  </si>
  <si>
    <t>Elementary Schools (Public)</t>
  </si>
  <si>
    <t>N</t>
  </si>
  <si>
    <t>Elementary Schools in 1 School Dist. (Public)</t>
  </si>
  <si>
    <t>Intermediate/Middle Schools (Public)</t>
  </si>
  <si>
    <t>Alternative Schools of Choice</t>
  </si>
  <si>
    <t>Junior High Schools</t>
  </si>
  <si>
    <t>K-12 Schools (Public)</t>
  </si>
  <si>
    <t>High Schools (Public)</t>
  </si>
  <si>
    <t>High Schools in 1 School Dist. (Public)</t>
  </si>
  <si>
    <t>Continuation High School</t>
  </si>
  <si>
    <t>District Community Day Schools</t>
  </si>
  <si>
    <t>Drop Down for School Type Column</t>
  </si>
  <si>
    <t>Student/FTE Teacher Ratio Calculation Form (All Schools LEA-wide)</t>
  </si>
  <si>
    <t>Student/FTE Teacher Ratio Calculation Form by Grade Span Group 1 - Elementary Grades</t>
  </si>
  <si>
    <t>Student/FTE Teacher Ratio Calculation Form by Grade Span Group 2 - Middle Grades</t>
  </si>
  <si>
    <t>Student/FTE Teacher Ratio Calculation Form by Grade Span Group 3 - High Schools</t>
  </si>
  <si>
    <t>Student-to-Teacher Ratio</t>
  </si>
  <si>
    <t>ALL Schools LEA-wide</t>
  </si>
  <si>
    <t>Enter Fiscal Year</t>
  </si>
  <si>
    <t>Enter LEA CDS Code</t>
  </si>
  <si>
    <t>Enter Name of LEA</t>
  </si>
  <si>
    <t xml:space="preserve">California Department of Education </t>
  </si>
  <si>
    <t>LEA-wide Average</t>
  </si>
  <si>
    <t>Comparability by LEA-wide Average:</t>
  </si>
  <si>
    <t xml:space="preserve">Comparability by Grade Span Group Average: </t>
  </si>
  <si>
    <t xml:space="preserve">Grade Span Group Code </t>
  </si>
  <si>
    <t>Yes</t>
  </si>
  <si>
    <t>No</t>
  </si>
  <si>
    <t>All Schools in Grade Span Group</t>
  </si>
  <si>
    <t xml:space="preserve">All Schools in Grade Span Group </t>
  </si>
  <si>
    <t>Grade Span Group 1 Average</t>
  </si>
  <si>
    <t xml:space="preserve">85% of Grade Span Group 1 Average </t>
  </si>
  <si>
    <t>115% of Grade Span Group 1 Average</t>
  </si>
  <si>
    <t>Grade Span Group 2 Average</t>
  </si>
  <si>
    <t xml:space="preserve">85% of Grade Span Group 2 Average </t>
  </si>
  <si>
    <t>115% of Grade Span Group 2 Average</t>
  </si>
  <si>
    <t>Grade Span Group 3 Average</t>
  </si>
  <si>
    <t>85% of Grade Span Group 3 Average</t>
  </si>
  <si>
    <t>115% of Grade Span Group 3 Average</t>
  </si>
  <si>
    <t xml:space="preserve">85% of LEA-wide Average </t>
  </si>
  <si>
    <t>115% of LEA-wide Average</t>
  </si>
  <si>
    <t>Total FTE Teacher</t>
  </si>
  <si>
    <t xml:space="preserve">Total FTE Teacher </t>
  </si>
  <si>
    <t>September 2023</t>
  </si>
  <si>
    <t>Student Achievement and Support Division</t>
  </si>
  <si>
    <t>Legend: LEA = Local Educational Agency; CDS = County District School; FTE = Full Time Equivalent</t>
  </si>
  <si>
    <t>[Choose One]</t>
  </si>
  <si>
    <t>[Enter school name]</t>
  </si>
  <si>
    <t>[Enter Enrollment]</t>
  </si>
  <si>
    <t>[Enter Total FTE Teachers]</t>
  </si>
  <si>
    <t>[Enter Fiscal Year]</t>
  </si>
  <si>
    <t>[Enter CDS Code]</t>
  </si>
  <si>
    <t>[Enter Name of LEA]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</si>
</sst>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Calibri"/>
      <family val="2"/>
      <scheme val="minor"/>
    </font>
    <font>
      <b/>
      <sz val="18"/>
      <color theme="2" tint="-0.89999084444715716"/>
      <name val="Arial"/>
      <family val="2"/>
    </font>
    <font>
      <sz val="16"/>
      <color theme="2" tint="-0.89999084444715716"/>
      <name val="Calibri"/>
      <family val="2"/>
      <scheme val="minor"/>
    </font>
    <font>
      <b/>
      <sz val="14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b/>
      <sz val="15"/>
      <color theme="2" tint="-0.89999084444715716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Alignment="0" applyProtection="0"/>
    <xf numFmtId="0" fontId="9" fillId="0" borderId="0" applyNumberFormat="0" applyFill="0" applyAlignment="0" applyProtection="0"/>
  </cellStyleXfs>
  <cellXfs count="8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>
      <alignment wrapText="1"/>
    </xf>
    <xf numFmtId="0" fontId="11" fillId="0" borderId="0" xfId="1" applyFont="1" applyFill="1" applyAlignment="1" applyProtection="1"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5" fillId="0" borderId="0" xfId="2" applyFont="1" applyAlignment="1" applyProtection="1">
      <alignment horizontal="left"/>
      <protection hidden="1"/>
    </xf>
    <xf numFmtId="0" fontId="1" fillId="0" borderId="2" xfId="0" applyFont="1" applyBorder="1"/>
    <xf numFmtId="0" fontId="1" fillId="0" borderId="5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1" xfId="0" applyFont="1" applyBorder="1"/>
    <xf numFmtId="0" fontId="1" fillId="0" borderId="3" xfId="0" applyFont="1" applyBorder="1" applyProtection="1">
      <protection hidden="1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17" fillId="0" borderId="0" xfId="0" applyFont="1" applyProtection="1">
      <protection hidden="1"/>
    </xf>
    <xf numFmtId="0" fontId="18" fillId="0" borderId="0" xfId="1" applyFont="1" applyFill="1" applyAlignment="1" applyProtection="1"/>
    <xf numFmtId="0" fontId="18" fillId="0" borderId="0" xfId="1" applyFont="1" applyFill="1" applyAlignment="1" applyProtection="1">
      <alignment horizontal="center"/>
    </xf>
    <xf numFmtId="0" fontId="19" fillId="0" borderId="0" xfId="0" applyFont="1"/>
    <xf numFmtId="0" fontId="17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3" xfId="0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24" fillId="0" borderId="0" xfId="2" applyFont="1" applyAlignment="1" applyProtection="1">
      <alignment horizontal="left"/>
    </xf>
    <xf numFmtId="0" fontId="24" fillId="0" borderId="0" xfId="2" applyFont="1" applyAlignment="1" applyProtection="1">
      <alignment horizontal="center"/>
    </xf>
    <xf numFmtId="0" fontId="17" fillId="0" borderId="4" xfId="0" applyFont="1" applyBorder="1"/>
    <xf numFmtId="0" fontId="22" fillId="0" borderId="2" xfId="0" applyFont="1" applyBorder="1"/>
    <xf numFmtId="0" fontId="22" fillId="0" borderId="5" xfId="0" applyFont="1" applyBorder="1"/>
    <xf numFmtId="0" fontId="22" fillId="0" borderId="4" xfId="0" applyFont="1" applyBorder="1"/>
    <xf numFmtId="0" fontId="22" fillId="0" borderId="0" xfId="0" applyFont="1" applyAlignment="1">
      <alignment horizontal="center"/>
    </xf>
    <xf numFmtId="0" fontId="22" fillId="0" borderId="1" xfId="0" applyFont="1" applyBorder="1"/>
    <xf numFmtId="0" fontId="22" fillId="0" borderId="3" xfId="0" applyFont="1" applyBorder="1"/>
    <xf numFmtId="49" fontId="2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 hidden="1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27" fillId="0" borderId="9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2" fontId="27" fillId="0" borderId="7" xfId="0" applyNumberFormat="1" applyFont="1" applyBorder="1" applyAlignment="1">
      <alignment horizontal="right"/>
    </xf>
    <xf numFmtId="0" fontId="27" fillId="0" borderId="10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2" fontId="27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5" fillId="0" borderId="4" xfId="0" applyFont="1" applyBorder="1"/>
    <xf numFmtId="0" fontId="25" fillId="0" borderId="0" xfId="0" applyFont="1"/>
    <xf numFmtId="0" fontId="5" fillId="0" borderId="0" xfId="0" applyFont="1" applyAlignment="1">
      <alignment horizontal="left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0AC342-D688-4E7E-B043-E7D8BCC511BB}" name="Table1" displayName="Table1" ref="A10:G26" totalsRowShown="0" headerRowDxfId="39" dataDxfId="38" tableBorderDxfId="37">
  <tableColumns count="7">
    <tableColumn id="1" xr3:uid="{44EAF096-0DE9-4EE3-AB5D-AD1E8A1FB496}" name="School Name" dataDxfId="36"/>
    <tableColumn id="2" xr3:uid="{FE442CEB-4A52-44DF-A4B6-DDD951F975AD}" name="School Type" dataDxfId="35"/>
    <tableColumn id="3" xr3:uid="{6F9A4763-8947-4CFB-8EF6-738F0E992824}" name="Grade Span Group Code " dataDxfId="34"/>
    <tableColumn id="4" xr3:uid="{30EABBAE-31B6-4BCE-832D-FC6C4BABE6FF}" name="Enrollment" dataDxfId="33"/>
    <tableColumn id="5" xr3:uid="{3F97FBA6-F1DC-4831-A0FB-824A49D11E31}" name="Total FTE Teacher " dataDxfId="32"/>
    <tableColumn id="6" xr3:uid="{DF181174-C9B4-4802-B6C0-5D1F21F31CDB}" name="Student-to-Teacher Ratio" dataDxfId="31">
      <calculatedColumnFormula>IFERROR((IF(OR(AND(D11&gt;0, D11&lt;201), VLOOKUP(B11, 'Drop Down'!B$4:C$18, 2, FALSE)="Y"),"Exempt",ROUND(D11/E11,3))), "-")</calculatedColumnFormula>
    </tableColumn>
    <tableColumn id="7" xr3:uid="{982B3D0D-E8F0-4C5A-B329-2400CB64B40E}" name="Is the School Comparable?_x000a_Yes/No" dataDxfId="30">
      <calculatedColumnFormula>IF(F11="-", "-", IF(F11="Exempt", "Exempt", IF(AND(B$28&lt;=F11, F11&lt;=B$29), "Yes", "No")))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Complete form with School Name, School Type, Grade Span Group Code, Enrollment, and Total full-time equivalent. The student-to-teacher ratio and school comparability will auto-popula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FE7A52-973D-4C38-81A4-48A08A2F2727}" name="Table2" displayName="Table2" ref="A10:G26" totalsRowShown="0" headerRowDxfId="29" dataDxfId="28" tableBorderDxfId="27">
  <tableColumns count="7">
    <tableColumn id="1" xr3:uid="{7F8DC9FC-11E5-4282-A790-A40DCE1928B6}" name="School Name" dataDxfId="26">
      <calculatedColumnFormula array="1">IF(ROWS(C$11:C11)&lt;=COUNTIF('LEA-wide'!$C$11:$C$26,B$9),INDEX('LEA-wide'!$A$11:$A$26,SMALL(IF('LEA-wide'!$C$11:$C$26=B$9,ROW('LEA-wide'!$C$11:$C$26)-10),ROWS(C$11:C11))),"[Enter School Name]")</calculatedColumnFormula>
    </tableColumn>
    <tableColumn id="2" xr3:uid="{A9C00A39-FEB8-4426-8C8F-7D91C4285864}" name="School Type" dataDxfId="25">
      <calculatedColumnFormula>IFERROR(VLOOKUP($A11,'LEA-wide'!$A$11:$E$26,2,FALSE),"[Enter School Type]")</calculatedColumnFormula>
    </tableColumn>
    <tableColumn id="3" xr3:uid="{8709ED82-E772-47D0-89A7-9DD454F5907F}" name="Grade Span Group Code " dataDxfId="24">
      <calculatedColumnFormula>IFERROR(VLOOKUP($A11,'LEA-wide'!$A$11:$C$26,3,FALSE),"")</calculatedColumnFormula>
    </tableColumn>
    <tableColumn id="4" xr3:uid="{C9A2596B-BBAE-4D51-89E9-2F77EFB2BF88}" name="Enrollment" dataDxfId="23">
      <calculatedColumnFormula>IF(ISBLANK(VLOOKUP($A11,'LEA-wide'!$A$11:$E$26,4,FALSE)),"",IFERROR(VLOOKUP($A11,'LEA-wide'!$A$11:$E$26,4,FALSE),""))</calculatedColumnFormula>
    </tableColumn>
    <tableColumn id="5" xr3:uid="{8BC41602-986D-430F-B42E-826E437F8304}" name="Total FTE Teacher" dataDxfId="22">
      <calculatedColumnFormula>IF(ISBLANK(VLOOKUP($A11,'LEA-wide'!$A$11:$E$26,5,FALSE)),"",IFERROR(VLOOKUP($A11,'LEA-wide'!$A$11:$E$26,5,FALSE),""))</calculatedColumnFormula>
    </tableColumn>
    <tableColumn id="6" xr3:uid="{34876C7C-4343-4B76-90F1-880BBC77AF22}" name="Student-to-Teacher Ratio" dataDxfId="21">
      <calculatedColumnFormula>IFERROR((IF(OR(AND(D11&gt;0, D11&lt;201), VLOOKUP(B11, 'Drop Down'!B$4:C$18, 2, FALSE)="Y"),"Exempt",ROUND(D11/E11,3))), "-")</calculatedColumnFormula>
    </tableColumn>
    <tableColumn id="7" xr3:uid="{9C056B5E-2D2C-4927-BF9E-D13B35BF756D}" name="Is the School Comparable?_x000a_Yes/No" dataDxfId="20">
      <calculatedColumnFormula>IF(F11="-", "-", IF(F11="Exempt", "Exempt", IF(AND(B$28&lt;=F11, F11&lt;=B$29), "Yes", "No")))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Grade Span Group 1 School Name, School Type, Enrollment, Total full-time equivalent. The student-to-teacher ratio and school comparability will auto-populat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8F11BB-3011-4155-818B-C366DE67F91E}" name="Table3" displayName="Table3" ref="A10:G26" totalsRowShown="0" headerRowDxfId="19" dataDxfId="18" tableBorderDxfId="17">
  <tableColumns count="7">
    <tableColumn id="1" xr3:uid="{E0AE44FF-0BC9-411A-AFAD-6CA1689C5CC3}" name="School Name" dataDxfId="16">
      <calculatedColumnFormula array="1">IF(ROWS(C$11:C11)&lt;=COUNTIF('LEA-wide'!$C$11:$C$26,B$9),INDEX('LEA-wide'!$A$11:$A$26,SMALL(IF('LEA-wide'!$C$11:$C$26=B$9,ROW('LEA-wide'!$C$11:$C$26)-10),ROWS(C$11:C11))),"[Enter School Name]")</calculatedColumnFormula>
    </tableColumn>
    <tableColumn id="2" xr3:uid="{5586D1BB-D9AA-4011-A7E1-5DB683B565ED}" name="School Type" dataDxfId="15">
      <calculatedColumnFormula>IFERROR(VLOOKUP($A11,'LEA-wide'!$A$11:$E$26,2,FALSE),"")</calculatedColumnFormula>
    </tableColumn>
    <tableColumn id="3" xr3:uid="{B0B039C6-9C96-4F7B-8004-7A6C1FBC5439}" name="Grade Span Group Code " dataDxfId="14">
      <calculatedColumnFormula>IFERROR(VLOOKUP($A11,'LEA-wide'!$A$11:$C$26,3,FALSE),"")</calculatedColumnFormula>
    </tableColumn>
    <tableColumn id="4" xr3:uid="{0CA28077-D81C-42BB-BD4A-65C805B19107}" name="Enrollment" dataDxfId="13">
      <calculatedColumnFormula>IF(ISBLANK(VLOOKUP($A11,'LEA-wide'!$A$11:$E$26,4,FALSE)),"",IFERROR(VLOOKUP($A11,'LEA-wide'!$A$11:$E$26,4,FALSE),""))</calculatedColumnFormula>
    </tableColumn>
    <tableColumn id="5" xr3:uid="{F8CBD2E6-09D7-4359-A00C-E1B1DB202EF6}" name="Total FTE Teacher" dataDxfId="12">
      <calculatedColumnFormula>IF(ISBLANK(VLOOKUP($A11,'LEA-wide'!$A$11:$E$26,5,FALSE)),"",IFERROR(VLOOKUP($A11,'LEA-wide'!$A$11:$E$26,5,FALSE),""))</calculatedColumnFormula>
    </tableColumn>
    <tableColumn id="6" xr3:uid="{39BDC853-4E75-435F-B217-7B1E7D5FB0B4}" name="Student-to-Teacher Ratio" dataDxfId="11">
      <calculatedColumnFormula>IFERROR((IF(OR(AND(D11&gt;0, D11&lt;201), VLOOKUP(B11, 'Drop Down'!B$4:C$18, 2, FALSE)="Y"),"Exempt",ROUND(D11/E11,3))), "-")</calculatedColumnFormula>
    </tableColumn>
    <tableColumn id="7" xr3:uid="{5BBC389A-A207-4CA3-827A-FC0C1E53E0B8}" name="Is the School Comparable?_x000a_Yes/No" dataDxfId="10">
      <calculatedColumnFormula>IF(F11="-", "-", IF(F11="Exempt", "Exempt", IF(AND(B$28&lt;=F11, F11&lt;=B$29), "Yes", "No")))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Grade Span Group 2 School Name, School Type, Enrollment, Total full-time equivalent. The student-to-teacher ratio and school comparability will auto-populat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1125A5-7F13-482C-858A-B2E077725B9B}" name="Table4" displayName="Table4" ref="A10:G26" totalsRowShown="0" headerRowDxfId="9" dataDxfId="8" tableBorderDxfId="7">
  <tableColumns count="7">
    <tableColumn id="1" xr3:uid="{B1614CA0-AF15-44F5-B55B-95CA3CBD23BE}" name="School Name" dataDxfId="6">
      <calculatedColumnFormula array="1">IF(ROWS(C$11:C11)&lt;=COUNTIF('LEA-wide'!$C$11:$C$26,B$9),INDEX('LEA-wide'!$A$11:$A$26,SMALL(IF('LEA-wide'!$C$11:$C$26=B$9,ROW('LEA-wide'!$C$11:$C$26)-10),ROWS(C$11:C11))),"[Enter School Name]")</calculatedColumnFormula>
    </tableColumn>
    <tableColumn id="2" xr3:uid="{0618E4EB-623D-4C5D-BCC1-3220D84E60E0}" name="School Type" dataDxfId="5">
      <calculatedColumnFormula>IFERROR(VLOOKUP($A11,'LEA-wide'!$A$11:$E$26,2,FALSE),"")</calculatedColumnFormula>
    </tableColumn>
    <tableColumn id="3" xr3:uid="{48C70156-9C56-4A6E-9DFB-88D2493D9C85}" name="Grade Span Group Code " dataDxfId="4">
      <calculatedColumnFormula>IFERROR(VLOOKUP($A11,'LEA-wide'!$A$11:$C$26,3,FALSE),"")</calculatedColumnFormula>
    </tableColumn>
    <tableColumn id="4" xr3:uid="{F54EA8E8-CCE2-46DD-95A8-F9D3D5977B85}" name="Enrollment" dataDxfId="3">
      <calculatedColumnFormula>IF(ISBLANK(VLOOKUP($A11,'LEA-wide'!$A$11:$E$26,4,FALSE)),"",IFERROR(VLOOKUP($A11,'LEA-wide'!$A$11:$E$26,4,FALSE),""))</calculatedColumnFormula>
    </tableColumn>
    <tableColumn id="5" xr3:uid="{444CC67F-D22D-4E16-8B4B-BAA3DAE94660}" name="Total FTE Teacher" dataDxfId="2">
      <calculatedColumnFormula>IF(ISBLANK(VLOOKUP($A11,'LEA-wide'!$A$11:$E$26,5,FALSE)),"",IFERROR(VLOOKUP($A11,'LEA-wide'!$A$11:$E$26,5,FALSE),""))</calculatedColumnFormula>
    </tableColumn>
    <tableColumn id="6" xr3:uid="{9EA3819D-E845-4341-8452-39D4D7A20CAE}" name="Student-to-Teacher Ratio" dataDxfId="1">
      <calculatedColumnFormula>IFERROR((IF(OR(AND(D11&gt;0, D11&lt;201), VLOOKUP(B11, 'Drop Down'!B$4:C$18, 2, FALSE)="Y"),"Exempt",ROUND(D11/E11,3))), "-")</calculatedColumnFormula>
    </tableColumn>
    <tableColumn id="7" xr3:uid="{2862F5F5-C1F5-4B89-B756-61FBE9CC063C}" name="Is the School Comparable?_x000a_Yes/No" dataDxfId="0">
      <calculatedColumnFormula>IF(F11="-", "-", IF(F11="Exempt", "Exempt", IF(AND(B$28&lt;=F11, F11&lt;=B$29), "Yes", "No")))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Grade Span Group 3 School Name, School Type, Enrollment, Total full-time equivalent. The student-to-teacher ratio and school comparability will auto-popul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2"/>
  <sheetViews>
    <sheetView tabSelected="1" workbookViewId="0"/>
  </sheetViews>
  <sheetFormatPr defaultColWidth="9.1796875" defaultRowHeight="14.5" x14ac:dyDescent="0.35"/>
  <cols>
    <col min="1" max="1" width="46.7265625" style="12" customWidth="1"/>
    <col min="2" max="2" width="49.54296875" style="12" customWidth="1"/>
    <col min="3" max="3" width="30.453125" style="12" customWidth="1"/>
    <col min="4" max="4" width="20.26953125" style="12" customWidth="1"/>
    <col min="5" max="5" width="30.1796875" style="12" customWidth="1"/>
    <col min="6" max="6" width="30.453125" style="12" customWidth="1"/>
    <col min="7" max="7" width="15.81640625" style="12" customWidth="1"/>
    <col min="8" max="16384" width="9.1796875" style="12"/>
  </cols>
  <sheetData>
    <row r="1" spans="1:8" ht="23" x14ac:dyDescent="0.5">
      <c r="A1" s="11" t="s">
        <v>0</v>
      </c>
      <c r="B1" s="11"/>
      <c r="C1" s="11"/>
      <c r="D1" s="11"/>
      <c r="E1" s="11"/>
      <c r="F1" s="8"/>
      <c r="G1" s="8"/>
      <c r="H1" s="8"/>
    </row>
    <row r="2" spans="1:8" ht="18" x14ac:dyDescent="0.4">
      <c r="A2" s="2" t="s">
        <v>61</v>
      </c>
      <c r="B2" s="13"/>
      <c r="C2" s="14"/>
      <c r="D2" s="14"/>
      <c r="E2" s="14"/>
      <c r="F2" s="14"/>
      <c r="G2" s="14"/>
      <c r="H2" s="14"/>
    </row>
    <row r="3" spans="1:8" ht="18" x14ac:dyDescent="0.4">
      <c r="A3" s="2" t="s">
        <v>28</v>
      </c>
      <c r="B3" s="13"/>
      <c r="C3" s="14"/>
      <c r="D3" s="14"/>
      <c r="E3" s="14"/>
      <c r="F3" s="14"/>
      <c r="G3" s="14"/>
      <c r="H3" s="14"/>
    </row>
    <row r="4" spans="1:8" ht="16" customHeight="1" x14ac:dyDescent="0.35">
      <c r="A4" s="15" t="s">
        <v>39</v>
      </c>
      <c r="B4" s="16" t="s">
        <v>42</v>
      </c>
      <c r="E4" s="17"/>
      <c r="F4" s="17"/>
      <c r="G4" s="18"/>
      <c r="H4" s="18"/>
    </row>
    <row r="5" spans="1:8" ht="16" thickBot="1" x14ac:dyDescent="0.4">
      <c r="A5" s="15" t="s">
        <v>40</v>
      </c>
      <c r="B5" s="16" t="s">
        <v>43</v>
      </c>
      <c r="E5" s="17"/>
      <c r="F5" s="17"/>
      <c r="G5" s="17"/>
      <c r="H5" s="18"/>
    </row>
    <row r="6" spans="1:8" ht="16" thickBot="1" x14ac:dyDescent="0.4">
      <c r="A6" s="9" t="s">
        <v>34</v>
      </c>
      <c r="B6" s="19" t="s">
        <v>66</v>
      </c>
    </row>
    <row r="7" spans="1:8" ht="16" thickBot="1" x14ac:dyDescent="0.4">
      <c r="A7" s="9" t="s">
        <v>35</v>
      </c>
      <c r="B7" s="20" t="s">
        <v>67</v>
      </c>
    </row>
    <row r="8" spans="1:8" ht="16" thickBot="1" x14ac:dyDescent="0.4">
      <c r="A8" s="9" t="s">
        <v>36</v>
      </c>
      <c r="B8" s="19" t="s">
        <v>68</v>
      </c>
    </row>
    <row r="9" spans="1:8" ht="20.149999999999999" customHeight="1" x14ac:dyDescent="0.4">
      <c r="A9" s="21" t="s">
        <v>33</v>
      </c>
    </row>
    <row r="10" spans="1:8" s="29" customFormat="1" ht="50.15" customHeight="1" x14ac:dyDescent="0.35">
      <c r="A10" s="55" t="s">
        <v>1</v>
      </c>
      <c r="B10" s="56" t="s">
        <v>3</v>
      </c>
      <c r="C10" s="57" t="s">
        <v>41</v>
      </c>
      <c r="D10" s="57" t="s">
        <v>4</v>
      </c>
      <c r="E10" s="57" t="s">
        <v>58</v>
      </c>
      <c r="F10" s="57" t="s">
        <v>32</v>
      </c>
      <c r="G10" s="57" t="s">
        <v>2</v>
      </c>
    </row>
    <row r="11" spans="1:8" ht="15.5" x14ac:dyDescent="0.35">
      <c r="A11" s="58" t="s">
        <v>63</v>
      </c>
      <c r="B11" s="59" t="s">
        <v>62</v>
      </c>
      <c r="C11" s="59" t="s">
        <v>62</v>
      </c>
      <c r="D11" s="60" t="s">
        <v>64</v>
      </c>
      <c r="E11" s="61" t="s">
        <v>65</v>
      </c>
      <c r="F11" s="62" t="str">
        <f>IFERROR((IF(OR(AND(D11&gt;0, D11&lt;201), VLOOKUP(B11, 'Drop Down'!B$4:C$18, 2, FALSE)="Y"),"Exempt",ROUND(D11/E11,3))), "-")</f>
        <v>-</v>
      </c>
      <c r="G11" s="62" t="str">
        <f t="shared" ref="G11:G26" si="0">IF(F11="-", "-", IF(F11="Exempt", "Exempt", IF(AND(B$28&lt;=F11, F11&lt;=B$29), "Yes", "No")))</f>
        <v>-</v>
      </c>
    </row>
    <row r="12" spans="1:8" ht="15.5" x14ac:dyDescent="0.35">
      <c r="A12" s="58" t="s">
        <v>63</v>
      </c>
      <c r="B12" s="59" t="s">
        <v>62</v>
      </c>
      <c r="C12" s="59" t="s">
        <v>62</v>
      </c>
      <c r="D12" s="60" t="s">
        <v>64</v>
      </c>
      <c r="E12" s="61" t="s">
        <v>65</v>
      </c>
      <c r="F12" s="62" t="str">
        <f>IFERROR((IF(OR(AND(D12&gt;0, D12&lt;201), VLOOKUP(B12, 'Drop Down'!B$4:C$18, 2, FALSE)="Y"),"Exempt",ROUND(D12/E12,3))), "-")</f>
        <v>-</v>
      </c>
      <c r="G12" s="62" t="str">
        <f t="shared" si="0"/>
        <v>-</v>
      </c>
    </row>
    <row r="13" spans="1:8" ht="15.5" x14ac:dyDescent="0.35">
      <c r="A13" s="58" t="s">
        <v>63</v>
      </c>
      <c r="B13" s="59" t="s">
        <v>62</v>
      </c>
      <c r="C13" s="59" t="s">
        <v>62</v>
      </c>
      <c r="D13" s="60" t="s">
        <v>64</v>
      </c>
      <c r="E13" s="61" t="s">
        <v>65</v>
      </c>
      <c r="F13" s="62" t="str">
        <f>IFERROR((IF(OR(AND(D13&gt;0, D13&lt;201), VLOOKUP(B13, 'Drop Down'!B$4:C$18, 2, FALSE)="Y"),"Exempt",ROUND(D13/E13,3))), "-")</f>
        <v>-</v>
      </c>
      <c r="G13" s="62" t="str">
        <f t="shared" si="0"/>
        <v>-</v>
      </c>
    </row>
    <row r="14" spans="1:8" ht="15.5" x14ac:dyDescent="0.35">
      <c r="A14" s="58" t="s">
        <v>63</v>
      </c>
      <c r="B14" s="59" t="s">
        <v>62</v>
      </c>
      <c r="C14" s="59" t="s">
        <v>62</v>
      </c>
      <c r="D14" s="60" t="s">
        <v>64</v>
      </c>
      <c r="E14" s="61" t="s">
        <v>65</v>
      </c>
      <c r="F14" s="62" t="str">
        <f>IFERROR((IF(OR(AND(D14&gt;0, D14&lt;201), VLOOKUP(B14, 'Drop Down'!B$4:C$18, 2, FALSE)="Y"),"Exempt",ROUND(D14/E14,3))), "-")</f>
        <v>-</v>
      </c>
      <c r="G14" s="62" t="str">
        <f t="shared" si="0"/>
        <v>-</v>
      </c>
    </row>
    <row r="15" spans="1:8" ht="15.5" x14ac:dyDescent="0.35">
      <c r="A15" s="58" t="s">
        <v>63</v>
      </c>
      <c r="B15" s="59" t="s">
        <v>62</v>
      </c>
      <c r="C15" s="59" t="s">
        <v>62</v>
      </c>
      <c r="D15" s="60" t="s">
        <v>64</v>
      </c>
      <c r="E15" s="61" t="s">
        <v>65</v>
      </c>
      <c r="F15" s="62" t="str">
        <f>IFERROR((IF(OR(AND(D15&gt;0, D15&lt;201), VLOOKUP(B15, 'Drop Down'!B$4:C$18, 2, FALSE)="Y"),"Exempt",ROUND(D15/E15,3))), "-")</f>
        <v>-</v>
      </c>
      <c r="G15" s="62" t="str">
        <f t="shared" si="0"/>
        <v>-</v>
      </c>
    </row>
    <row r="16" spans="1:8" ht="15.5" x14ac:dyDescent="0.35">
      <c r="A16" s="58" t="s">
        <v>63</v>
      </c>
      <c r="B16" s="59" t="s">
        <v>62</v>
      </c>
      <c r="C16" s="59" t="s">
        <v>62</v>
      </c>
      <c r="D16" s="60" t="s">
        <v>64</v>
      </c>
      <c r="E16" s="61" t="s">
        <v>65</v>
      </c>
      <c r="F16" s="62" t="str">
        <f>IFERROR((IF(OR(AND(D16&gt;0, D16&lt;201), VLOOKUP(B16, 'Drop Down'!B$4:C$18, 2, FALSE)="Y"),"Exempt",ROUND(D16/E16,3))), "-")</f>
        <v>-</v>
      </c>
      <c r="G16" s="62" t="str">
        <f t="shared" si="0"/>
        <v>-</v>
      </c>
    </row>
    <row r="17" spans="1:7" ht="15.5" x14ac:dyDescent="0.35">
      <c r="A17" s="58" t="s">
        <v>63</v>
      </c>
      <c r="B17" s="59" t="s">
        <v>62</v>
      </c>
      <c r="C17" s="59" t="s">
        <v>62</v>
      </c>
      <c r="D17" s="60" t="s">
        <v>64</v>
      </c>
      <c r="E17" s="61" t="s">
        <v>65</v>
      </c>
      <c r="F17" s="62" t="str">
        <f>IFERROR((IF(OR(AND(D17&gt;0, D17&lt;201), VLOOKUP(B17, 'Drop Down'!B$4:C$18, 2, FALSE)="Y"),"Exempt",ROUND(D17/E17,3))), "-")</f>
        <v>-</v>
      </c>
      <c r="G17" s="62" t="str">
        <f t="shared" si="0"/>
        <v>-</v>
      </c>
    </row>
    <row r="18" spans="1:7" ht="15.5" x14ac:dyDescent="0.35">
      <c r="A18" s="58" t="s">
        <v>63</v>
      </c>
      <c r="B18" s="59" t="s">
        <v>62</v>
      </c>
      <c r="C18" s="59" t="s">
        <v>62</v>
      </c>
      <c r="D18" s="60" t="s">
        <v>64</v>
      </c>
      <c r="E18" s="61" t="s">
        <v>65</v>
      </c>
      <c r="F18" s="62" t="str">
        <f>IFERROR((IF(OR(AND(D18&gt;0, D18&lt;201), VLOOKUP(B18, 'Drop Down'!B$4:C$18, 2, FALSE)="Y"),"Exempt",ROUND(D18/E18,3))), "-")</f>
        <v>-</v>
      </c>
      <c r="G18" s="62" t="str">
        <f t="shared" si="0"/>
        <v>-</v>
      </c>
    </row>
    <row r="19" spans="1:7" ht="15.5" x14ac:dyDescent="0.35">
      <c r="A19" s="58" t="s">
        <v>63</v>
      </c>
      <c r="B19" s="59" t="s">
        <v>62</v>
      </c>
      <c r="C19" s="59" t="s">
        <v>62</v>
      </c>
      <c r="D19" s="60" t="s">
        <v>64</v>
      </c>
      <c r="E19" s="61" t="s">
        <v>65</v>
      </c>
      <c r="F19" s="62" t="str">
        <f>IFERROR((IF(OR(AND(D19&gt;0, D19&lt;201), VLOOKUP(B19, 'Drop Down'!B$4:C$18, 2, FALSE)="Y"),"Exempt",ROUND(D19/E19,3))), "-")</f>
        <v>-</v>
      </c>
      <c r="G19" s="62" t="str">
        <f t="shared" si="0"/>
        <v>-</v>
      </c>
    </row>
    <row r="20" spans="1:7" ht="15.5" x14ac:dyDescent="0.35">
      <c r="A20" s="58" t="s">
        <v>63</v>
      </c>
      <c r="B20" s="59" t="s">
        <v>62</v>
      </c>
      <c r="C20" s="59" t="s">
        <v>62</v>
      </c>
      <c r="D20" s="60" t="s">
        <v>64</v>
      </c>
      <c r="E20" s="61" t="s">
        <v>65</v>
      </c>
      <c r="F20" s="62" t="str">
        <f>IFERROR((IF(OR(AND(D20&gt;0, D20&lt;201), VLOOKUP(B20, 'Drop Down'!B$4:C$18, 2, FALSE)="Y"),"Exempt",ROUND(D20/E20,3))), "-")</f>
        <v>-</v>
      </c>
      <c r="G20" s="62" t="str">
        <f t="shared" si="0"/>
        <v>-</v>
      </c>
    </row>
    <row r="21" spans="1:7" ht="15.5" x14ac:dyDescent="0.35">
      <c r="A21" s="58" t="s">
        <v>63</v>
      </c>
      <c r="B21" s="59" t="s">
        <v>62</v>
      </c>
      <c r="C21" s="59" t="s">
        <v>62</v>
      </c>
      <c r="D21" s="60" t="s">
        <v>64</v>
      </c>
      <c r="E21" s="61" t="s">
        <v>65</v>
      </c>
      <c r="F21" s="62" t="str">
        <f>IFERROR((IF(OR(AND(D21&gt;0, D21&lt;201), VLOOKUP(B21, 'Drop Down'!B$4:C$18, 2, FALSE)="Y"),"Exempt",ROUND(D21/E21,3))), "-")</f>
        <v>-</v>
      </c>
      <c r="G21" s="62" t="str">
        <f t="shared" si="0"/>
        <v>-</v>
      </c>
    </row>
    <row r="22" spans="1:7" ht="15.5" x14ac:dyDescent="0.35">
      <c r="A22" s="58" t="s">
        <v>63</v>
      </c>
      <c r="B22" s="59" t="s">
        <v>62</v>
      </c>
      <c r="C22" s="59" t="s">
        <v>62</v>
      </c>
      <c r="D22" s="60" t="s">
        <v>64</v>
      </c>
      <c r="E22" s="61" t="s">
        <v>65</v>
      </c>
      <c r="F22" s="62" t="str">
        <f>IFERROR((IF(OR(AND(D22&gt;0, D22&lt;201), VLOOKUP(B22, 'Drop Down'!B$4:C$18, 2, FALSE)="Y"),"Exempt",ROUND(D22/E22,3))), "-")</f>
        <v>-</v>
      </c>
      <c r="G22" s="62" t="str">
        <f t="shared" si="0"/>
        <v>-</v>
      </c>
    </row>
    <row r="23" spans="1:7" ht="15.5" x14ac:dyDescent="0.35">
      <c r="A23" s="58" t="s">
        <v>63</v>
      </c>
      <c r="B23" s="59" t="s">
        <v>62</v>
      </c>
      <c r="C23" s="59" t="s">
        <v>62</v>
      </c>
      <c r="D23" s="60" t="s">
        <v>64</v>
      </c>
      <c r="E23" s="61" t="s">
        <v>65</v>
      </c>
      <c r="F23" s="62" t="str">
        <f>IFERROR((IF(OR(AND(D23&gt;0, D23&lt;201), VLOOKUP(B23, 'Drop Down'!B$4:C$18, 2, FALSE)="Y"),"Exempt",ROUND(D23/E23,3))), "-")</f>
        <v>-</v>
      </c>
      <c r="G23" s="62" t="str">
        <f t="shared" si="0"/>
        <v>-</v>
      </c>
    </row>
    <row r="24" spans="1:7" ht="15.5" x14ac:dyDescent="0.35">
      <c r="A24" s="58" t="s">
        <v>63</v>
      </c>
      <c r="B24" s="59" t="s">
        <v>62</v>
      </c>
      <c r="C24" s="59" t="s">
        <v>62</v>
      </c>
      <c r="D24" s="60" t="s">
        <v>64</v>
      </c>
      <c r="E24" s="61" t="s">
        <v>65</v>
      </c>
      <c r="F24" s="62" t="str">
        <f>IFERROR((IF(OR(AND(D24&gt;0, D24&lt;201), VLOOKUP(B24, 'Drop Down'!B$4:C$18, 2, FALSE)="Y"),"Exempt",ROUND(D24/E24,3))), "-")</f>
        <v>-</v>
      </c>
      <c r="G24" s="62" t="str">
        <f t="shared" si="0"/>
        <v>-</v>
      </c>
    </row>
    <row r="25" spans="1:7" ht="15.5" x14ac:dyDescent="0.35">
      <c r="A25" s="58" t="s">
        <v>63</v>
      </c>
      <c r="B25" s="59" t="s">
        <v>62</v>
      </c>
      <c r="C25" s="59" t="s">
        <v>62</v>
      </c>
      <c r="D25" s="60" t="s">
        <v>64</v>
      </c>
      <c r="E25" s="61" t="s">
        <v>65</v>
      </c>
      <c r="F25" s="62" t="str">
        <f>IFERROR((IF(OR(AND(D25&gt;0, D25&lt;201), VLOOKUP(B25, 'Drop Down'!B$4:C$18, 2, FALSE)="Y"),"Exempt",ROUND(D25/E25,3))), "-")</f>
        <v>-</v>
      </c>
      <c r="G25" s="62" t="str">
        <f t="shared" si="0"/>
        <v>-</v>
      </c>
    </row>
    <row r="26" spans="1:7" ht="15.5" x14ac:dyDescent="0.35">
      <c r="A26" s="63" t="s">
        <v>63</v>
      </c>
      <c r="B26" s="59" t="s">
        <v>62</v>
      </c>
      <c r="C26" s="59" t="s">
        <v>62</v>
      </c>
      <c r="D26" s="60" t="s">
        <v>64</v>
      </c>
      <c r="E26" s="61" t="s">
        <v>65</v>
      </c>
      <c r="F26" s="64" t="str">
        <f>IFERROR((IF(OR(AND(D26&gt;0, D26&lt;201), VLOOKUP(B26, 'Drop Down'!B$4:C$18, 2, FALSE)="Y"),"Exempt",ROUND(D26/E26,3))), "-")</f>
        <v>-</v>
      </c>
      <c r="G26" s="64" t="str">
        <f t="shared" si="0"/>
        <v>-</v>
      </c>
    </row>
    <row r="27" spans="1:7" ht="16" thickBot="1" x14ac:dyDescent="0.4">
      <c r="A27" s="22" t="s">
        <v>38</v>
      </c>
      <c r="B27" s="23" t="str">
        <f>IFERROR(ROUND(AVERAGE(F11:F26), 3), "")</f>
        <v/>
      </c>
      <c r="C27" s="24"/>
      <c r="D27" s="16"/>
      <c r="E27" s="16"/>
      <c r="F27" s="16"/>
      <c r="G27" s="16"/>
    </row>
    <row r="28" spans="1:7" ht="16" thickBot="1" x14ac:dyDescent="0.4">
      <c r="A28" s="25" t="s">
        <v>55</v>
      </c>
      <c r="B28" s="26" t="str">
        <f>IFERROR(ROUND(0.85*B27, 3), "")</f>
        <v/>
      </c>
      <c r="C28" s="24"/>
      <c r="D28" s="16"/>
      <c r="E28" s="16"/>
      <c r="F28" s="16"/>
      <c r="G28" s="16"/>
    </row>
    <row r="29" spans="1:7" ht="16" thickBot="1" x14ac:dyDescent="0.4">
      <c r="A29" s="22" t="s">
        <v>56</v>
      </c>
      <c r="B29" s="23" t="str">
        <f>IFERROR(ROUND(1.15*B27, 3), "")</f>
        <v/>
      </c>
      <c r="C29" s="24"/>
      <c r="D29" s="16"/>
      <c r="E29" s="16"/>
      <c r="F29" s="16"/>
      <c r="G29" s="16"/>
    </row>
    <row r="30" spans="1:7" ht="15.5" x14ac:dyDescent="0.35">
      <c r="A30" s="27" t="s">
        <v>60</v>
      </c>
    </row>
    <row r="31" spans="1:7" ht="15.5" x14ac:dyDescent="0.35">
      <c r="A31" s="27" t="s">
        <v>37</v>
      </c>
    </row>
    <row r="32" spans="1:7" ht="15.5" x14ac:dyDescent="0.35">
      <c r="A32" s="28" t="s">
        <v>59</v>
      </c>
    </row>
  </sheetData>
  <sheetProtection sort="0" autoFilter="0"/>
  <protectedRanges>
    <protectedRange algorithmName="SHA-512" hashValue="mPPEpGmrEALKxqmDqB95RDJaRY4FzlCTpoT5/+FRFKLfeSgcNz6WUoJ+yuWJJ7Cc88AUs08ewIWFiCbv+z3/pQ==" saltValue="ci1FI8AyFmw/hswx8PK7VQ==" spinCount="100000" sqref="A2:A3" name="Range1"/>
  </protectedRanges>
  <dataValidations count="1">
    <dataValidation type="list" allowBlank="1" showInputMessage="1" showErrorMessage="1" errorTitle="Invalid Entry" error="Please enter only 1, 2, or 3" sqref="C11:C26" xr:uid="{EA2E2D35-1E43-4B37-845A-5B5B4A0BE125}">
      <formula1>"[Choose One],1,2,3"</formula1>
    </dataValidation>
  </dataValidations>
  <pageMargins left="0.7" right="0.7" top="0.75" bottom="0.75" header="0.3" footer="0.3"/>
  <pageSetup scale="46" orientation="portrait" horizontalDpi="90" verticalDpi="9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'Drop Down'!$B$3:$B$18</xm:f>
          </x14:formula1>
          <xm:sqref>B11:B26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/>
  </sheetViews>
  <sheetFormatPr defaultColWidth="9.1796875" defaultRowHeight="14.5" x14ac:dyDescent="0.35"/>
  <cols>
    <col min="1" max="1" width="46.7265625" style="33" customWidth="1"/>
    <col min="2" max="2" width="49.54296875" style="33" customWidth="1"/>
    <col min="3" max="3" width="30.453125" style="33" customWidth="1"/>
    <col min="4" max="4" width="20.81640625" style="40" customWidth="1"/>
    <col min="5" max="5" width="29.81640625" style="33" customWidth="1"/>
    <col min="6" max="6" width="30.453125" style="33" customWidth="1"/>
    <col min="7" max="7" width="15.81640625" style="33" customWidth="1"/>
    <col min="8" max="16384" width="9.1796875" style="33"/>
  </cols>
  <sheetData>
    <row r="1" spans="1:8" ht="23" x14ac:dyDescent="0.5">
      <c r="A1" s="30" t="s">
        <v>0</v>
      </c>
      <c r="B1" s="30"/>
      <c r="C1" s="30"/>
      <c r="D1" s="31"/>
      <c r="E1" s="30"/>
      <c r="F1" s="32"/>
      <c r="G1" s="32"/>
    </row>
    <row r="2" spans="1:8" ht="18" x14ac:dyDescent="0.4">
      <c r="A2" s="34" t="s">
        <v>61</v>
      </c>
      <c r="B2" s="35"/>
      <c r="C2" s="36"/>
      <c r="D2" s="37"/>
      <c r="E2" s="36"/>
      <c r="F2" s="36"/>
      <c r="G2" s="36"/>
    </row>
    <row r="3" spans="1:8" ht="18" x14ac:dyDescent="0.4">
      <c r="A3" s="34" t="s">
        <v>29</v>
      </c>
      <c r="B3" s="35"/>
      <c r="C3" s="36"/>
      <c r="D3" s="37"/>
      <c r="E3" s="36"/>
      <c r="F3" s="36"/>
      <c r="G3" s="36"/>
    </row>
    <row r="4" spans="1:8" ht="16" customHeight="1" x14ac:dyDescent="0.35">
      <c r="A4" s="38" t="s">
        <v>39</v>
      </c>
      <c r="B4" s="39" t="s">
        <v>43</v>
      </c>
      <c r="E4" s="41"/>
      <c r="F4" s="41"/>
      <c r="G4" s="42"/>
    </row>
    <row r="5" spans="1:8" ht="16" thickBot="1" x14ac:dyDescent="0.4">
      <c r="A5" s="38" t="s">
        <v>40</v>
      </c>
      <c r="B5" s="39" t="s">
        <v>42</v>
      </c>
      <c r="E5" s="41"/>
      <c r="F5" s="41"/>
      <c r="G5" s="41"/>
    </row>
    <row r="6" spans="1:8" ht="16" thickBot="1" x14ac:dyDescent="0.4">
      <c r="A6" s="34" t="s">
        <v>34</v>
      </c>
      <c r="B6" s="43" t="str">
        <f>IF(ISBLANK('LEA-wide'!$B$6),"",'LEA-wide'!$B$6)</f>
        <v>[Enter Fiscal Year]</v>
      </c>
    </row>
    <row r="7" spans="1:8" ht="16" thickBot="1" x14ac:dyDescent="0.4">
      <c r="A7" s="34" t="s">
        <v>35</v>
      </c>
      <c r="B7" s="44" t="str">
        <f>IF(ISBLANK('LEA-wide'!$B$7),"",'LEA-wide'!$B$7)</f>
        <v>[Enter CDS Code]</v>
      </c>
    </row>
    <row r="8" spans="1:8" ht="16" thickBot="1" x14ac:dyDescent="0.4">
      <c r="A8" s="34" t="s">
        <v>36</v>
      </c>
      <c r="B8" s="43" t="str">
        <f>IF(ISBLANK('LEA-wide'!$B$8),"",'LEA-wide'!$B$8)</f>
        <v>[Enter Name of LEA]</v>
      </c>
    </row>
    <row r="9" spans="1:8" ht="20.149999999999999" customHeight="1" x14ac:dyDescent="0.4">
      <c r="A9" s="45" t="s">
        <v>44</v>
      </c>
      <c r="B9" s="46">
        <v>1</v>
      </c>
    </row>
    <row r="10" spans="1:8" s="86" customFormat="1" ht="50.15" customHeight="1" x14ac:dyDescent="0.35">
      <c r="A10" s="82" t="s">
        <v>1</v>
      </c>
      <c r="B10" s="83" t="s">
        <v>3</v>
      </c>
      <c r="C10" s="84" t="s">
        <v>41</v>
      </c>
      <c r="D10" s="84" t="s">
        <v>4</v>
      </c>
      <c r="E10" s="84" t="s">
        <v>57</v>
      </c>
      <c r="F10" s="84" t="s">
        <v>32</v>
      </c>
      <c r="G10" s="84" t="s">
        <v>2</v>
      </c>
      <c r="H10" s="85"/>
    </row>
    <row r="11" spans="1:8" ht="15.5" x14ac:dyDescent="0.35">
      <c r="A11" s="65" t="str" cm="1">
        <f t="array" ref="A11">IF(ROWS(C$11:C11)&lt;=COUNTIF('LEA-wide'!$C$11:$C$26,B$9),INDEX('LEA-wide'!$A$11:$A$26,SMALL(IF('LEA-wide'!$C$11:$C$26=B$9,ROW('LEA-wide'!$C$11:$C$26)-10),ROWS(C$11:C11))),"[Enter School Name]")</f>
        <v>[Enter School Name]</v>
      </c>
      <c r="B11" s="66" t="str">
        <f>IFERROR(VLOOKUP($A11,'LEA-wide'!$A$11:$E$26,2,FALSE),"[Enter School Type]")</f>
        <v>[Choose One]</v>
      </c>
      <c r="C11" s="66" t="str">
        <f>IFERROR(VLOOKUP($A11,'LEA-wide'!$A$11:$C$26,3,FALSE),"")</f>
        <v>[Choose One]</v>
      </c>
      <c r="D11" s="66" t="str">
        <f>IF(ISBLANK(VLOOKUP($A11,'LEA-wide'!$A$11:$E$26,4,FALSE)),"",IFERROR(VLOOKUP($A11,'LEA-wide'!$A$11:$E$26,4,FALSE),""))</f>
        <v>[Enter Enrollment]</v>
      </c>
      <c r="E11" s="67" t="str">
        <f>IF(ISBLANK(VLOOKUP($A11,'LEA-wide'!$A$11:$E$26,5,FALSE)),"",IFERROR(VLOOKUP($A11,'LEA-wide'!$A$11:$E$26,5,FALSE),""))</f>
        <v>[Enter Total FTE Teachers]</v>
      </c>
      <c r="F11" s="66" t="str">
        <f>IFERROR((IF(OR(AND(D11&gt;0, D11&lt;201), VLOOKUP(B11, 'Drop Down'!B$4:C$18, 2, FALSE)="Y"),"Exempt",ROUND(D11/E11,3))), "-")</f>
        <v>-</v>
      </c>
      <c r="G11" s="66" t="str">
        <f>IF(F11="-", "-", IF(F11="Exempt", "Exempt", IF(AND(B$28&lt;=F11, F11&lt;=B$29), "Yes", "No")))</f>
        <v>-</v>
      </c>
      <c r="H11" s="47"/>
    </row>
    <row r="12" spans="1:8" ht="15.5" x14ac:dyDescent="0.35">
      <c r="A12" s="65" t="str" cm="1">
        <f t="array" ref="A12">IF(ROWS(C$11:C12)&lt;=COUNTIF('LEA-wide'!$C$11:$C$26,B$9),INDEX('LEA-wide'!$A$11:$A$26,SMALL(IF('LEA-wide'!$C$11:$C$26=B$9,ROW('LEA-wide'!$C$11:$C$26)-10),ROWS(C$11:C12))),"[Enter School Name]")</f>
        <v>[Enter School Name]</v>
      </c>
      <c r="B12" s="66" t="str">
        <f>IFERROR(VLOOKUP($A12,'LEA-wide'!$A$11:$E$26,2,FALSE),"[Enter School Type]")</f>
        <v>[Choose One]</v>
      </c>
      <c r="C12" s="66" t="str">
        <f>IFERROR(VLOOKUP($A12,'LEA-wide'!$A$11:$C$26,3,FALSE),"")</f>
        <v>[Choose One]</v>
      </c>
      <c r="D12" s="66" t="str">
        <f>IF(ISBLANK(VLOOKUP($A12,'LEA-wide'!$A$11:$E$26,4,FALSE)),"",IFERROR(VLOOKUP($A12,'LEA-wide'!$A$11:$E$26,4,FALSE),""))</f>
        <v>[Enter Enrollment]</v>
      </c>
      <c r="E12" s="67" t="str">
        <f>IF(ISBLANK(VLOOKUP($A12,'LEA-wide'!$A$11:$E$26,5,FALSE)),"",IFERROR(VLOOKUP($A12,'LEA-wide'!$A$11:$E$26,5,FALSE),""))</f>
        <v>[Enter Total FTE Teachers]</v>
      </c>
      <c r="F12" s="66" t="str">
        <f>IFERROR((IF(OR(AND(D12&gt;0, D12&lt;201), VLOOKUP(B12, 'Drop Down'!B$4:C$18, 2, FALSE)="Y"),"Exempt",ROUND(D12/E12,3))), "-")</f>
        <v>-</v>
      </c>
      <c r="G12" s="66" t="str">
        <f>IF(F12="-", "-", IF(F12="Exempt", "Exempt", IF(AND(B$28&lt;=F12, F12&lt;=B$29), "Yes", "No")))</f>
        <v>-</v>
      </c>
      <c r="H12" s="47"/>
    </row>
    <row r="13" spans="1:8" ht="15.5" x14ac:dyDescent="0.35">
      <c r="A13" s="65" t="str" cm="1">
        <f t="array" ref="A13">IF(ROWS(C$11:C13)&lt;=COUNTIF('LEA-wide'!$C$11:$C$26,B$9),INDEX('LEA-wide'!$A$11:$A$26,SMALL(IF('LEA-wide'!$C$11:$C$26=B$9,ROW('LEA-wide'!$C$11:$C$26)-10),ROWS(C$11:C13))),"[Enter School Name]")</f>
        <v>[Enter School Name]</v>
      </c>
      <c r="B13" s="66" t="str">
        <f>IFERROR(VLOOKUP($A13,'LEA-wide'!$A$11:$E$26,2,FALSE),"[Enter School Type]")</f>
        <v>[Choose One]</v>
      </c>
      <c r="C13" s="66" t="str">
        <f>IFERROR(VLOOKUP($A13,'LEA-wide'!$A$11:$C$26,3,FALSE),"")</f>
        <v>[Choose One]</v>
      </c>
      <c r="D13" s="66" t="str">
        <f>IF(ISBLANK(VLOOKUP($A13,'LEA-wide'!$A$11:$E$26,4,FALSE)),"",IFERROR(VLOOKUP($A13,'LEA-wide'!$A$11:$E$26,4,FALSE),""))</f>
        <v>[Enter Enrollment]</v>
      </c>
      <c r="E13" s="67" t="str">
        <f>IF(ISBLANK(VLOOKUP($A13,'LEA-wide'!$A$11:$E$26,5,FALSE)),"",IFERROR(VLOOKUP($A13,'LEA-wide'!$A$11:$E$26,5,FALSE),""))</f>
        <v>[Enter Total FTE Teachers]</v>
      </c>
      <c r="F13" s="66" t="str">
        <f>IFERROR((IF(OR(AND(D13&gt;0, D13&lt;201), VLOOKUP(B13, 'Drop Down'!B$4:C$18, 2, FALSE)="Y"),"Exempt",ROUND(D13/E13,3))), "-")</f>
        <v>-</v>
      </c>
      <c r="G13" s="66" t="str">
        <f>IF(F13="-", "-", IF(F13="Exempt", "Exempt", IF(AND(B$28&lt;=F13, F13&lt;=B$29), "Yes", "No")))</f>
        <v>-</v>
      </c>
      <c r="H13" s="47"/>
    </row>
    <row r="14" spans="1:8" ht="15.5" x14ac:dyDescent="0.35">
      <c r="A14" s="65" t="str" cm="1">
        <f t="array" ref="A14">IF(ROWS(C$11:C14)&lt;=COUNTIF('LEA-wide'!$C$11:$C$26,B$9),INDEX('LEA-wide'!$A$11:$A$26,SMALL(IF('LEA-wide'!$C$11:$C$26=B$9,ROW('LEA-wide'!$C$11:$C$26)-10),ROWS(C$11:C14))),"[Enter School Name]")</f>
        <v>[Enter School Name]</v>
      </c>
      <c r="B14" s="66" t="str">
        <f>IFERROR(VLOOKUP($A14,'LEA-wide'!$A$11:$E$26,2,FALSE),"[Enter School Type]")</f>
        <v>[Choose One]</v>
      </c>
      <c r="C14" s="66" t="str">
        <f>IFERROR(VLOOKUP($A14,'LEA-wide'!$A$11:$C$26,3,FALSE),"")</f>
        <v>[Choose One]</v>
      </c>
      <c r="D14" s="66" t="str">
        <f>IF(ISBLANK(VLOOKUP($A14,'LEA-wide'!$A$11:$E$26,4,FALSE)),"",IFERROR(VLOOKUP($A14,'LEA-wide'!$A$11:$E$26,4,FALSE),""))</f>
        <v>[Enter Enrollment]</v>
      </c>
      <c r="E14" s="67" t="str">
        <f>IF(ISBLANK(VLOOKUP($A14,'LEA-wide'!$A$11:$E$26,5,FALSE)),"",IFERROR(VLOOKUP($A14,'LEA-wide'!$A$11:$E$26,5,FALSE),""))</f>
        <v>[Enter Total FTE Teachers]</v>
      </c>
      <c r="F14" s="66" t="str">
        <f>IFERROR((IF(OR(AND(D14&gt;0, D14&lt;201), VLOOKUP(B14, 'Drop Down'!B$4:C$18, 2, FALSE)="Y"),"Exempt",ROUND(D14/E14,3))), "-")</f>
        <v>-</v>
      </c>
      <c r="G14" s="66" t="str">
        <f>IF(F14="-", "-", IF(F14="Exempt", "Exempt", IF(AND(B$28&lt;=F14, F14&lt;=B$29), "Yes", "No")))</f>
        <v>-</v>
      </c>
      <c r="H14" s="47"/>
    </row>
    <row r="15" spans="1:8" ht="15.5" x14ac:dyDescent="0.35">
      <c r="A15" s="65" t="str" cm="1">
        <f t="array" ref="A15">IF(ROWS(C$11:C15)&lt;=COUNTIF('LEA-wide'!$C$11:$C$26,B$9),INDEX('LEA-wide'!$A$11:$A$26,SMALL(IF('LEA-wide'!$C$11:$C$26=B$9,ROW('LEA-wide'!$C$11:$C$26)-10),ROWS(C$11:C15))),"[Enter School Name]")</f>
        <v>[Enter School Name]</v>
      </c>
      <c r="B15" s="66" t="str">
        <f>IFERROR(VLOOKUP($A15,'LEA-wide'!$A$11:$E$26,2,FALSE),"[Enter School Type]")</f>
        <v>[Choose One]</v>
      </c>
      <c r="C15" s="66" t="str">
        <f>IFERROR(VLOOKUP($A15,'LEA-wide'!$A$11:$C$26,3,FALSE),"")</f>
        <v>[Choose One]</v>
      </c>
      <c r="D15" s="66" t="str">
        <f>IF(ISBLANK(VLOOKUP($A15,'LEA-wide'!$A$11:$E$26,4,FALSE)),"",IFERROR(VLOOKUP($A15,'LEA-wide'!$A$11:$E$26,4,FALSE),""))</f>
        <v>[Enter Enrollment]</v>
      </c>
      <c r="E15" s="67" t="str">
        <f>IF(ISBLANK(VLOOKUP($A15,'LEA-wide'!$A$11:$E$26,5,FALSE)),"",IFERROR(VLOOKUP($A15,'LEA-wide'!$A$11:$E$26,5,FALSE),""))</f>
        <v>[Enter Total FTE Teachers]</v>
      </c>
      <c r="F15" s="66" t="str">
        <f>IFERROR((IF(OR(AND(D15&gt;0, D15&lt;201), VLOOKUP(B15, 'Drop Down'!B$4:C$18, 2, FALSE)="Y"),"Exempt",ROUND(D15/E15,3))), "-")</f>
        <v>-</v>
      </c>
      <c r="G15" s="66" t="str">
        <f t="shared" ref="G15:G26" si="0">IF(F15="-", "-", IF(F15="Exempt", "Exempt", IF(AND(B$28&lt;=F15, F15&lt;=B$29), "Yes", "No")))</f>
        <v>-</v>
      </c>
      <c r="H15" s="47"/>
    </row>
    <row r="16" spans="1:8" ht="15.5" x14ac:dyDescent="0.35">
      <c r="A16" s="65" t="str" cm="1">
        <f t="array" ref="A16">IF(ROWS(C$11:C16)&lt;=COUNTIF('LEA-wide'!$C$11:$C$26,B$9),INDEX('LEA-wide'!$A$11:$A$26,SMALL(IF('LEA-wide'!$C$11:$C$26=B$9,ROW('LEA-wide'!$C$11:$C$26)-10),ROWS(C$11:C16))),"[Enter School Name]")</f>
        <v>[Enter School Name]</v>
      </c>
      <c r="B16" s="66" t="str">
        <f>IFERROR(VLOOKUP($A16,'LEA-wide'!$A$11:$E$26,2,FALSE),"[Enter School Type]")</f>
        <v>[Choose One]</v>
      </c>
      <c r="C16" s="66" t="str">
        <f>IFERROR(VLOOKUP($A16,'LEA-wide'!$A$11:$C$26,3,FALSE),"")</f>
        <v>[Choose One]</v>
      </c>
      <c r="D16" s="66" t="str">
        <f>IF(ISBLANK(VLOOKUP($A16,'LEA-wide'!$A$11:$E$26,4,FALSE)),"",IFERROR(VLOOKUP($A16,'LEA-wide'!$A$11:$E$26,4,FALSE),""))</f>
        <v>[Enter Enrollment]</v>
      </c>
      <c r="E16" s="67" t="str">
        <f>IF(ISBLANK(VLOOKUP($A16,'LEA-wide'!$A$11:$E$26,5,FALSE)),"",IFERROR(VLOOKUP($A16,'LEA-wide'!$A$11:$E$26,5,FALSE),""))</f>
        <v>[Enter Total FTE Teachers]</v>
      </c>
      <c r="F16" s="66" t="str">
        <f>IFERROR((IF(OR(AND(D16&gt;0, D16&lt;201), VLOOKUP(B16, 'Drop Down'!B$4:C$18, 2, FALSE)="Y"),"Exempt",ROUND(D16/E16,3))), "-")</f>
        <v>-</v>
      </c>
      <c r="G16" s="66" t="str">
        <f t="shared" si="0"/>
        <v>-</v>
      </c>
      <c r="H16" s="47"/>
    </row>
    <row r="17" spans="1:8" ht="15.5" x14ac:dyDescent="0.35">
      <c r="A17" s="65" t="str" cm="1">
        <f t="array" ref="A17">IF(ROWS(C$11:C17)&lt;=COUNTIF('LEA-wide'!$C$11:$C$26,B$9),INDEX('LEA-wide'!$A$11:$A$26,SMALL(IF('LEA-wide'!$C$11:$C$26=B$9,ROW('LEA-wide'!$C$11:$C$26)-10),ROWS(C$11:C17))),"[Enter School Name]")</f>
        <v>[Enter School Name]</v>
      </c>
      <c r="B17" s="66" t="str">
        <f>IFERROR(VLOOKUP($A17,'LEA-wide'!$A$11:$E$26,2,FALSE),"[Enter School Type]")</f>
        <v>[Choose One]</v>
      </c>
      <c r="C17" s="66" t="str">
        <f>IFERROR(VLOOKUP($A17,'LEA-wide'!$A$11:$C$26,3,FALSE),"")</f>
        <v>[Choose One]</v>
      </c>
      <c r="D17" s="66" t="str">
        <f>IF(ISBLANK(VLOOKUP($A17,'LEA-wide'!$A$11:$E$26,4,FALSE)),"",IFERROR(VLOOKUP($A17,'LEA-wide'!$A$11:$E$26,4,FALSE),""))</f>
        <v>[Enter Enrollment]</v>
      </c>
      <c r="E17" s="67" t="str">
        <f>IF(ISBLANK(VLOOKUP($A17,'LEA-wide'!$A$11:$E$26,5,FALSE)),"",IFERROR(VLOOKUP($A17,'LEA-wide'!$A$11:$E$26,5,FALSE),""))</f>
        <v>[Enter Total FTE Teachers]</v>
      </c>
      <c r="F17" s="66" t="str">
        <f>IFERROR((IF(OR(AND(D17&gt;0, D17&lt;201), VLOOKUP(B17, 'Drop Down'!B$4:C$18, 2, FALSE)="Y"),"Exempt",ROUND(D17/E17,3))), "-")</f>
        <v>-</v>
      </c>
      <c r="G17" s="66" t="str">
        <f t="shared" si="0"/>
        <v>-</v>
      </c>
      <c r="H17" s="47"/>
    </row>
    <row r="18" spans="1:8" ht="15.5" x14ac:dyDescent="0.35">
      <c r="A18" s="65" t="str" cm="1">
        <f t="array" ref="A18">IF(ROWS(C$11:C18)&lt;=COUNTIF('LEA-wide'!$C$11:$C$26,B$9),INDEX('LEA-wide'!$A$11:$A$26,SMALL(IF('LEA-wide'!$C$11:$C$26=B$9,ROW('LEA-wide'!$C$11:$C$26)-10),ROWS(C$11:C18))),"[Enter School Name]")</f>
        <v>[Enter School Name]</v>
      </c>
      <c r="B18" s="66" t="str">
        <f>IFERROR(VLOOKUP($A18,'LEA-wide'!$A$11:$E$26,2,FALSE),"[Enter School Type]")</f>
        <v>[Choose One]</v>
      </c>
      <c r="C18" s="66" t="str">
        <f>IFERROR(VLOOKUP($A18,'LEA-wide'!$A$11:$C$26,3,FALSE),"")</f>
        <v>[Choose One]</v>
      </c>
      <c r="D18" s="66" t="str">
        <f>IF(ISBLANK(VLOOKUP($A18,'LEA-wide'!$A$11:$E$26,4,FALSE)),"",IFERROR(VLOOKUP($A18,'LEA-wide'!$A$11:$E$26,4,FALSE),""))</f>
        <v>[Enter Enrollment]</v>
      </c>
      <c r="E18" s="67" t="str">
        <f>IF(ISBLANK(VLOOKUP($A18,'LEA-wide'!$A$11:$E$26,5,FALSE)),"",IFERROR(VLOOKUP($A18,'LEA-wide'!$A$11:$E$26,5,FALSE),""))</f>
        <v>[Enter Total FTE Teachers]</v>
      </c>
      <c r="F18" s="66" t="str">
        <f>IFERROR((IF(OR(AND(D18&gt;0, D18&lt;201), VLOOKUP(B18, 'Drop Down'!B$4:C$18, 2, FALSE)="Y"),"Exempt",ROUND(D18/E18,3))), "-")</f>
        <v>-</v>
      </c>
      <c r="G18" s="66" t="str">
        <f t="shared" si="0"/>
        <v>-</v>
      </c>
      <c r="H18" s="47"/>
    </row>
    <row r="19" spans="1:8" ht="15.5" x14ac:dyDescent="0.35">
      <c r="A19" s="65" t="str" cm="1">
        <f t="array" ref="A19">IF(ROWS(C$11:C19)&lt;=COUNTIF('LEA-wide'!$C$11:$C$26,B$9),INDEX('LEA-wide'!$A$11:$A$26,SMALL(IF('LEA-wide'!$C$11:$C$26=B$9,ROW('LEA-wide'!$C$11:$C$26)-10),ROWS(C$11:C19))),"[Enter School Name]")</f>
        <v>[Enter School Name]</v>
      </c>
      <c r="B19" s="66" t="str">
        <f>IFERROR(VLOOKUP($A19,'LEA-wide'!$A$11:$E$26,2,FALSE),"[Enter School Type]")</f>
        <v>[Choose One]</v>
      </c>
      <c r="C19" s="66" t="str">
        <f>IFERROR(VLOOKUP($A19,'LEA-wide'!$A$11:$C$26,3,FALSE),"")</f>
        <v>[Choose One]</v>
      </c>
      <c r="D19" s="66" t="str">
        <f>IF(ISBLANK(VLOOKUP($A19,'LEA-wide'!$A$11:$E$26,4,FALSE)),"",IFERROR(VLOOKUP($A19,'LEA-wide'!$A$11:$E$26,4,FALSE),""))</f>
        <v>[Enter Enrollment]</v>
      </c>
      <c r="E19" s="67" t="str">
        <f>IF(ISBLANK(VLOOKUP($A19,'LEA-wide'!$A$11:$E$26,5,FALSE)),"",IFERROR(VLOOKUP($A19,'LEA-wide'!$A$11:$E$26,5,FALSE),""))</f>
        <v>[Enter Total FTE Teachers]</v>
      </c>
      <c r="F19" s="66" t="str">
        <f>IFERROR((IF(OR(AND(D19&gt;0, D19&lt;201), VLOOKUP(B19, 'Drop Down'!B$4:C$18, 2, FALSE)="Y"),"Exempt",ROUND(D19/E19,3))), "-")</f>
        <v>-</v>
      </c>
      <c r="G19" s="66" t="str">
        <f t="shared" si="0"/>
        <v>-</v>
      </c>
      <c r="H19" s="47"/>
    </row>
    <row r="20" spans="1:8" ht="15.5" x14ac:dyDescent="0.35">
      <c r="A20" s="65" t="str" cm="1">
        <f t="array" ref="A20">IF(ROWS(C$11:C20)&lt;=COUNTIF('LEA-wide'!$C$11:$C$26,B$9),INDEX('LEA-wide'!$A$11:$A$26,SMALL(IF('LEA-wide'!$C$11:$C$26=B$9,ROW('LEA-wide'!$C$11:$C$26)-10),ROWS(C$11:C20))),"[Enter School Name]")</f>
        <v>[Enter School Name]</v>
      </c>
      <c r="B20" s="66" t="str">
        <f>IFERROR(VLOOKUP($A20,'LEA-wide'!$A$11:$E$26,2,FALSE),"[Enter School Type]")</f>
        <v>[Choose One]</v>
      </c>
      <c r="C20" s="66" t="str">
        <f>IFERROR(VLOOKUP($A20,'LEA-wide'!$A$11:$C$26,3,FALSE),"")</f>
        <v>[Choose One]</v>
      </c>
      <c r="D20" s="66" t="str">
        <f>IF(ISBLANK(VLOOKUP($A20,'LEA-wide'!$A$11:$E$26,4,FALSE)),"",IFERROR(VLOOKUP($A20,'LEA-wide'!$A$11:$E$26,4,FALSE),""))</f>
        <v>[Enter Enrollment]</v>
      </c>
      <c r="E20" s="67" t="str">
        <f>IF(ISBLANK(VLOOKUP($A20,'LEA-wide'!$A$11:$E$26,5,FALSE)),"",IFERROR(VLOOKUP($A20,'LEA-wide'!$A$11:$E$26,5,FALSE),""))</f>
        <v>[Enter Total FTE Teachers]</v>
      </c>
      <c r="F20" s="66" t="str">
        <f>IFERROR((IF(OR(AND(D20&gt;0, D20&lt;201), VLOOKUP(B20, 'Drop Down'!B$4:C$18, 2, FALSE)="Y"),"Exempt",ROUND(D20/E20,3))), "-")</f>
        <v>-</v>
      </c>
      <c r="G20" s="66" t="str">
        <f t="shared" si="0"/>
        <v>-</v>
      </c>
      <c r="H20" s="47"/>
    </row>
    <row r="21" spans="1:8" ht="15.5" x14ac:dyDescent="0.35">
      <c r="A21" s="65" t="str" cm="1">
        <f t="array" ref="A21">IF(ROWS(C$11:C21)&lt;=COUNTIF('LEA-wide'!$C$11:$C$26,B$9),INDEX('LEA-wide'!$A$11:$A$26,SMALL(IF('LEA-wide'!$C$11:$C$26=B$9,ROW('LEA-wide'!$C$11:$C$26)-10),ROWS(C$11:C21))),"[Enter School Name]")</f>
        <v>[Enter School Name]</v>
      </c>
      <c r="B21" s="66" t="str">
        <f>IFERROR(VLOOKUP($A21,'LEA-wide'!$A$11:$E$26,2,FALSE),"[Enter School Type]")</f>
        <v>[Choose One]</v>
      </c>
      <c r="C21" s="66" t="str">
        <f>IFERROR(VLOOKUP($A21,'LEA-wide'!$A$11:$C$26,3,FALSE),"")</f>
        <v>[Choose One]</v>
      </c>
      <c r="D21" s="66" t="str">
        <f>IF(ISBLANK(VLOOKUP($A21,'LEA-wide'!$A$11:$E$26,4,FALSE)),"",IFERROR(VLOOKUP($A21,'LEA-wide'!$A$11:$E$26,4,FALSE),""))</f>
        <v>[Enter Enrollment]</v>
      </c>
      <c r="E21" s="67" t="str">
        <f>IF(ISBLANK(VLOOKUP($A21,'LEA-wide'!$A$11:$E$26,5,FALSE)),"",IFERROR(VLOOKUP($A21,'LEA-wide'!$A$11:$E$26,5,FALSE),""))</f>
        <v>[Enter Total FTE Teachers]</v>
      </c>
      <c r="F21" s="66" t="str">
        <f>IFERROR((IF(OR(AND(D21&gt;0, D21&lt;201), VLOOKUP(B21, 'Drop Down'!B$4:C$18, 2, FALSE)="Y"),"Exempt",ROUND(D21/E21,3))), "-")</f>
        <v>-</v>
      </c>
      <c r="G21" s="66" t="str">
        <f t="shared" si="0"/>
        <v>-</v>
      </c>
      <c r="H21" s="47"/>
    </row>
    <row r="22" spans="1:8" ht="15.5" x14ac:dyDescent="0.35">
      <c r="A22" s="65" t="str" cm="1">
        <f t="array" ref="A22">IF(ROWS(C$11:C22)&lt;=COUNTIF('LEA-wide'!$C$11:$C$26,B$9),INDEX('LEA-wide'!$A$11:$A$26,SMALL(IF('LEA-wide'!$C$11:$C$26=B$9,ROW('LEA-wide'!$C$11:$C$26)-10),ROWS(C$11:C22))),"[Enter School Name]")</f>
        <v>[Enter School Name]</v>
      </c>
      <c r="B22" s="66" t="str">
        <f>IFERROR(VLOOKUP($A22,'LEA-wide'!$A$11:$E$26,2,FALSE),"[Enter School Type]")</f>
        <v>[Choose One]</v>
      </c>
      <c r="C22" s="66" t="str">
        <f>IFERROR(VLOOKUP($A22,'LEA-wide'!$A$11:$C$26,3,FALSE),"")</f>
        <v>[Choose One]</v>
      </c>
      <c r="D22" s="66" t="str">
        <f>IF(ISBLANK(VLOOKUP($A22,'LEA-wide'!$A$11:$E$26,4,FALSE)),"",IFERROR(VLOOKUP($A22,'LEA-wide'!$A$11:$E$26,4,FALSE),""))</f>
        <v>[Enter Enrollment]</v>
      </c>
      <c r="E22" s="67" t="str">
        <f>IF(ISBLANK(VLOOKUP($A22,'LEA-wide'!$A$11:$E$26,5,FALSE)),"",IFERROR(VLOOKUP($A22,'LEA-wide'!$A$11:$E$26,5,FALSE),""))</f>
        <v>[Enter Total FTE Teachers]</v>
      </c>
      <c r="F22" s="66" t="str">
        <f>IFERROR((IF(OR(AND(D22&gt;0, D22&lt;201), VLOOKUP(B22, 'Drop Down'!B$4:C$18, 2, FALSE)="Y"),"Exempt",ROUND(D22/E22,3))), "-")</f>
        <v>-</v>
      </c>
      <c r="G22" s="66" t="str">
        <f t="shared" si="0"/>
        <v>-</v>
      </c>
      <c r="H22" s="47"/>
    </row>
    <row r="23" spans="1:8" ht="15.5" x14ac:dyDescent="0.35">
      <c r="A23" s="65" t="str" cm="1">
        <f t="array" ref="A23">IF(ROWS(C$11:C23)&lt;=COUNTIF('LEA-wide'!$C$11:$C$26,B$9),INDEX('LEA-wide'!$A$11:$A$26,SMALL(IF('LEA-wide'!$C$11:$C$26=B$9,ROW('LEA-wide'!$C$11:$C$26)-10),ROWS(C$11:C23))),"[Enter School Name]")</f>
        <v>[Enter School Name]</v>
      </c>
      <c r="B23" s="66" t="str">
        <f>IFERROR(VLOOKUP($A23,'LEA-wide'!$A$11:$E$26,2,FALSE),"[Enter School Type]")</f>
        <v>[Choose One]</v>
      </c>
      <c r="C23" s="66" t="str">
        <f>IFERROR(VLOOKUP($A23,'LEA-wide'!$A$11:$C$26,3,FALSE),"")</f>
        <v>[Choose One]</v>
      </c>
      <c r="D23" s="66" t="str">
        <f>IF(ISBLANK(VLOOKUP($A23,'LEA-wide'!$A$11:$E$26,4,FALSE)),"",IFERROR(VLOOKUP($A23,'LEA-wide'!$A$11:$E$26,4,FALSE),""))</f>
        <v>[Enter Enrollment]</v>
      </c>
      <c r="E23" s="67" t="str">
        <f>IF(ISBLANK(VLOOKUP($A23,'LEA-wide'!$A$11:$E$26,5,FALSE)),"",IFERROR(VLOOKUP($A23,'LEA-wide'!$A$11:$E$26,5,FALSE),""))</f>
        <v>[Enter Total FTE Teachers]</v>
      </c>
      <c r="F23" s="66" t="str">
        <f>IFERROR((IF(OR(AND(D23&gt;0, D23&lt;201), VLOOKUP(B23, 'Drop Down'!B$4:C$18, 2, FALSE)="Y"),"Exempt",ROUND(D23/E23,3))), "-")</f>
        <v>-</v>
      </c>
      <c r="G23" s="66" t="str">
        <f t="shared" si="0"/>
        <v>-</v>
      </c>
      <c r="H23" s="47"/>
    </row>
    <row r="24" spans="1:8" ht="15.5" x14ac:dyDescent="0.35">
      <c r="A24" s="65" t="str" cm="1">
        <f t="array" ref="A24">IF(ROWS(C$11:C24)&lt;=COUNTIF('LEA-wide'!$C$11:$C$26,B$9),INDEX('LEA-wide'!$A$11:$A$26,SMALL(IF('LEA-wide'!$C$11:$C$26=B$9,ROW('LEA-wide'!$C$11:$C$26)-10),ROWS(C$11:C24))),"[Enter School Name]")</f>
        <v>[Enter School Name]</v>
      </c>
      <c r="B24" s="66" t="str">
        <f>IFERROR(VLOOKUP($A24,'LEA-wide'!$A$11:$E$26,2,FALSE),"[Enter School Type]")</f>
        <v>[Choose One]</v>
      </c>
      <c r="C24" s="66" t="str">
        <f>IFERROR(VLOOKUP($A24,'LEA-wide'!$A$11:$C$26,3,FALSE),"")</f>
        <v>[Choose One]</v>
      </c>
      <c r="D24" s="66" t="str">
        <f>IF(ISBLANK(VLOOKUP($A24,'LEA-wide'!$A$11:$E$26,4,FALSE)),"",IFERROR(VLOOKUP($A24,'LEA-wide'!$A$11:$E$26,4,FALSE),""))</f>
        <v>[Enter Enrollment]</v>
      </c>
      <c r="E24" s="67" t="str">
        <f>IF(ISBLANK(VLOOKUP($A24,'LEA-wide'!$A$11:$E$26,5,FALSE)),"",IFERROR(VLOOKUP($A24,'LEA-wide'!$A$11:$E$26,5,FALSE),""))</f>
        <v>[Enter Total FTE Teachers]</v>
      </c>
      <c r="F24" s="66" t="str">
        <f>IFERROR((IF(OR(AND(D24&gt;0, D24&lt;201), VLOOKUP(B24, 'Drop Down'!B$4:C$18, 2, FALSE)="Y"),"Exempt",ROUND(D24/E24,3))), "-")</f>
        <v>-</v>
      </c>
      <c r="G24" s="66" t="str">
        <f t="shared" si="0"/>
        <v>-</v>
      </c>
      <c r="H24" s="47"/>
    </row>
    <row r="25" spans="1:8" ht="15.5" x14ac:dyDescent="0.35">
      <c r="A25" s="65" t="str" cm="1">
        <f t="array" ref="A25">IF(ROWS(C$11:C25)&lt;=COUNTIF('LEA-wide'!$C$11:$C$26,B$9),INDEX('LEA-wide'!$A$11:$A$26,SMALL(IF('LEA-wide'!$C$11:$C$26=B$9,ROW('LEA-wide'!$C$11:$C$26)-10),ROWS(C$11:C25))),"[Enter School Name]")</f>
        <v>[Enter School Name]</v>
      </c>
      <c r="B25" s="66" t="str">
        <f>IFERROR(VLOOKUP($A25,'LEA-wide'!$A$11:$E$26,2,FALSE),"[Enter School Type]")</f>
        <v>[Choose One]</v>
      </c>
      <c r="C25" s="66" t="str">
        <f>IFERROR(VLOOKUP($A25,'LEA-wide'!$A$11:$C$26,3,FALSE),"")</f>
        <v>[Choose One]</v>
      </c>
      <c r="D25" s="66" t="str">
        <f>IF(ISBLANK(VLOOKUP($A25,'LEA-wide'!$A$11:$E$26,4,FALSE)),"",IFERROR(VLOOKUP($A25,'LEA-wide'!$A$11:$E$26,4,FALSE),""))</f>
        <v>[Enter Enrollment]</v>
      </c>
      <c r="E25" s="67" t="str">
        <f>IF(ISBLANK(VLOOKUP($A25,'LEA-wide'!$A$11:$E$26,5,FALSE)),"",IFERROR(VLOOKUP($A25,'LEA-wide'!$A$11:$E$26,5,FALSE),""))</f>
        <v>[Enter Total FTE Teachers]</v>
      </c>
      <c r="F25" s="66" t="str">
        <f>IFERROR((IF(OR(AND(D25&gt;0, D25&lt;201), VLOOKUP(B25, 'Drop Down'!B$4:C$18, 2, FALSE)="Y"),"Exempt",ROUND(D25/E25,3))), "-")</f>
        <v>-</v>
      </c>
      <c r="G25" s="66" t="str">
        <f t="shared" si="0"/>
        <v>-</v>
      </c>
      <c r="H25" s="47"/>
    </row>
    <row r="26" spans="1:8" ht="15.5" x14ac:dyDescent="0.35">
      <c r="A26" s="68" t="str" cm="1">
        <f t="array" ref="A26">IF(ROWS(C$11:C26)&lt;=COUNTIF('LEA-wide'!$C$11:$C$26,B$9),INDEX('LEA-wide'!$A$11:$A$26,SMALL(IF('LEA-wide'!$C$11:$C$26=B$9,ROW('LEA-wide'!$C$11:$C$26)-10),ROWS(C$11:C26))),"[Enter School Name]")</f>
        <v>[Enter School Name]</v>
      </c>
      <c r="B26" s="69" t="str">
        <f>IFERROR(VLOOKUP($A26,'LEA-wide'!$A$11:$E$26,2,FALSE),"[Enter School Type]")</f>
        <v>[Choose One]</v>
      </c>
      <c r="C26" s="70" t="str">
        <f>IFERROR(VLOOKUP($A26,'LEA-wide'!$A$11:$C$26,3,FALSE),"")</f>
        <v>[Choose One]</v>
      </c>
      <c r="D26" s="70" t="str">
        <f>IF(ISBLANK(VLOOKUP($A26,'LEA-wide'!$A$11:$E$26,4,FALSE)),"",IFERROR(VLOOKUP($A26,'LEA-wide'!$A$11:$E$26,4,FALSE),""))</f>
        <v>[Enter Enrollment]</v>
      </c>
      <c r="E26" s="71" t="str">
        <f>IF(ISBLANK(VLOOKUP($A26,'LEA-wide'!$A$11:$E$26,5,FALSE)),"",IFERROR(VLOOKUP($A26,'LEA-wide'!$A$11:$E$26,5,FALSE),""))</f>
        <v>[Enter Total FTE Teachers]</v>
      </c>
      <c r="F26" s="70" t="str">
        <f>IFERROR((IF(OR(AND(D26&gt;0, D26&lt;201), VLOOKUP(B26, 'Drop Down'!B$4:C$18, 2, FALSE)="Y"),"Exempt",ROUND(D26/E26,3))), "-")</f>
        <v>-</v>
      </c>
      <c r="G26" s="70" t="str">
        <f t="shared" si="0"/>
        <v>-</v>
      </c>
      <c r="H26" s="47"/>
    </row>
    <row r="27" spans="1:8" ht="16" thickBot="1" x14ac:dyDescent="0.4">
      <c r="A27" s="48" t="s">
        <v>46</v>
      </c>
      <c r="B27" s="49" t="str">
        <f>IFERROR(ROUND(AVERAGE(F11:F26), 3), "")</f>
        <v/>
      </c>
      <c r="C27" s="50"/>
      <c r="D27" s="51"/>
      <c r="E27" s="39"/>
      <c r="F27" s="39"/>
      <c r="G27" s="39"/>
    </row>
    <row r="28" spans="1:8" ht="16" thickBot="1" x14ac:dyDescent="0.4">
      <c r="A28" s="52" t="s">
        <v>47</v>
      </c>
      <c r="B28" s="53" t="str">
        <f>IFERROR(ROUND(0.85*B27, 3), "")</f>
        <v/>
      </c>
      <c r="C28" s="50"/>
      <c r="D28" s="51"/>
      <c r="E28" s="39"/>
      <c r="F28" s="39"/>
      <c r="G28" s="39"/>
    </row>
    <row r="29" spans="1:8" ht="16" thickBot="1" x14ac:dyDescent="0.4">
      <c r="A29" s="48" t="s">
        <v>48</v>
      </c>
      <c r="B29" s="49" t="str">
        <f>IFERROR(ROUND(1.15*B27, 3), "")</f>
        <v/>
      </c>
      <c r="C29" s="50"/>
      <c r="D29" s="51"/>
      <c r="E29" s="39"/>
      <c r="F29" s="39"/>
      <c r="G29" s="39"/>
    </row>
    <row r="30" spans="1:8" ht="15.5" x14ac:dyDescent="0.35">
      <c r="A30" s="39" t="s">
        <v>60</v>
      </c>
    </row>
    <row r="31" spans="1:8" ht="15.5" x14ac:dyDescent="0.35">
      <c r="A31" s="39" t="s">
        <v>37</v>
      </c>
    </row>
    <row r="32" spans="1:8" ht="15.5" x14ac:dyDescent="0.35">
      <c r="A32" s="54" t="s">
        <v>59</v>
      </c>
    </row>
  </sheetData>
  <sheetProtection algorithmName="SHA-512" hashValue="bHZFAnQu7dleJD53P89KoZ7bWlCZHYjWg8zcQ/XpbZbnJI8kYZBZeTOrCptkuOJxSR2JP9CWQ3jPYEkIzuwyvA==" saltValue="nmZaGV0WbSI5GWz5QJd+qQ==" spinCount="100000" sheet="1" sort="0" autoFilter="0"/>
  <pageMargins left="0.7" right="0.7" top="0.75" bottom="0.75" header="0.3" footer="0.3"/>
  <pageSetup orientation="portrait" horizontalDpi="90" verticalDpi="90" r:id="rId1"/>
  <ignoredErrors>
    <ignoredError sqref="B6:B8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/>
  </sheetViews>
  <sheetFormatPr defaultColWidth="9.1796875" defaultRowHeight="14.5" x14ac:dyDescent="0.35"/>
  <cols>
    <col min="1" max="1" width="46.7265625" style="33" customWidth="1"/>
    <col min="2" max="2" width="49.54296875" style="33" customWidth="1"/>
    <col min="3" max="3" width="30.453125" style="33" customWidth="1"/>
    <col min="4" max="4" width="19.7265625" style="40" customWidth="1"/>
    <col min="5" max="5" width="28.1796875" style="33" customWidth="1"/>
    <col min="6" max="6" width="30.453125" style="33" customWidth="1"/>
    <col min="7" max="7" width="15.81640625" style="33" customWidth="1"/>
    <col min="8" max="16384" width="9.1796875" style="33"/>
  </cols>
  <sheetData>
    <row r="1" spans="1:8" ht="23" x14ac:dyDescent="0.5">
      <c r="A1" s="30" t="s">
        <v>0</v>
      </c>
      <c r="B1" s="30"/>
      <c r="C1" s="30"/>
      <c r="D1" s="31"/>
      <c r="E1" s="30"/>
      <c r="F1" s="32"/>
      <c r="G1" s="32"/>
    </row>
    <row r="2" spans="1:8" ht="18" x14ac:dyDescent="0.4">
      <c r="A2" s="34" t="s">
        <v>61</v>
      </c>
      <c r="B2" s="35"/>
      <c r="C2" s="36"/>
      <c r="D2" s="37"/>
      <c r="E2" s="36"/>
      <c r="F2" s="36"/>
      <c r="G2" s="36"/>
    </row>
    <row r="3" spans="1:8" ht="18" x14ac:dyDescent="0.4">
      <c r="A3" s="34" t="s">
        <v>30</v>
      </c>
      <c r="B3" s="35"/>
      <c r="C3" s="36"/>
      <c r="D3" s="37"/>
      <c r="E3" s="36"/>
      <c r="F3" s="36"/>
      <c r="G3" s="36"/>
    </row>
    <row r="4" spans="1:8" ht="16" customHeight="1" x14ac:dyDescent="0.35">
      <c r="A4" s="38" t="s">
        <v>39</v>
      </c>
      <c r="B4" s="39" t="s">
        <v>43</v>
      </c>
      <c r="E4" s="41"/>
      <c r="F4" s="41"/>
      <c r="G4" s="42"/>
    </row>
    <row r="5" spans="1:8" ht="16" customHeight="1" thickBot="1" x14ac:dyDescent="0.4">
      <c r="A5" s="38" t="s">
        <v>40</v>
      </c>
      <c r="B5" s="39" t="s">
        <v>42</v>
      </c>
      <c r="E5" s="41"/>
      <c r="F5" s="41"/>
      <c r="G5" s="41"/>
    </row>
    <row r="6" spans="1:8" ht="16" thickBot="1" x14ac:dyDescent="0.4">
      <c r="A6" s="34" t="s">
        <v>34</v>
      </c>
      <c r="B6" s="43" t="str">
        <f>IF(ISBLANK('LEA-wide'!$B$6),"",'LEA-wide'!$B$6)</f>
        <v>[Enter Fiscal Year]</v>
      </c>
    </row>
    <row r="7" spans="1:8" ht="16" thickBot="1" x14ac:dyDescent="0.4">
      <c r="A7" s="34" t="s">
        <v>35</v>
      </c>
      <c r="B7" s="44" t="str">
        <f>IF(ISBLANK('LEA-wide'!$B$7),"",'LEA-wide'!$B$7)</f>
        <v>[Enter CDS Code]</v>
      </c>
    </row>
    <row r="8" spans="1:8" ht="16" thickBot="1" x14ac:dyDescent="0.4">
      <c r="A8" s="34" t="s">
        <v>36</v>
      </c>
      <c r="B8" s="43" t="str">
        <f>IF(ISBLANK('LEA-wide'!$B$8),"",'LEA-wide'!$B$8)</f>
        <v>[Enter Name of LEA]</v>
      </c>
    </row>
    <row r="9" spans="1:8" ht="20.149999999999999" customHeight="1" x14ac:dyDescent="0.4">
      <c r="A9" s="45" t="s">
        <v>44</v>
      </c>
      <c r="B9" s="46">
        <v>2</v>
      </c>
    </row>
    <row r="10" spans="1:8" s="86" customFormat="1" ht="50.15" customHeight="1" x14ac:dyDescent="0.35">
      <c r="A10" s="82" t="s">
        <v>1</v>
      </c>
      <c r="B10" s="83" t="s">
        <v>3</v>
      </c>
      <c r="C10" s="84" t="s">
        <v>41</v>
      </c>
      <c r="D10" s="84" t="s">
        <v>4</v>
      </c>
      <c r="E10" s="84" t="s">
        <v>57</v>
      </c>
      <c r="F10" s="84" t="s">
        <v>32</v>
      </c>
      <c r="G10" s="84" t="s">
        <v>2</v>
      </c>
      <c r="H10" s="85"/>
    </row>
    <row r="11" spans="1:8" ht="15.5" x14ac:dyDescent="0.35">
      <c r="A11" s="65" t="str" cm="1">
        <f t="array" ref="A11">IF(ROWS(C$11:C11)&lt;=COUNTIF('LEA-wide'!$C$11:$C$26,B$9),INDEX('LEA-wide'!$A$11:$A$26,SMALL(IF('LEA-wide'!$C$11:$C$26=B$9,ROW('LEA-wide'!$C$11:$C$26)-10),ROWS(C$11:C11))),"[Enter School Name]")</f>
        <v>[Enter School Name]</v>
      </c>
      <c r="B11" s="66" t="str">
        <f>IFERROR(VLOOKUP($A11,'LEA-wide'!$A$11:$E$26,2,FALSE),"")</f>
        <v>[Choose One]</v>
      </c>
      <c r="C11" s="66" t="str">
        <f>IFERROR(VLOOKUP($A11,'LEA-wide'!$A$11:$C$26,3,FALSE),"")</f>
        <v>[Choose One]</v>
      </c>
      <c r="D11" s="66" t="str">
        <f>IF(ISBLANK(VLOOKUP($A11,'LEA-wide'!$A$11:$E$26,4,FALSE)),"",IFERROR(VLOOKUP($A11,'LEA-wide'!$A$11:$E$26,4,FALSE),""))</f>
        <v>[Enter Enrollment]</v>
      </c>
      <c r="E11" s="67" t="str">
        <f>IF(ISBLANK(VLOOKUP($A11,'LEA-wide'!$A$11:$E$26,5,FALSE)),"",IFERROR(VLOOKUP($A11,'LEA-wide'!$A$11:$E$26,5,FALSE),""))</f>
        <v>[Enter Total FTE Teachers]</v>
      </c>
      <c r="F11" s="66" t="str">
        <f>IFERROR((IF(OR(AND(D11&gt;0, D11&lt;201), VLOOKUP(B11, 'Drop Down'!B$4:C$18, 2, FALSE)="Y"),"Exempt",ROUND(D11/E11,3))), "-")</f>
        <v>-</v>
      </c>
      <c r="G11" s="66" t="str">
        <f>IF(F11="-", "-", IF(F11="Exempt", "Exempt", IF(AND(B$28&lt;=F11, F11&lt;=B$29), "Yes", "No")))</f>
        <v>-</v>
      </c>
      <c r="H11" s="47"/>
    </row>
    <row r="12" spans="1:8" ht="15.5" x14ac:dyDescent="0.35">
      <c r="A12" s="65" t="str" cm="1">
        <f t="array" ref="A12">IF(ROWS(C$11:C12)&lt;=COUNTIF('LEA-wide'!$C$11:$C$26,B$9),INDEX('LEA-wide'!$A$11:$A$26,SMALL(IF('LEA-wide'!$C$11:$C$26=B$9,ROW('LEA-wide'!$C$11:$C$26)-10),ROWS(C$11:C12))),"[Enter School Name]")</f>
        <v>[Enter School Name]</v>
      </c>
      <c r="B12" s="66" t="str">
        <f>IFERROR(VLOOKUP($A12,'LEA-wide'!$A$11:$E$26,2,FALSE),"")</f>
        <v>[Choose One]</v>
      </c>
      <c r="C12" s="66" t="str">
        <f>IFERROR(VLOOKUP($A12,'LEA-wide'!$A$11:$C$26,3,FALSE),"")</f>
        <v>[Choose One]</v>
      </c>
      <c r="D12" s="66" t="str">
        <f>IF(ISBLANK(VLOOKUP($A12,'LEA-wide'!$A$11:$E$26,4,FALSE)),"",IFERROR(VLOOKUP($A12,'LEA-wide'!$A$11:$E$26,4,FALSE),""))</f>
        <v>[Enter Enrollment]</v>
      </c>
      <c r="E12" s="67" t="str">
        <f>IF(ISBLANK(VLOOKUP($A12,'LEA-wide'!$A$11:$E$26,5,FALSE)),"",IFERROR(VLOOKUP($A12,'LEA-wide'!$A$11:$E$26,5,FALSE),""))</f>
        <v>[Enter Total FTE Teachers]</v>
      </c>
      <c r="F12" s="66" t="str">
        <f>IFERROR((IF(OR(AND(D12&gt;0, D12&lt;201), VLOOKUP(B12, 'Drop Down'!B$4:C$18, 2, FALSE)="Y"),"Exempt",ROUND(D12/E12,3))), "-")</f>
        <v>-</v>
      </c>
      <c r="G12" s="66" t="str">
        <f>IF(F12="-", "-", IF(F12="Exempt", "Exempt", IF(AND(B$28&lt;=F12, F12&lt;=B$29), "Yes", "No")))</f>
        <v>-</v>
      </c>
      <c r="H12" s="47"/>
    </row>
    <row r="13" spans="1:8" ht="15.5" x14ac:dyDescent="0.35">
      <c r="A13" s="65" t="str" cm="1">
        <f t="array" ref="A13">IF(ROWS(C$11:C13)&lt;=COUNTIF('LEA-wide'!$C$11:$C$26,B$9),INDEX('LEA-wide'!$A$11:$A$26,SMALL(IF('LEA-wide'!$C$11:$C$26=B$9,ROW('LEA-wide'!$C$11:$C$26)-10),ROWS(C$11:C13))),"[Enter School Name]")</f>
        <v>[Enter School Name]</v>
      </c>
      <c r="B13" s="66" t="str">
        <f>IFERROR(VLOOKUP($A13,'LEA-wide'!$A$11:$E$26,2,FALSE),"")</f>
        <v>[Choose One]</v>
      </c>
      <c r="C13" s="66" t="str">
        <f>IFERROR(VLOOKUP($A13,'LEA-wide'!$A$11:$C$26,3,FALSE),"")</f>
        <v>[Choose One]</v>
      </c>
      <c r="D13" s="66" t="str">
        <f>IF(ISBLANK(VLOOKUP($A13,'LEA-wide'!$A$11:$E$26,4,FALSE)),"",IFERROR(VLOOKUP($A13,'LEA-wide'!$A$11:$E$26,4,FALSE),""))</f>
        <v>[Enter Enrollment]</v>
      </c>
      <c r="E13" s="67" t="str">
        <f>IF(ISBLANK(VLOOKUP($A13,'LEA-wide'!$A$11:$E$26,5,FALSE)),"",IFERROR(VLOOKUP($A13,'LEA-wide'!$A$11:$E$26,5,FALSE),""))</f>
        <v>[Enter Total FTE Teachers]</v>
      </c>
      <c r="F13" s="66" t="str">
        <f>IFERROR((IF(OR(AND(D13&gt;0, D13&lt;201), VLOOKUP(B13, 'Drop Down'!B$4:C$18, 2, FALSE)="Y"),"Exempt",ROUND(D13/E13,3))), "-")</f>
        <v>-</v>
      </c>
      <c r="G13" s="66" t="str">
        <f>IF(F13="-", "-", IF(F13="Exempt", "Exempt", IF(AND(B$28&lt;=F13, F13&lt;=B$29), "Yes", "No")))</f>
        <v>-</v>
      </c>
      <c r="H13" s="47"/>
    </row>
    <row r="14" spans="1:8" ht="15.5" x14ac:dyDescent="0.35">
      <c r="A14" s="65" t="str" cm="1">
        <f t="array" ref="A14">IF(ROWS(C$11:C14)&lt;=COUNTIF('LEA-wide'!$C$11:$C$26,B$9),INDEX('LEA-wide'!$A$11:$A$26,SMALL(IF('LEA-wide'!$C$11:$C$26=B$9,ROW('LEA-wide'!$C$11:$C$26)-10),ROWS(C$11:C14))),"[Enter School Name]")</f>
        <v>[Enter School Name]</v>
      </c>
      <c r="B14" s="66" t="str">
        <f>IFERROR(VLOOKUP($A14,'LEA-wide'!$A$11:$E$26,2,FALSE),"")</f>
        <v>[Choose One]</v>
      </c>
      <c r="C14" s="66" t="str">
        <f>IFERROR(VLOOKUP($A14,'LEA-wide'!$A$11:$C$26,3,FALSE),"")</f>
        <v>[Choose One]</v>
      </c>
      <c r="D14" s="66" t="str">
        <f>IF(ISBLANK(VLOOKUP($A14,'LEA-wide'!$A$11:$E$26,4,FALSE)),"",IFERROR(VLOOKUP($A14,'LEA-wide'!$A$11:$E$26,4,FALSE),""))</f>
        <v>[Enter Enrollment]</v>
      </c>
      <c r="E14" s="67" t="str">
        <f>IF(ISBLANK(VLOOKUP($A14,'LEA-wide'!$A$11:$E$26,5,FALSE)),"",IFERROR(VLOOKUP($A14,'LEA-wide'!$A$11:$E$26,5,FALSE),""))</f>
        <v>[Enter Total FTE Teachers]</v>
      </c>
      <c r="F14" s="66" t="str">
        <f>IFERROR((IF(OR(AND(D14&gt;0, D14&lt;201), VLOOKUP(B14, 'Drop Down'!B$4:C$18, 2, FALSE)="Y"),"Exempt",ROUND(D14/E14,3))), "-")</f>
        <v>-</v>
      </c>
      <c r="G14" s="66" t="str">
        <f>IF(F14="-", "-", IF(F14="Exempt", "Exempt", IF(AND(B$28&lt;=F14, F14&lt;=B$29), "Yes", "No")))</f>
        <v>-</v>
      </c>
      <c r="H14" s="47"/>
    </row>
    <row r="15" spans="1:8" ht="15.5" x14ac:dyDescent="0.35">
      <c r="A15" s="65" t="str" cm="1">
        <f t="array" ref="A15">IF(ROWS(C$11:C15)&lt;=COUNTIF('LEA-wide'!$C$11:$C$26,B$9),INDEX('LEA-wide'!$A$11:$A$26,SMALL(IF('LEA-wide'!$C$11:$C$26=B$9,ROW('LEA-wide'!$C$11:$C$26)-10),ROWS(C$11:C15))),"[Enter School Name]")</f>
        <v>[Enter School Name]</v>
      </c>
      <c r="B15" s="66" t="str">
        <f>IFERROR(VLOOKUP($A15,'LEA-wide'!$A$11:$E$26,2,FALSE),"")</f>
        <v>[Choose One]</v>
      </c>
      <c r="C15" s="66" t="str">
        <f>IFERROR(VLOOKUP($A15,'LEA-wide'!$A$11:$C$26,3,FALSE),"")</f>
        <v>[Choose One]</v>
      </c>
      <c r="D15" s="66" t="str">
        <f>IF(ISBLANK(VLOOKUP($A15,'LEA-wide'!$A$11:$E$26,4,FALSE)),"",IFERROR(VLOOKUP($A15,'LEA-wide'!$A$11:$E$26,4,FALSE),""))</f>
        <v>[Enter Enrollment]</v>
      </c>
      <c r="E15" s="67" t="str">
        <f>IF(ISBLANK(VLOOKUP($A15,'LEA-wide'!$A$11:$E$26,5,FALSE)),"",IFERROR(VLOOKUP($A15,'LEA-wide'!$A$11:$E$26,5,FALSE),""))</f>
        <v>[Enter Total FTE Teachers]</v>
      </c>
      <c r="F15" s="66" t="str">
        <f>IFERROR((IF(OR(AND(D15&gt;0, D15&lt;201), VLOOKUP(B15, 'Drop Down'!B$4:C$18, 2, FALSE)="Y"),"Exempt",ROUND(D15/E15,3))), "-")</f>
        <v>-</v>
      </c>
      <c r="G15" s="66" t="str">
        <f t="shared" ref="G15:G26" si="0">IF(F15="-", "-", IF(F15="Exempt", "Exempt", IF(AND(B$28&lt;=F15, F15&lt;=B$29), "Yes", "No")))</f>
        <v>-</v>
      </c>
      <c r="H15" s="47"/>
    </row>
    <row r="16" spans="1:8" ht="15.5" x14ac:dyDescent="0.35">
      <c r="A16" s="65" t="str" cm="1">
        <f t="array" ref="A16">IF(ROWS(C$11:C16)&lt;=COUNTIF('LEA-wide'!$C$11:$C$26,B$9),INDEX('LEA-wide'!$A$11:$A$26,SMALL(IF('LEA-wide'!$C$11:$C$26=B$9,ROW('LEA-wide'!$C$11:$C$26)-10),ROWS(C$11:C16))),"[Enter School Name]")</f>
        <v>[Enter School Name]</v>
      </c>
      <c r="B16" s="66" t="str">
        <f>IFERROR(VLOOKUP($A16,'LEA-wide'!$A$11:$E$26,2,FALSE),"")</f>
        <v>[Choose One]</v>
      </c>
      <c r="C16" s="66" t="str">
        <f>IFERROR(VLOOKUP($A16,'LEA-wide'!$A$11:$C$26,3,FALSE),"")</f>
        <v>[Choose One]</v>
      </c>
      <c r="D16" s="66" t="str">
        <f>IF(ISBLANK(VLOOKUP($A16,'LEA-wide'!$A$11:$E$26,4,FALSE)),"",IFERROR(VLOOKUP($A16,'LEA-wide'!$A$11:$E$26,4,FALSE),""))</f>
        <v>[Enter Enrollment]</v>
      </c>
      <c r="E16" s="67" t="str">
        <f>IF(ISBLANK(VLOOKUP($A16,'LEA-wide'!$A$11:$E$26,5,FALSE)),"",IFERROR(VLOOKUP($A16,'LEA-wide'!$A$11:$E$26,5,FALSE),""))</f>
        <v>[Enter Total FTE Teachers]</v>
      </c>
      <c r="F16" s="66" t="str">
        <f>IFERROR((IF(OR(AND(D16&gt;0, D16&lt;201), VLOOKUP(B16, 'Drop Down'!B$4:C$18, 2, FALSE)="Y"),"Exempt",ROUND(D16/E16,3))), "-")</f>
        <v>-</v>
      </c>
      <c r="G16" s="66" t="str">
        <f t="shared" si="0"/>
        <v>-</v>
      </c>
      <c r="H16" s="47"/>
    </row>
    <row r="17" spans="1:8" ht="15.5" x14ac:dyDescent="0.35">
      <c r="A17" s="65" t="str" cm="1">
        <f t="array" ref="A17">IF(ROWS(C$11:C17)&lt;=COUNTIF('LEA-wide'!$C$11:$C$26,B$9),INDEX('LEA-wide'!$A$11:$A$26,SMALL(IF('LEA-wide'!$C$11:$C$26=B$9,ROW('LEA-wide'!$C$11:$C$26)-10),ROWS(C$11:C17))),"[Enter School Name]")</f>
        <v>[Enter School Name]</v>
      </c>
      <c r="B17" s="66" t="str">
        <f>IFERROR(VLOOKUP($A17,'LEA-wide'!$A$11:$E$26,2,FALSE),"")</f>
        <v>[Choose One]</v>
      </c>
      <c r="C17" s="66" t="str">
        <f>IFERROR(VLOOKUP($A17,'LEA-wide'!$A$11:$C$26,3,FALSE),"")</f>
        <v>[Choose One]</v>
      </c>
      <c r="D17" s="66" t="str">
        <f>IF(ISBLANK(VLOOKUP($A17,'LEA-wide'!$A$11:$E$26,4,FALSE)),"",IFERROR(VLOOKUP($A17,'LEA-wide'!$A$11:$E$26,4,FALSE),""))</f>
        <v>[Enter Enrollment]</v>
      </c>
      <c r="E17" s="67" t="str">
        <f>IF(ISBLANK(VLOOKUP($A17,'LEA-wide'!$A$11:$E$26,5,FALSE)),"",IFERROR(VLOOKUP($A17,'LEA-wide'!$A$11:$E$26,5,FALSE),""))</f>
        <v>[Enter Total FTE Teachers]</v>
      </c>
      <c r="F17" s="66" t="str">
        <f>IFERROR((IF(OR(AND(D17&gt;0, D17&lt;201), VLOOKUP(B17, 'Drop Down'!B$4:C$18, 2, FALSE)="Y"),"Exempt",ROUND(D17/E17,3))), "-")</f>
        <v>-</v>
      </c>
      <c r="G17" s="66" t="str">
        <f t="shared" si="0"/>
        <v>-</v>
      </c>
      <c r="H17" s="47"/>
    </row>
    <row r="18" spans="1:8" ht="15.5" x14ac:dyDescent="0.35">
      <c r="A18" s="65" t="str" cm="1">
        <f t="array" ref="A18">IF(ROWS(C$11:C18)&lt;=COUNTIF('LEA-wide'!$C$11:$C$26,B$9),INDEX('LEA-wide'!$A$11:$A$26,SMALL(IF('LEA-wide'!$C$11:$C$26=B$9,ROW('LEA-wide'!$C$11:$C$26)-10),ROWS(C$11:C18))),"[Enter School Name]")</f>
        <v>[Enter School Name]</v>
      </c>
      <c r="B18" s="66" t="str">
        <f>IFERROR(VLOOKUP($A18,'LEA-wide'!$A$11:$E$26,2,FALSE),"")</f>
        <v>[Choose One]</v>
      </c>
      <c r="C18" s="66" t="str">
        <f>IFERROR(VLOOKUP($A18,'LEA-wide'!$A$11:$C$26,3,FALSE),"")</f>
        <v>[Choose One]</v>
      </c>
      <c r="D18" s="66" t="str">
        <f>IF(ISBLANK(VLOOKUP($A18,'LEA-wide'!$A$11:$E$26,4,FALSE)),"",IFERROR(VLOOKUP($A18,'LEA-wide'!$A$11:$E$26,4,FALSE),""))</f>
        <v>[Enter Enrollment]</v>
      </c>
      <c r="E18" s="67" t="str">
        <f>IF(ISBLANK(VLOOKUP($A18,'LEA-wide'!$A$11:$E$26,5,FALSE)),"",IFERROR(VLOOKUP($A18,'LEA-wide'!$A$11:$E$26,5,FALSE),""))</f>
        <v>[Enter Total FTE Teachers]</v>
      </c>
      <c r="F18" s="66" t="str">
        <f>IFERROR((IF(OR(AND(D18&gt;0, D18&lt;201), VLOOKUP(B18, 'Drop Down'!B$4:C$18, 2, FALSE)="Y"),"Exempt",ROUND(D18/E18,3))), "-")</f>
        <v>-</v>
      </c>
      <c r="G18" s="66" t="str">
        <f t="shared" si="0"/>
        <v>-</v>
      </c>
      <c r="H18" s="47"/>
    </row>
    <row r="19" spans="1:8" ht="15.5" x14ac:dyDescent="0.35">
      <c r="A19" s="65" t="str" cm="1">
        <f t="array" ref="A19">IF(ROWS(C$11:C19)&lt;=COUNTIF('LEA-wide'!$C$11:$C$26,B$9),INDEX('LEA-wide'!$A$11:$A$26,SMALL(IF('LEA-wide'!$C$11:$C$26=B$9,ROW('LEA-wide'!$C$11:$C$26)-10),ROWS(C$11:C19))),"[Enter School Name]")</f>
        <v>[Enter School Name]</v>
      </c>
      <c r="B19" s="66" t="str">
        <f>IFERROR(VLOOKUP($A19,'LEA-wide'!$A$11:$E$26,2,FALSE),"")</f>
        <v>[Choose One]</v>
      </c>
      <c r="C19" s="66" t="str">
        <f>IFERROR(VLOOKUP($A19,'LEA-wide'!$A$11:$C$26,3,FALSE),"")</f>
        <v>[Choose One]</v>
      </c>
      <c r="D19" s="66" t="str">
        <f>IF(ISBLANK(VLOOKUP($A19,'LEA-wide'!$A$11:$E$26,4,FALSE)),"",IFERROR(VLOOKUP($A19,'LEA-wide'!$A$11:$E$26,4,FALSE),""))</f>
        <v>[Enter Enrollment]</v>
      </c>
      <c r="E19" s="67" t="str">
        <f>IF(ISBLANK(VLOOKUP($A19,'LEA-wide'!$A$11:$E$26,5,FALSE)),"",IFERROR(VLOOKUP($A19,'LEA-wide'!$A$11:$E$26,5,FALSE),""))</f>
        <v>[Enter Total FTE Teachers]</v>
      </c>
      <c r="F19" s="66" t="str">
        <f>IFERROR((IF(OR(AND(D19&gt;0, D19&lt;201), VLOOKUP(B19, 'Drop Down'!B$4:C$18, 2, FALSE)="Y"),"Exempt",ROUND(D19/E19,3))), "-")</f>
        <v>-</v>
      </c>
      <c r="G19" s="66" t="str">
        <f t="shared" si="0"/>
        <v>-</v>
      </c>
      <c r="H19" s="47"/>
    </row>
    <row r="20" spans="1:8" ht="15.5" x14ac:dyDescent="0.35">
      <c r="A20" s="65" t="str" cm="1">
        <f t="array" ref="A20">IF(ROWS(C$11:C20)&lt;=COUNTIF('LEA-wide'!$C$11:$C$26,B$9),INDEX('LEA-wide'!$A$11:$A$26,SMALL(IF('LEA-wide'!$C$11:$C$26=B$9,ROW('LEA-wide'!$C$11:$C$26)-10),ROWS(C$11:C20))),"[Enter School Name]")</f>
        <v>[Enter School Name]</v>
      </c>
      <c r="B20" s="66" t="str">
        <f>IFERROR(VLOOKUP($A20,'LEA-wide'!$A$11:$E$26,2,FALSE),"")</f>
        <v>[Choose One]</v>
      </c>
      <c r="C20" s="66" t="str">
        <f>IFERROR(VLOOKUP($A20,'LEA-wide'!$A$11:$C$26,3,FALSE),"")</f>
        <v>[Choose One]</v>
      </c>
      <c r="D20" s="66" t="str">
        <f>IF(ISBLANK(VLOOKUP($A20,'LEA-wide'!$A$11:$E$26,4,FALSE)),"",IFERROR(VLOOKUP($A20,'LEA-wide'!$A$11:$E$26,4,FALSE),""))</f>
        <v>[Enter Enrollment]</v>
      </c>
      <c r="E20" s="67" t="str">
        <f>IF(ISBLANK(VLOOKUP($A20,'LEA-wide'!$A$11:$E$26,5,FALSE)),"",IFERROR(VLOOKUP($A20,'LEA-wide'!$A$11:$E$26,5,FALSE),""))</f>
        <v>[Enter Total FTE Teachers]</v>
      </c>
      <c r="F20" s="66" t="str">
        <f>IFERROR((IF(OR(AND(D20&gt;0, D20&lt;201), VLOOKUP(B20, 'Drop Down'!B$4:C$18, 2, FALSE)="Y"),"Exempt",ROUND(D20/E20,3))), "-")</f>
        <v>-</v>
      </c>
      <c r="G20" s="66" t="str">
        <f t="shared" si="0"/>
        <v>-</v>
      </c>
      <c r="H20" s="47"/>
    </row>
    <row r="21" spans="1:8" ht="15.5" x14ac:dyDescent="0.35">
      <c r="A21" s="65" t="str" cm="1">
        <f t="array" ref="A21">IF(ROWS(C$11:C21)&lt;=COUNTIF('LEA-wide'!$C$11:$C$26,B$9),INDEX('LEA-wide'!$A$11:$A$26,SMALL(IF('LEA-wide'!$C$11:$C$26=B$9,ROW('LEA-wide'!$C$11:$C$26)-10),ROWS(C$11:C21))),"[Enter School Name]")</f>
        <v>[Enter School Name]</v>
      </c>
      <c r="B21" s="66" t="str">
        <f>IFERROR(VLOOKUP($A21,'LEA-wide'!$A$11:$E$26,2,FALSE),"")</f>
        <v>[Choose One]</v>
      </c>
      <c r="C21" s="66" t="str">
        <f>IFERROR(VLOOKUP($A21,'LEA-wide'!$A$11:$C$26,3,FALSE),"")</f>
        <v>[Choose One]</v>
      </c>
      <c r="D21" s="66" t="str">
        <f>IF(ISBLANK(VLOOKUP($A21,'LEA-wide'!$A$11:$E$26,4,FALSE)),"",IFERROR(VLOOKUP($A21,'LEA-wide'!$A$11:$E$26,4,FALSE),""))</f>
        <v>[Enter Enrollment]</v>
      </c>
      <c r="E21" s="67" t="str">
        <f>IF(ISBLANK(VLOOKUP($A21,'LEA-wide'!$A$11:$E$26,5,FALSE)),"",IFERROR(VLOOKUP($A21,'LEA-wide'!$A$11:$E$26,5,FALSE),""))</f>
        <v>[Enter Total FTE Teachers]</v>
      </c>
      <c r="F21" s="66" t="str">
        <f>IFERROR((IF(OR(AND(D21&gt;0, D21&lt;201), VLOOKUP(B21, 'Drop Down'!B$4:C$18, 2, FALSE)="Y"),"Exempt",ROUND(D21/E21,3))), "-")</f>
        <v>-</v>
      </c>
      <c r="G21" s="66" t="str">
        <f t="shared" si="0"/>
        <v>-</v>
      </c>
      <c r="H21" s="47"/>
    </row>
    <row r="22" spans="1:8" ht="15.5" x14ac:dyDescent="0.35">
      <c r="A22" s="65" t="str" cm="1">
        <f t="array" ref="A22">IF(ROWS(C$11:C22)&lt;=COUNTIF('LEA-wide'!$C$11:$C$26,B$9),INDEX('LEA-wide'!$A$11:$A$26,SMALL(IF('LEA-wide'!$C$11:$C$26=B$9,ROW('LEA-wide'!$C$11:$C$26)-10),ROWS(C$11:C22))),"[Enter School Name]")</f>
        <v>[Enter School Name]</v>
      </c>
      <c r="B22" s="66" t="str">
        <f>IFERROR(VLOOKUP($A22,'LEA-wide'!$A$11:$E$26,2,FALSE),"")</f>
        <v>[Choose One]</v>
      </c>
      <c r="C22" s="66" t="str">
        <f>IFERROR(VLOOKUP($A22,'LEA-wide'!$A$11:$C$26,3,FALSE),"")</f>
        <v>[Choose One]</v>
      </c>
      <c r="D22" s="66" t="str">
        <f>IF(ISBLANK(VLOOKUP($A22,'LEA-wide'!$A$11:$E$26,4,FALSE)),"",IFERROR(VLOOKUP($A22,'LEA-wide'!$A$11:$E$26,4,FALSE),""))</f>
        <v>[Enter Enrollment]</v>
      </c>
      <c r="E22" s="67" t="str">
        <f>IF(ISBLANK(VLOOKUP($A22,'LEA-wide'!$A$11:$E$26,5,FALSE)),"",IFERROR(VLOOKUP($A22,'LEA-wide'!$A$11:$E$26,5,FALSE),""))</f>
        <v>[Enter Total FTE Teachers]</v>
      </c>
      <c r="F22" s="66" t="str">
        <f>IFERROR((IF(OR(AND(D22&gt;0, D22&lt;201), VLOOKUP(B22, 'Drop Down'!B$4:C$18, 2, FALSE)="Y"),"Exempt",ROUND(D22/E22,3))), "-")</f>
        <v>-</v>
      </c>
      <c r="G22" s="66" t="str">
        <f t="shared" si="0"/>
        <v>-</v>
      </c>
      <c r="H22" s="47"/>
    </row>
    <row r="23" spans="1:8" ht="15.5" x14ac:dyDescent="0.35">
      <c r="A23" s="65" t="str" cm="1">
        <f t="array" ref="A23">IF(ROWS(C$11:C23)&lt;=COUNTIF('LEA-wide'!$C$11:$C$26,B$9),INDEX('LEA-wide'!$A$11:$A$26,SMALL(IF('LEA-wide'!$C$11:$C$26=B$9,ROW('LEA-wide'!$C$11:$C$26)-10),ROWS(C$11:C23))),"[Enter School Name]")</f>
        <v>[Enter School Name]</v>
      </c>
      <c r="B23" s="66" t="str">
        <f>IFERROR(VLOOKUP($A23,'LEA-wide'!$A$11:$E$26,2,FALSE),"")</f>
        <v>[Choose One]</v>
      </c>
      <c r="C23" s="66" t="str">
        <f>IFERROR(VLOOKUP($A23,'LEA-wide'!$A$11:$C$26,3,FALSE),"")</f>
        <v>[Choose One]</v>
      </c>
      <c r="D23" s="66" t="str">
        <f>IF(ISBLANK(VLOOKUP($A23,'LEA-wide'!$A$11:$E$26,4,FALSE)),"",IFERROR(VLOOKUP($A23,'LEA-wide'!$A$11:$E$26,4,FALSE),""))</f>
        <v>[Enter Enrollment]</v>
      </c>
      <c r="E23" s="67" t="str">
        <f>IF(ISBLANK(VLOOKUP($A23,'LEA-wide'!$A$11:$E$26,5,FALSE)),"",IFERROR(VLOOKUP($A23,'LEA-wide'!$A$11:$E$26,5,FALSE),""))</f>
        <v>[Enter Total FTE Teachers]</v>
      </c>
      <c r="F23" s="66" t="str">
        <f>IFERROR((IF(OR(AND(D23&gt;0, D23&lt;201), VLOOKUP(B23, 'Drop Down'!B$4:C$18, 2, FALSE)="Y"),"Exempt",ROUND(D23/E23,3))), "-")</f>
        <v>-</v>
      </c>
      <c r="G23" s="66" t="str">
        <f t="shared" si="0"/>
        <v>-</v>
      </c>
      <c r="H23" s="47"/>
    </row>
    <row r="24" spans="1:8" ht="15.5" x14ac:dyDescent="0.35">
      <c r="A24" s="65" t="str" cm="1">
        <f t="array" ref="A24">IF(ROWS(C$11:C24)&lt;=COUNTIF('LEA-wide'!$C$11:$C$26,B$9),INDEX('LEA-wide'!$A$11:$A$26,SMALL(IF('LEA-wide'!$C$11:$C$26=B$9,ROW('LEA-wide'!$C$11:$C$26)-10),ROWS(C$11:C24))),"[Enter School Name]")</f>
        <v>[Enter School Name]</v>
      </c>
      <c r="B24" s="66" t="str">
        <f>IFERROR(VLOOKUP($A24,'LEA-wide'!$A$11:$E$26,2,FALSE),"")</f>
        <v>[Choose One]</v>
      </c>
      <c r="C24" s="66" t="str">
        <f>IFERROR(VLOOKUP($A24,'LEA-wide'!$A$11:$C$26,3,FALSE),"")</f>
        <v>[Choose One]</v>
      </c>
      <c r="D24" s="66" t="str">
        <f>IF(ISBLANK(VLOOKUP($A24,'LEA-wide'!$A$11:$E$26,4,FALSE)),"",IFERROR(VLOOKUP($A24,'LEA-wide'!$A$11:$E$26,4,FALSE),""))</f>
        <v>[Enter Enrollment]</v>
      </c>
      <c r="E24" s="67" t="str">
        <f>IF(ISBLANK(VLOOKUP($A24,'LEA-wide'!$A$11:$E$26,5,FALSE)),"",IFERROR(VLOOKUP($A24,'LEA-wide'!$A$11:$E$26,5,FALSE),""))</f>
        <v>[Enter Total FTE Teachers]</v>
      </c>
      <c r="F24" s="66" t="str">
        <f>IFERROR((IF(OR(AND(D24&gt;0, D24&lt;201), VLOOKUP(B24, 'Drop Down'!B$4:C$18, 2, FALSE)="Y"),"Exempt",ROUND(D24/E24,3))), "-")</f>
        <v>-</v>
      </c>
      <c r="G24" s="66" t="str">
        <f t="shared" si="0"/>
        <v>-</v>
      </c>
      <c r="H24" s="47"/>
    </row>
    <row r="25" spans="1:8" ht="15.5" x14ac:dyDescent="0.35">
      <c r="A25" s="65" t="str" cm="1">
        <f t="array" ref="A25">IF(ROWS(C$11:C25)&lt;=COUNTIF('LEA-wide'!$C$11:$C$26,B$9),INDEX('LEA-wide'!$A$11:$A$26,SMALL(IF('LEA-wide'!$C$11:$C$26=B$9,ROW('LEA-wide'!$C$11:$C$26)-10),ROWS(C$11:C25))),"[Enter School Name]")</f>
        <v>[Enter School Name]</v>
      </c>
      <c r="B25" s="66" t="str">
        <f>IFERROR(VLOOKUP($A25,'LEA-wide'!$A$11:$E$26,2,FALSE),"")</f>
        <v>[Choose One]</v>
      </c>
      <c r="C25" s="66" t="str">
        <f>IFERROR(VLOOKUP($A25,'LEA-wide'!$A$11:$C$26,3,FALSE),"")</f>
        <v>[Choose One]</v>
      </c>
      <c r="D25" s="66" t="str">
        <f>IF(ISBLANK(VLOOKUP($A25,'LEA-wide'!$A$11:$E$26,4,FALSE)),"",IFERROR(VLOOKUP($A25,'LEA-wide'!$A$11:$E$26,4,FALSE),""))</f>
        <v>[Enter Enrollment]</v>
      </c>
      <c r="E25" s="67" t="str">
        <f>IF(ISBLANK(VLOOKUP($A25,'LEA-wide'!$A$11:$E$26,5,FALSE)),"",IFERROR(VLOOKUP($A25,'LEA-wide'!$A$11:$E$26,5,FALSE),""))</f>
        <v>[Enter Total FTE Teachers]</v>
      </c>
      <c r="F25" s="66" t="str">
        <f>IFERROR((IF(OR(AND(D25&gt;0, D25&lt;201), VLOOKUP(B25, 'Drop Down'!B$4:C$18, 2, FALSE)="Y"),"Exempt",ROUND(D25/E25,3))), "-")</f>
        <v>-</v>
      </c>
      <c r="G25" s="66" t="str">
        <f t="shared" si="0"/>
        <v>-</v>
      </c>
      <c r="H25" s="47"/>
    </row>
    <row r="26" spans="1:8" ht="15.5" x14ac:dyDescent="0.35">
      <c r="A26" s="68" t="str" cm="1">
        <f t="array" ref="A26">IF(ROWS(C$11:C26)&lt;=COUNTIF('LEA-wide'!$C$11:$C$26,B$9),INDEX('LEA-wide'!$A$11:$A$26,SMALL(IF('LEA-wide'!$C$11:$C$26=B$9,ROW('LEA-wide'!$C$11:$C$26)-10),ROWS(C$11:C26))),"[Enter School Name]")</f>
        <v>[Enter School Name]</v>
      </c>
      <c r="B26" s="69" t="str">
        <f>IFERROR(VLOOKUP($A26,'LEA-wide'!$A$11:$E$26,2,FALSE),"")</f>
        <v>[Choose One]</v>
      </c>
      <c r="C26" s="70" t="str">
        <f>IFERROR(VLOOKUP($A26,'LEA-wide'!$A$11:$C$26,3,FALSE),"")</f>
        <v>[Choose One]</v>
      </c>
      <c r="D26" s="70" t="str">
        <f>IF(ISBLANK(VLOOKUP($A26,'LEA-wide'!$A$11:$E$26,4,FALSE)),"",IFERROR(VLOOKUP($A26,'LEA-wide'!$A$11:$E$26,4,FALSE),""))</f>
        <v>[Enter Enrollment]</v>
      </c>
      <c r="E26" s="71" t="str">
        <f>IF(ISBLANK(VLOOKUP($A26,'LEA-wide'!$A$11:$E$26,5,FALSE)),"",IFERROR(VLOOKUP($A26,'LEA-wide'!$A$11:$E$26,5,FALSE),""))</f>
        <v>[Enter Total FTE Teachers]</v>
      </c>
      <c r="F26" s="70" t="str">
        <f>IFERROR((IF(OR(AND(D26&gt;0, D26&lt;201), VLOOKUP(B26, 'Drop Down'!B$4:C$18, 2, FALSE)="Y"),"Exempt",ROUND(D26/E26,3))), "-")</f>
        <v>-</v>
      </c>
      <c r="G26" s="70" t="str">
        <f t="shared" si="0"/>
        <v>-</v>
      </c>
      <c r="H26" s="47"/>
    </row>
    <row r="27" spans="1:8" ht="16" thickBot="1" x14ac:dyDescent="0.4">
      <c r="A27" s="48" t="s">
        <v>49</v>
      </c>
      <c r="B27" s="49" t="str">
        <f>IFERROR(ROUND(AVERAGE(F11:F26), 3), "")</f>
        <v/>
      </c>
      <c r="C27" s="50"/>
      <c r="D27" s="51"/>
      <c r="E27" s="39"/>
      <c r="F27" s="39"/>
      <c r="G27" s="39"/>
    </row>
    <row r="28" spans="1:8" ht="16" thickBot="1" x14ac:dyDescent="0.4">
      <c r="A28" s="52" t="s">
        <v>50</v>
      </c>
      <c r="B28" s="53" t="str">
        <f>IFERROR(ROUND(0.85*B27, 3), "")</f>
        <v/>
      </c>
      <c r="C28" s="50"/>
      <c r="D28" s="51"/>
      <c r="E28" s="39"/>
      <c r="F28" s="39"/>
      <c r="G28" s="39"/>
    </row>
    <row r="29" spans="1:8" ht="16" thickBot="1" x14ac:dyDescent="0.4">
      <c r="A29" s="48" t="s">
        <v>51</v>
      </c>
      <c r="B29" s="49" t="str">
        <f>IFERROR(ROUND(1.15*B27, 3), "")</f>
        <v/>
      </c>
      <c r="C29" s="50"/>
      <c r="D29" s="51"/>
      <c r="E29" s="39"/>
      <c r="F29" s="39"/>
      <c r="G29" s="39"/>
    </row>
    <row r="30" spans="1:8" ht="15.5" x14ac:dyDescent="0.35">
      <c r="A30" s="39" t="s">
        <v>60</v>
      </c>
    </row>
    <row r="31" spans="1:8" ht="15.5" x14ac:dyDescent="0.35">
      <c r="A31" s="39" t="s">
        <v>37</v>
      </c>
    </row>
    <row r="32" spans="1:8" ht="15.5" x14ac:dyDescent="0.35">
      <c r="A32" s="54" t="s">
        <v>59</v>
      </c>
    </row>
  </sheetData>
  <sheetProtection algorithmName="SHA-512" hashValue="aljRqUagn/vGIBrMZRXsNSTClk6Rxgati8HHcrMZpc9ivlzk7Lu8VoLaLmsZRatuYvIgkoRXT81SruXGM1yxFw==" saltValue="1WgLUh2/Hc2aX2S7o1BBbg==" spinCount="100000" sheet="1" sort="0" autoFilter="0"/>
  <pageMargins left="0.7" right="0.7" top="0.75" bottom="0.75" header="0.3" footer="0.3"/>
  <pageSetup orientation="portrait" horizontalDpi="90" verticalDpi="90" r:id="rId1"/>
  <ignoredErrors>
    <ignoredError sqref="B6:B8" unlocked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/>
  </sheetViews>
  <sheetFormatPr defaultColWidth="9.1796875" defaultRowHeight="14.5" x14ac:dyDescent="0.35"/>
  <cols>
    <col min="1" max="1" width="46.7265625" style="33" customWidth="1"/>
    <col min="2" max="2" width="49.54296875" style="33" customWidth="1"/>
    <col min="3" max="3" width="30.453125" style="33" customWidth="1"/>
    <col min="4" max="4" width="20.7265625" style="40" customWidth="1"/>
    <col min="5" max="5" width="30" style="33" customWidth="1"/>
    <col min="6" max="6" width="30.453125" style="33" customWidth="1"/>
    <col min="7" max="7" width="15.81640625" style="33" customWidth="1"/>
    <col min="8" max="16384" width="9.1796875" style="33"/>
  </cols>
  <sheetData>
    <row r="1" spans="1:8" ht="23" x14ac:dyDescent="0.5">
      <c r="A1" s="30" t="s">
        <v>0</v>
      </c>
      <c r="B1" s="30"/>
      <c r="C1" s="30"/>
      <c r="D1" s="31"/>
      <c r="E1" s="30"/>
      <c r="F1" s="32"/>
      <c r="G1" s="32"/>
    </row>
    <row r="2" spans="1:8" ht="18" x14ac:dyDescent="0.4">
      <c r="A2" s="34" t="s">
        <v>61</v>
      </c>
      <c r="B2" s="35"/>
      <c r="C2" s="36"/>
      <c r="D2" s="37"/>
      <c r="E2" s="36"/>
      <c r="F2" s="36"/>
      <c r="G2" s="36"/>
    </row>
    <row r="3" spans="1:8" ht="18" x14ac:dyDescent="0.4">
      <c r="A3" s="34" t="s">
        <v>31</v>
      </c>
      <c r="B3" s="35"/>
      <c r="C3" s="36"/>
      <c r="D3" s="37"/>
      <c r="E3" s="36"/>
      <c r="F3" s="36"/>
      <c r="G3" s="36"/>
    </row>
    <row r="4" spans="1:8" ht="16" customHeight="1" x14ac:dyDescent="0.35">
      <c r="A4" s="38" t="s">
        <v>39</v>
      </c>
      <c r="B4" s="39" t="s">
        <v>43</v>
      </c>
      <c r="E4" s="41"/>
      <c r="F4" s="41"/>
      <c r="G4" s="42"/>
    </row>
    <row r="5" spans="1:8" ht="16" customHeight="1" thickBot="1" x14ac:dyDescent="0.4">
      <c r="A5" s="38" t="s">
        <v>40</v>
      </c>
      <c r="B5" s="39" t="s">
        <v>42</v>
      </c>
      <c r="E5" s="41"/>
      <c r="F5" s="41"/>
      <c r="G5" s="41"/>
    </row>
    <row r="6" spans="1:8" ht="16" thickBot="1" x14ac:dyDescent="0.4">
      <c r="A6" s="34" t="s">
        <v>34</v>
      </c>
      <c r="B6" s="43" t="str">
        <f>IF(ISBLANK('LEA-wide'!$B$6),"",'LEA-wide'!$B$6)</f>
        <v>[Enter Fiscal Year]</v>
      </c>
    </row>
    <row r="7" spans="1:8" ht="16" thickBot="1" x14ac:dyDescent="0.4">
      <c r="A7" s="34" t="s">
        <v>35</v>
      </c>
      <c r="B7" s="44" t="str">
        <f>IF(ISBLANK('LEA-wide'!$B$7),"",'LEA-wide'!$B$7)</f>
        <v>[Enter CDS Code]</v>
      </c>
    </row>
    <row r="8" spans="1:8" ht="16" thickBot="1" x14ac:dyDescent="0.4">
      <c r="A8" s="34" t="s">
        <v>36</v>
      </c>
      <c r="B8" s="43" t="str">
        <f>IF(ISBLANK('LEA-wide'!$B$8),"",'LEA-wide'!$B$8)</f>
        <v>[Enter Name of LEA]</v>
      </c>
    </row>
    <row r="9" spans="1:8" ht="20.149999999999999" customHeight="1" x14ac:dyDescent="0.4">
      <c r="A9" s="45" t="s">
        <v>45</v>
      </c>
      <c r="B9" s="46">
        <v>3</v>
      </c>
    </row>
    <row r="10" spans="1:8" ht="50.15" customHeight="1" x14ac:dyDescent="0.35">
      <c r="A10" s="72" t="s">
        <v>1</v>
      </c>
      <c r="B10" s="73" t="s">
        <v>3</v>
      </c>
      <c r="C10" s="74" t="s">
        <v>41</v>
      </c>
      <c r="D10" s="74" t="s">
        <v>4</v>
      </c>
      <c r="E10" s="74" t="s">
        <v>57</v>
      </c>
      <c r="F10" s="74" t="s">
        <v>32</v>
      </c>
      <c r="G10" s="74" t="s">
        <v>2</v>
      </c>
      <c r="H10" s="47"/>
    </row>
    <row r="11" spans="1:8" ht="15.5" x14ac:dyDescent="0.35">
      <c r="A11" s="75" t="str" cm="1">
        <f t="array" ref="A11">IF(ROWS(C$11:C11)&lt;=COUNTIF('LEA-wide'!$C$11:$C$26,B$9),INDEX('LEA-wide'!$A$11:$A$26,SMALL(IF('LEA-wide'!$C$11:$C$26=B$9,ROW('LEA-wide'!$C$11:$C$26)-10),ROWS(C$11:C11))),"[Enter School Name]")</f>
        <v>[Enter School Name]</v>
      </c>
      <c r="B11" s="76" t="str">
        <f>IFERROR(VLOOKUP($A11,'LEA-wide'!$A$11:$E$26,2,FALSE),"")</f>
        <v>[Choose One]</v>
      </c>
      <c r="C11" s="76" t="str">
        <f>IFERROR(VLOOKUP($A11,'LEA-wide'!$A$11:$C$26,3,FALSE),"")</f>
        <v>[Choose One]</v>
      </c>
      <c r="D11" s="76" t="str">
        <f>IF(ISBLANK(VLOOKUP($A11,'LEA-wide'!$A$11:$E$26,4,FALSE)),"",IFERROR(VLOOKUP($A11,'LEA-wide'!$A$11:$E$26,4,FALSE),""))</f>
        <v>[Enter Enrollment]</v>
      </c>
      <c r="E11" s="77" t="str">
        <f>IF(ISBLANK(VLOOKUP($A11,'LEA-wide'!$A$11:$E$26,5,FALSE)),"",IFERROR(VLOOKUP($A11,'LEA-wide'!$A$11:$E$26,5,FALSE),""))</f>
        <v>[Enter Total FTE Teachers]</v>
      </c>
      <c r="F11" s="76" t="str">
        <f>IFERROR((IF(OR(AND(D11&gt;0, D11&lt;201), VLOOKUP(B11, 'Drop Down'!B$4:C$18, 2, FALSE)="Y"),"Exempt",ROUND(D11/E11,3))), "-")</f>
        <v>-</v>
      </c>
      <c r="G11" s="76" t="str">
        <f>IF(F11="-", "-", IF(F11="Exempt", "Exempt", IF(AND(B$28&lt;=F11, F11&lt;=B$29), "Yes", "No")))</f>
        <v>-</v>
      </c>
      <c r="H11" s="47"/>
    </row>
    <row r="12" spans="1:8" ht="15.5" x14ac:dyDescent="0.35">
      <c r="A12" s="75" t="str" cm="1">
        <f t="array" ref="A12">IF(ROWS(C$11:C12)&lt;=COUNTIF('LEA-wide'!$C$11:$C$26,B$9),INDEX('LEA-wide'!$A$11:$A$26,SMALL(IF('LEA-wide'!$C$11:$C$26=B$9,ROW('LEA-wide'!$C$11:$C$26)-10),ROWS(C$11:C12))),"[Enter School Name]")</f>
        <v>[Enter School Name]</v>
      </c>
      <c r="B12" s="76" t="str">
        <f>IFERROR(VLOOKUP($A12,'LEA-wide'!$A$11:$E$26,2,FALSE),"")</f>
        <v>[Choose One]</v>
      </c>
      <c r="C12" s="76" t="str">
        <f>IFERROR(VLOOKUP($A12,'LEA-wide'!$A$11:$C$26,3,FALSE),"")</f>
        <v>[Choose One]</v>
      </c>
      <c r="D12" s="76" t="str">
        <f>IF(ISBLANK(VLOOKUP($A12,'LEA-wide'!$A$11:$E$26,4,FALSE)),"",IFERROR(VLOOKUP($A12,'LEA-wide'!$A$11:$E$26,4,FALSE),""))</f>
        <v>[Enter Enrollment]</v>
      </c>
      <c r="E12" s="77" t="str">
        <f>IF(ISBLANK(VLOOKUP($A12,'LEA-wide'!$A$11:$E$26,5,FALSE)),"",IFERROR(VLOOKUP($A12,'LEA-wide'!$A$11:$E$26,5,FALSE),""))</f>
        <v>[Enter Total FTE Teachers]</v>
      </c>
      <c r="F12" s="76" t="str">
        <f>IFERROR((IF(OR(AND(D12&gt;0, D12&lt;201), VLOOKUP(B12, 'Drop Down'!B$4:C$18, 2, FALSE)="Y"),"Exempt",ROUND(D12/E12,3))), "-")</f>
        <v>-</v>
      </c>
      <c r="G12" s="76" t="str">
        <f>IF(F12="-", "-", IF(F12="Exempt", "Exempt", IF(AND(B$28&lt;=F12, F12&lt;=B$29), "Yes", "No")))</f>
        <v>-</v>
      </c>
      <c r="H12" s="47"/>
    </row>
    <row r="13" spans="1:8" ht="15.5" x14ac:dyDescent="0.35">
      <c r="A13" s="75" t="str" cm="1">
        <f t="array" ref="A13">IF(ROWS(C$11:C13)&lt;=COUNTIF('LEA-wide'!$C$11:$C$26,B$9),INDEX('LEA-wide'!$A$11:$A$26,SMALL(IF('LEA-wide'!$C$11:$C$26=B$9,ROW('LEA-wide'!$C$11:$C$26)-10),ROWS(C$11:C13))),"[Enter School Name]")</f>
        <v>[Enter School Name]</v>
      </c>
      <c r="B13" s="76" t="str">
        <f>IFERROR(VLOOKUP($A13,'LEA-wide'!$A$11:$E$26,2,FALSE),"")</f>
        <v>[Choose One]</v>
      </c>
      <c r="C13" s="76" t="str">
        <f>IFERROR(VLOOKUP($A13,'LEA-wide'!$A$11:$C$26,3,FALSE),"")</f>
        <v>[Choose One]</v>
      </c>
      <c r="D13" s="76" t="str">
        <f>IF(ISBLANK(VLOOKUP($A13,'LEA-wide'!$A$11:$E$26,4,FALSE)),"",IFERROR(VLOOKUP($A13,'LEA-wide'!$A$11:$E$26,4,FALSE),""))</f>
        <v>[Enter Enrollment]</v>
      </c>
      <c r="E13" s="77" t="str">
        <f>IF(ISBLANK(VLOOKUP($A13,'LEA-wide'!$A$11:$E$26,5,FALSE)),"",IFERROR(VLOOKUP($A13,'LEA-wide'!$A$11:$E$26,5,FALSE),""))</f>
        <v>[Enter Total FTE Teachers]</v>
      </c>
      <c r="F13" s="76" t="str">
        <f>IFERROR((IF(OR(AND(D13&gt;0, D13&lt;201), VLOOKUP(B13, 'Drop Down'!B$4:C$18, 2, FALSE)="Y"),"Exempt",ROUND(D13/E13,3))), "-")</f>
        <v>-</v>
      </c>
      <c r="G13" s="76" t="str">
        <f>IF(F13="-", "-", IF(F13="Exempt", "Exempt", IF(AND(B$28&lt;=F13, F13&lt;=B$29), "Yes", "No")))</f>
        <v>-</v>
      </c>
      <c r="H13" s="47"/>
    </row>
    <row r="14" spans="1:8" ht="15.5" x14ac:dyDescent="0.35">
      <c r="A14" s="75" t="str" cm="1">
        <f t="array" ref="A14">IF(ROWS(C$11:C14)&lt;=COUNTIF('LEA-wide'!$C$11:$C$26,B$9),INDEX('LEA-wide'!$A$11:$A$26,SMALL(IF('LEA-wide'!$C$11:$C$26=B$9,ROW('LEA-wide'!$C$11:$C$26)-10),ROWS(C$11:C14))),"[Enter School Name]")</f>
        <v>[Enter School Name]</v>
      </c>
      <c r="B14" s="76" t="str">
        <f>IFERROR(VLOOKUP($A14,'LEA-wide'!$A$11:$E$26,2,FALSE),"")</f>
        <v>[Choose One]</v>
      </c>
      <c r="C14" s="76" t="str">
        <f>IFERROR(VLOOKUP($A14,'LEA-wide'!$A$11:$C$26,3,FALSE),"")</f>
        <v>[Choose One]</v>
      </c>
      <c r="D14" s="76" t="str">
        <f>IF(ISBLANK(VLOOKUP($A14,'LEA-wide'!$A$11:$E$26,4,FALSE)),"",IFERROR(VLOOKUP($A14,'LEA-wide'!$A$11:$E$26,4,FALSE),""))</f>
        <v>[Enter Enrollment]</v>
      </c>
      <c r="E14" s="77" t="str">
        <f>IF(ISBLANK(VLOOKUP($A14,'LEA-wide'!$A$11:$E$26,5,FALSE)),"",IFERROR(VLOOKUP($A14,'LEA-wide'!$A$11:$E$26,5,FALSE),""))</f>
        <v>[Enter Total FTE Teachers]</v>
      </c>
      <c r="F14" s="76" t="str">
        <f>IFERROR((IF(OR(AND(D14&gt;0, D14&lt;201), VLOOKUP(B14, 'Drop Down'!B$4:C$18, 2, FALSE)="Y"),"Exempt",ROUND(D14/E14,3))), "-")</f>
        <v>-</v>
      </c>
      <c r="G14" s="76" t="str">
        <f>IF(F14="-", "-", IF(F14="Exempt", "Exempt", IF(AND(B$28&lt;=F14, F14&lt;=B$29), "Yes", "No")))</f>
        <v>-</v>
      </c>
      <c r="H14" s="47"/>
    </row>
    <row r="15" spans="1:8" ht="15.5" x14ac:dyDescent="0.35">
      <c r="A15" s="75" t="str" cm="1">
        <f t="array" ref="A15">IF(ROWS(C$11:C15)&lt;=COUNTIF('LEA-wide'!$C$11:$C$26,B$9),INDEX('LEA-wide'!$A$11:$A$26,SMALL(IF('LEA-wide'!$C$11:$C$26=B$9,ROW('LEA-wide'!$C$11:$C$26)-10),ROWS(C$11:C15))),"[Enter School Name]")</f>
        <v>[Enter School Name]</v>
      </c>
      <c r="B15" s="76" t="str">
        <f>IFERROR(VLOOKUP($A15,'LEA-wide'!$A$11:$E$26,2,FALSE),"")</f>
        <v>[Choose One]</v>
      </c>
      <c r="C15" s="76" t="str">
        <f>IFERROR(VLOOKUP($A15,'LEA-wide'!$A$11:$C$26,3,FALSE),"")</f>
        <v>[Choose One]</v>
      </c>
      <c r="D15" s="76" t="str">
        <f>IF(ISBLANK(VLOOKUP($A15,'LEA-wide'!$A$11:$E$26,4,FALSE)),"",IFERROR(VLOOKUP($A15,'LEA-wide'!$A$11:$E$26,4,FALSE),""))</f>
        <v>[Enter Enrollment]</v>
      </c>
      <c r="E15" s="77" t="str">
        <f>IF(ISBLANK(VLOOKUP($A15,'LEA-wide'!$A$11:$E$26,5,FALSE)),"",IFERROR(VLOOKUP($A15,'LEA-wide'!$A$11:$E$26,5,FALSE),""))</f>
        <v>[Enter Total FTE Teachers]</v>
      </c>
      <c r="F15" s="76" t="str">
        <f>IFERROR((IF(OR(AND(D15&gt;0, D15&lt;201), VLOOKUP(B15, 'Drop Down'!B$4:C$18, 2, FALSE)="Y"),"Exempt",ROUND(D15/E15,3))), "-")</f>
        <v>-</v>
      </c>
      <c r="G15" s="76" t="str">
        <f t="shared" ref="G15:G26" si="0">IF(F15="-", "-", IF(F15="Exempt", "Exempt", IF(AND(B$28&lt;=F15, F15&lt;=B$29), "Yes", "No")))</f>
        <v>-</v>
      </c>
      <c r="H15" s="47"/>
    </row>
    <row r="16" spans="1:8" ht="15.5" x14ac:dyDescent="0.35">
      <c r="A16" s="75" t="str" cm="1">
        <f t="array" ref="A16">IF(ROWS(C$11:C16)&lt;=COUNTIF('LEA-wide'!$C$11:$C$26,B$9),INDEX('LEA-wide'!$A$11:$A$26,SMALL(IF('LEA-wide'!$C$11:$C$26=B$9,ROW('LEA-wide'!$C$11:$C$26)-10),ROWS(C$11:C16))),"[Enter School Name]")</f>
        <v>[Enter School Name]</v>
      </c>
      <c r="B16" s="76" t="str">
        <f>IFERROR(VLOOKUP($A16,'LEA-wide'!$A$11:$E$26,2,FALSE),"")</f>
        <v>[Choose One]</v>
      </c>
      <c r="C16" s="76" t="str">
        <f>IFERROR(VLOOKUP($A16,'LEA-wide'!$A$11:$C$26,3,FALSE),"")</f>
        <v>[Choose One]</v>
      </c>
      <c r="D16" s="76" t="str">
        <f>IF(ISBLANK(VLOOKUP($A16,'LEA-wide'!$A$11:$E$26,4,FALSE)),"",IFERROR(VLOOKUP($A16,'LEA-wide'!$A$11:$E$26,4,FALSE),""))</f>
        <v>[Enter Enrollment]</v>
      </c>
      <c r="E16" s="77" t="str">
        <f>IF(ISBLANK(VLOOKUP($A16,'LEA-wide'!$A$11:$E$26,5,FALSE)),"",IFERROR(VLOOKUP($A16,'LEA-wide'!$A$11:$E$26,5,FALSE),""))</f>
        <v>[Enter Total FTE Teachers]</v>
      </c>
      <c r="F16" s="76" t="str">
        <f>IFERROR((IF(OR(AND(D16&gt;0, D16&lt;201), VLOOKUP(B16, 'Drop Down'!B$4:C$18, 2, FALSE)="Y"),"Exempt",ROUND(D16/E16,3))), "-")</f>
        <v>-</v>
      </c>
      <c r="G16" s="76" t="str">
        <f t="shared" si="0"/>
        <v>-</v>
      </c>
      <c r="H16" s="47"/>
    </row>
    <row r="17" spans="1:8" ht="15.5" x14ac:dyDescent="0.35">
      <c r="A17" s="75" t="str" cm="1">
        <f t="array" ref="A17">IF(ROWS(C$11:C17)&lt;=COUNTIF('LEA-wide'!$C$11:$C$26,B$9),INDEX('LEA-wide'!$A$11:$A$26,SMALL(IF('LEA-wide'!$C$11:$C$26=B$9,ROW('LEA-wide'!$C$11:$C$26)-10),ROWS(C$11:C17))),"[Enter School Name]")</f>
        <v>[Enter School Name]</v>
      </c>
      <c r="B17" s="76" t="str">
        <f>IFERROR(VLOOKUP($A17,'LEA-wide'!$A$11:$E$26,2,FALSE),"")</f>
        <v>[Choose One]</v>
      </c>
      <c r="C17" s="76" t="str">
        <f>IFERROR(VLOOKUP($A17,'LEA-wide'!$A$11:$C$26,3,FALSE),"")</f>
        <v>[Choose One]</v>
      </c>
      <c r="D17" s="76" t="str">
        <f>IF(ISBLANK(VLOOKUP($A17,'LEA-wide'!$A$11:$E$26,4,FALSE)),"",IFERROR(VLOOKUP($A17,'LEA-wide'!$A$11:$E$26,4,FALSE),""))</f>
        <v>[Enter Enrollment]</v>
      </c>
      <c r="E17" s="77" t="str">
        <f>IF(ISBLANK(VLOOKUP($A17,'LEA-wide'!$A$11:$E$26,5,FALSE)),"",IFERROR(VLOOKUP($A17,'LEA-wide'!$A$11:$E$26,5,FALSE),""))</f>
        <v>[Enter Total FTE Teachers]</v>
      </c>
      <c r="F17" s="76" t="str">
        <f>IFERROR((IF(OR(AND(D17&gt;0, D17&lt;201), VLOOKUP(B17, 'Drop Down'!B$4:C$18, 2, FALSE)="Y"),"Exempt",ROUND(D17/E17,3))), "-")</f>
        <v>-</v>
      </c>
      <c r="G17" s="76" t="str">
        <f t="shared" si="0"/>
        <v>-</v>
      </c>
      <c r="H17" s="47"/>
    </row>
    <row r="18" spans="1:8" ht="15.5" x14ac:dyDescent="0.35">
      <c r="A18" s="75" t="str" cm="1">
        <f t="array" ref="A18">IF(ROWS(C$11:C18)&lt;=COUNTIF('LEA-wide'!$C$11:$C$26,B$9),INDEX('LEA-wide'!$A$11:$A$26,SMALL(IF('LEA-wide'!$C$11:$C$26=B$9,ROW('LEA-wide'!$C$11:$C$26)-10),ROWS(C$11:C18))),"[Enter School Name]")</f>
        <v>[Enter School Name]</v>
      </c>
      <c r="B18" s="76" t="str">
        <f>IFERROR(VLOOKUP($A18,'LEA-wide'!$A$11:$E$26,2,FALSE),"")</f>
        <v>[Choose One]</v>
      </c>
      <c r="C18" s="76" t="str">
        <f>IFERROR(VLOOKUP($A18,'LEA-wide'!$A$11:$C$26,3,FALSE),"")</f>
        <v>[Choose One]</v>
      </c>
      <c r="D18" s="76" t="str">
        <f>IF(ISBLANK(VLOOKUP($A18,'LEA-wide'!$A$11:$E$26,4,FALSE)),"",IFERROR(VLOOKUP($A18,'LEA-wide'!$A$11:$E$26,4,FALSE),""))</f>
        <v>[Enter Enrollment]</v>
      </c>
      <c r="E18" s="77" t="str">
        <f>IF(ISBLANK(VLOOKUP($A18,'LEA-wide'!$A$11:$E$26,5,FALSE)),"",IFERROR(VLOOKUP($A18,'LEA-wide'!$A$11:$E$26,5,FALSE),""))</f>
        <v>[Enter Total FTE Teachers]</v>
      </c>
      <c r="F18" s="76" t="str">
        <f>IFERROR((IF(OR(AND(D18&gt;0, D18&lt;201), VLOOKUP(B18, 'Drop Down'!B$4:C$18, 2, FALSE)="Y"),"Exempt",ROUND(D18/E18,3))), "-")</f>
        <v>-</v>
      </c>
      <c r="G18" s="76" t="str">
        <f t="shared" si="0"/>
        <v>-</v>
      </c>
      <c r="H18" s="47"/>
    </row>
    <row r="19" spans="1:8" ht="15.5" x14ac:dyDescent="0.35">
      <c r="A19" s="75" t="str" cm="1">
        <f t="array" ref="A19">IF(ROWS(C$11:C19)&lt;=COUNTIF('LEA-wide'!$C$11:$C$26,B$9),INDEX('LEA-wide'!$A$11:$A$26,SMALL(IF('LEA-wide'!$C$11:$C$26=B$9,ROW('LEA-wide'!$C$11:$C$26)-10),ROWS(C$11:C19))),"[Enter School Name]")</f>
        <v>[Enter School Name]</v>
      </c>
      <c r="B19" s="76" t="str">
        <f>IFERROR(VLOOKUP($A19,'LEA-wide'!$A$11:$E$26,2,FALSE),"")</f>
        <v>[Choose One]</v>
      </c>
      <c r="C19" s="76" t="str">
        <f>IFERROR(VLOOKUP($A19,'LEA-wide'!$A$11:$C$26,3,FALSE),"")</f>
        <v>[Choose One]</v>
      </c>
      <c r="D19" s="76" t="str">
        <f>IF(ISBLANK(VLOOKUP($A19,'LEA-wide'!$A$11:$E$26,4,FALSE)),"",IFERROR(VLOOKUP($A19,'LEA-wide'!$A$11:$E$26,4,FALSE),""))</f>
        <v>[Enter Enrollment]</v>
      </c>
      <c r="E19" s="77" t="str">
        <f>IF(ISBLANK(VLOOKUP($A19,'LEA-wide'!$A$11:$E$26,5,FALSE)),"",IFERROR(VLOOKUP($A19,'LEA-wide'!$A$11:$E$26,5,FALSE),""))</f>
        <v>[Enter Total FTE Teachers]</v>
      </c>
      <c r="F19" s="76" t="str">
        <f>IFERROR((IF(OR(AND(D19&gt;0, D19&lt;201), VLOOKUP(B19, 'Drop Down'!B$4:C$18, 2, FALSE)="Y"),"Exempt",ROUND(D19/E19,3))), "-")</f>
        <v>-</v>
      </c>
      <c r="G19" s="76" t="str">
        <f t="shared" si="0"/>
        <v>-</v>
      </c>
      <c r="H19" s="47"/>
    </row>
    <row r="20" spans="1:8" ht="15.5" x14ac:dyDescent="0.35">
      <c r="A20" s="75" t="str" cm="1">
        <f t="array" ref="A20">IF(ROWS(C$11:C20)&lt;=COUNTIF('LEA-wide'!$C$11:$C$26,B$9),INDEX('LEA-wide'!$A$11:$A$26,SMALL(IF('LEA-wide'!$C$11:$C$26=B$9,ROW('LEA-wide'!$C$11:$C$26)-10),ROWS(C$11:C20))),"[Enter School Name]")</f>
        <v>[Enter School Name]</v>
      </c>
      <c r="B20" s="76" t="str">
        <f>IFERROR(VLOOKUP($A20,'LEA-wide'!$A$11:$E$26,2,FALSE),"")</f>
        <v>[Choose One]</v>
      </c>
      <c r="C20" s="76" t="str">
        <f>IFERROR(VLOOKUP($A20,'LEA-wide'!$A$11:$C$26,3,FALSE),"")</f>
        <v>[Choose One]</v>
      </c>
      <c r="D20" s="76" t="str">
        <f>IF(ISBLANK(VLOOKUP($A20,'LEA-wide'!$A$11:$E$26,4,FALSE)),"",IFERROR(VLOOKUP($A20,'LEA-wide'!$A$11:$E$26,4,FALSE),""))</f>
        <v>[Enter Enrollment]</v>
      </c>
      <c r="E20" s="77" t="str">
        <f>IF(ISBLANK(VLOOKUP($A20,'LEA-wide'!$A$11:$E$26,5,FALSE)),"",IFERROR(VLOOKUP($A20,'LEA-wide'!$A$11:$E$26,5,FALSE),""))</f>
        <v>[Enter Total FTE Teachers]</v>
      </c>
      <c r="F20" s="76" t="str">
        <f>IFERROR((IF(OR(AND(D20&gt;0, D20&lt;201), VLOOKUP(B20, 'Drop Down'!B$4:C$18, 2, FALSE)="Y"),"Exempt",ROUND(D20/E20,3))), "-")</f>
        <v>-</v>
      </c>
      <c r="G20" s="76" t="str">
        <f t="shared" si="0"/>
        <v>-</v>
      </c>
      <c r="H20" s="47"/>
    </row>
    <row r="21" spans="1:8" ht="15.5" x14ac:dyDescent="0.35">
      <c r="A21" s="75" t="str" cm="1">
        <f t="array" ref="A21">IF(ROWS(C$11:C21)&lt;=COUNTIF('LEA-wide'!$C$11:$C$26,B$9),INDEX('LEA-wide'!$A$11:$A$26,SMALL(IF('LEA-wide'!$C$11:$C$26=B$9,ROW('LEA-wide'!$C$11:$C$26)-10),ROWS(C$11:C21))),"[Enter School Name]")</f>
        <v>[Enter School Name]</v>
      </c>
      <c r="B21" s="76" t="str">
        <f>IFERROR(VLOOKUP($A21,'LEA-wide'!$A$11:$E$26,2,FALSE),"")</f>
        <v>[Choose One]</v>
      </c>
      <c r="C21" s="76" t="str">
        <f>IFERROR(VLOOKUP($A21,'LEA-wide'!$A$11:$C$26,3,FALSE),"")</f>
        <v>[Choose One]</v>
      </c>
      <c r="D21" s="76" t="str">
        <f>IF(ISBLANK(VLOOKUP($A21,'LEA-wide'!$A$11:$E$26,4,FALSE)),"",IFERROR(VLOOKUP($A21,'LEA-wide'!$A$11:$E$26,4,FALSE),""))</f>
        <v>[Enter Enrollment]</v>
      </c>
      <c r="E21" s="77" t="str">
        <f>IF(ISBLANK(VLOOKUP($A21,'LEA-wide'!$A$11:$E$26,5,FALSE)),"",IFERROR(VLOOKUP($A21,'LEA-wide'!$A$11:$E$26,5,FALSE),""))</f>
        <v>[Enter Total FTE Teachers]</v>
      </c>
      <c r="F21" s="76" t="str">
        <f>IFERROR((IF(OR(AND(D21&gt;0, D21&lt;201), VLOOKUP(B21, 'Drop Down'!B$4:C$18, 2, FALSE)="Y"),"Exempt",ROUND(D21/E21,3))), "-")</f>
        <v>-</v>
      </c>
      <c r="G21" s="76" t="str">
        <f t="shared" si="0"/>
        <v>-</v>
      </c>
      <c r="H21" s="47"/>
    </row>
    <row r="22" spans="1:8" ht="15.5" x14ac:dyDescent="0.35">
      <c r="A22" s="75" t="str" cm="1">
        <f t="array" ref="A22">IF(ROWS(C$11:C22)&lt;=COUNTIF('LEA-wide'!$C$11:$C$26,B$9),INDEX('LEA-wide'!$A$11:$A$26,SMALL(IF('LEA-wide'!$C$11:$C$26=B$9,ROW('LEA-wide'!$C$11:$C$26)-10),ROWS(C$11:C22))),"[Enter School Name]")</f>
        <v>[Enter School Name]</v>
      </c>
      <c r="B22" s="76" t="str">
        <f>IFERROR(VLOOKUP($A22,'LEA-wide'!$A$11:$E$26,2,FALSE),"")</f>
        <v>[Choose One]</v>
      </c>
      <c r="C22" s="76" t="str">
        <f>IFERROR(VLOOKUP($A22,'LEA-wide'!$A$11:$C$26,3,FALSE),"")</f>
        <v>[Choose One]</v>
      </c>
      <c r="D22" s="76" t="str">
        <f>IF(ISBLANK(VLOOKUP($A22,'LEA-wide'!$A$11:$E$26,4,FALSE)),"",IFERROR(VLOOKUP($A22,'LEA-wide'!$A$11:$E$26,4,FALSE),""))</f>
        <v>[Enter Enrollment]</v>
      </c>
      <c r="E22" s="77" t="str">
        <f>IF(ISBLANK(VLOOKUP($A22,'LEA-wide'!$A$11:$E$26,5,FALSE)),"",IFERROR(VLOOKUP($A22,'LEA-wide'!$A$11:$E$26,5,FALSE),""))</f>
        <v>[Enter Total FTE Teachers]</v>
      </c>
      <c r="F22" s="76" t="str">
        <f>IFERROR((IF(OR(AND(D22&gt;0, D22&lt;201), VLOOKUP(B22, 'Drop Down'!B$4:C$18, 2, FALSE)="Y"),"Exempt",ROUND(D22/E22,3))), "-")</f>
        <v>-</v>
      </c>
      <c r="G22" s="76" t="str">
        <f t="shared" si="0"/>
        <v>-</v>
      </c>
      <c r="H22" s="47"/>
    </row>
    <row r="23" spans="1:8" ht="15.5" x14ac:dyDescent="0.35">
      <c r="A23" s="75" t="str" cm="1">
        <f t="array" ref="A23">IF(ROWS(C$11:C23)&lt;=COUNTIF('LEA-wide'!$C$11:$C$26,B$9),INDEX('LEA-wide'!$A$11:$A$26,SMALL(IF('LEA-wide'!$C$11:$C$26=B$9,ROW('LEA-wide'!$C$11:$C$26)-10),ROWS(C$11:C23))),"[Enter School Name]")</f>
        <v>[Enter School Name]</v>
      </c>
      <c r="B23" s="76" t="str">
        <f>IFERROR(VLOOKUP($A23,'LEA-wide'!$A$11:$E$26,2,FALSE),"")</f>
        <v>[Choose One]</v>
      </c>
      <c r="C23" s="76" t="str">
        <f>IFERROR(VLOOKUP($A23,'LEA-wide'!$A$11:$C$26,3,FALSE),"")</f>
        <v>[Choose One]</v>
      </c>
      <c r="D23" s="76" t="str">
        <f>IF(ISBLANK(VLOOKUP($A23,'LEA-wide'!$A$11:$E$26,4,FALSE)),"",IFERROR(VLOOKUP($A23,'LEA-wide'!$A$11:$E$26,4,FALSE),""))</f>
        <v>[Enter Enrollment]</v>
      </c>
      <c r="E23" s="77" t="str">
        <f>IF(ISBLANK(VLOOKUP($A23,'LEA-wide'!$A$11:$E$26,5,FALSE)),"",IFERROR(VLOOKUP($A23,'LEA-wide'!$A$11:$E$26,5,FALSE),""))</f>
        <v>[Enter Total FTE Teachers]</v>
      </c>
      <c r="F23" s="76" t="str">
        <f>IFERROR((IF(OR(AND(D23&gt;0, D23&lt;201), VLOOKUP(B23, 'Drop Down'!B$4:C$18, 2, FALSE)="Y"),"Exempt",ROUND(D23/E23,3))), "-")</f>
        <v>-</v>
      </c>
      <c r="G23" s="76" t="str">
        <f t="shared" si="0"/>
        <v>-</v>
      </c>
      <c r="H23" s="47"/>
    </row>
    <row r="24" spans="1:8" ht="15.5" x14ac:dyDescent="0.35">
      <c r="A24" s="75" t="str" cm="1">
        <f t="array" ref="A24">IF(ROWS(C$11:C24)&lt;=COUNTIF('LEA-wide'!$C$11:$C$26,B$9),INDEX('LEA-wide'!$A$11:$A$26,SMALL(IF('LEA-wide'!$C$11:$C$26=B$9,ROW('LEA-wide'!$C$11:$C$26)-10),ROWS(C$11:C24))),"[Enter School Name]")</f>
        <v>[Enter School Name]</v>
      </c>
      <c r="B24" s="76" t="str">
        <f>IFERROR(VLOOKUP($A24,'LEA-wide'!$A$11:$E$26,2,FALSE),"")</f>
        <v>[Choose One]</v>
      </c>
      <c r="C24" s="76" t="str">
        <f>IFERROR(VLOOKUP($A24,'LEA-wide'!$A$11:$C$26,3,FALSE),"")</f>
        <v>[Choose One]</v>
      </c>
      <c r="D24" s="76" t="str">
        <f>IF(ISBLANK(VLOOKUP($A24,'LEA-wide'!$A$11:$E$26,4,FALSE)),"",IFERROR(VLOOKUP($A24,'LEA-wide'!$A$11:$E$26,4,FALSE),""))</f>
        <v>[Enter Enrollment]</v>
      </c>
      <c r="E24" s="77" t="str">
        <f>IF(ISBLANK(VLOOKUP($A24,'LEA-wide'!$A$11:$E$26,5,FALSE)),"",IFERROR(VLOOKUP($A24,'LEA-wide'!$A$11:$E$26,5,FALSE),""))</f>
        <v>[Enter Total FTE Teachers]</v>
      </c>
      <c r="F24" s="76" t="str">
        <f>IFERROR((IF(OR(AND(D24&gt;0, D24&lt;201), VLOOKUP(B24, 'Drop Down'!B$4:C$18, 2, FALSE)="Y"),"Exempt",ROUND(D24/E24,3))), "-")</f>
        <v>-</v>
      </c>
      <c r="G24" s="76" t="str">
        <f t="shared" si="0"/>
        <v>-</v>
      </c>
      <c r="H24" s="47"/>
    </row>
    <row r="25" spans="1:8" ht="15.5" x14ac:dyDescent="0.35">
      <c r="A25" s="75" t="str" cm="1">
        <f t="array" ref="A25">IF(ROWS(C$11:C25)&lt;=COUNTIF('LEA-wide'!$C$11:$C$26,B$9),INDEX('LEA-wide'!$A$11:$A$26,SMALL(IF('LEA-wide'!$C$11:$C$26=B$9,ROW('LEA-wide'!$C$11:$C$26)-10),ROWS(C$11:C25))),"[Enter School Name]")</f>
        <v>[Enter School Name]</v>
      </c>
      <c r="B25" s="76" t="str">
        <f>IFERROR(VLOOKUP($A25,'LEA-wide'!$A$11:$E$26,2,FALSE),"")</f>
        <v>[Choose One]</v>
      </c>
      <c r="C25" s="76" t="str">
        <f>IFERROR(VLOOKUP($A25,'LEA-wide'!$A$11:$C$26,3,FALSE),"")</f>
        <v>[Choose One]</v>
      </c>
      <c r="D25" s="76" t="str">
        <f>IF(ISBLANK(VLOOKUP($A25,'LEA-wide'!$A$11:$E$26,4,FALSE)),"",IFERROR(VLOOKUP($A25,'LEA-wide'!$A$11:$E$26,4,FALSE),""))</f>
        <v>[Enter Enrollment]</v>
      </c>
      <c r="E25" s="77" t="str">
        <f>IF(ISBLANK(VLOOKUP($A25,'LEA-wide'!$A$11:$E$26,5,FALSE)),"",IFERROR(VLOOKUP($A25,'LEA-wide'!$A$11:$E$26,5,FALSE),""))</f>
        <v>[Enter Total FTE Teachers]</v>
      </c>
      <c r="F25" s="76" t="str">
        <f>IFERROR((IF(OR(AND(D25&gt;0, D25&lt;201), VLOOKUP(B25, 'Drop Down'!B$4:C$18, 2, FALSE)="Y"),"Exempt",ROUND(D25/E25,3))), "-")</f>
        <v>-</v>
      </c>
      <c r="G25" s="76" t="str">
        <f t="shared" si="0"/>
        <v>-</v>
      </c>
      <c r="H25" s="47"/>
    </row>
    <row r="26" spans="1:8" ht="15.5" x14ac:dyDescent="0.35">
      <c r="A26" s="78" t="str" cm="1">
        <f t="array" ref="A26">IF(ROWS(C$11:C26)&lt;=COUNTIF('LEA-wide'!$C$11:$C$26,B$9),INDEX('LEA-wide'!$A$11:$A$26,SMALL(IF('LEA-wide'!$C$11:$C$26=B$9,ROW('LEA-wide'!$C$11:$C$26)-10),ROWS(C$11:C26))),"[Enter School Name]")</f>
        <v>[Enter School Name]</v>
      </c>
      <c r="B26" s="79" t="str">
        <f>IFERROR(VLOOKUP($A26,'LEA-wide'!$A$11:$E$26,2,FALSE),"")</f>
        <v>[Choose One]</v>
      </c>
      <c r="C26" s="80" t="str">
        <f>IFERROR(VLOOKUP($A26,'LEA-wide'!$A$11:$C$26,3,FALSE),"")</f>
        <v>[Choose One]</v>
      </c>
      <c r="D26" s="80" t="str">
        <f>IF(ISBLANK(VLOOKUP($A26,'LEA-wide'!$A$11:$E$26,4,FALSE)),"",IFERROR(VLOOKUP($A26,'LEA-wide'!$A$11:$E$26,4,FALSE),""))</f>
        <v>[Enter Enrollment]</v>
      </c>
      <c r="E26" s="81" t="str">
        <f>IF(ISBLANK(VLOOKUP($A26,'LEA-wide'!$A$11:$E$26,5,FALSE)),"",IFERROR(VLOOKUP($A26,'LEA-wide'!$A$11:$E$26,5,FALSE),""))</f>
        <v>[Enter Total FTE Teachers]</v>
      </c>
      <c r="F26" s="80" t="str">
        <f>IFERROR((IF(OR(AND(D26&gt;0, D26&lt;201), VLOOKUP(B26, 'Drop Down'!B$4:C$18, 2, FALSE)="Y"),"Exempt",ROUND(D26/E26,3))), "-")</f>
        <v>-</v>
      </c>
      <c r="G26" s="80" t="str">
        <f t="shared" si="0"/>
        <v>-</v>
      </c>
      <c r="H26" s="47"/>
    </row>
    <row r="27" spans="1:8" ht="16" thickBot="1" x14ac:dyDescent="0.4">
      <c r="A27" s="48" t="s">
        <v>52</v>
      </c>
      <c r="B27" s="49" t="str">
        <f>IFERROR(ROUND(AVERAGE(F11:F26), 3), "")</f>
        <v/>
      </c>
      <c r="C27" s="50"/>
      <c r="D27" s="51"/>
      <c r="E27" s="39"/>
      <c r="F27" s="39"/>
      <c r="G27" s="39"/>
    </row>
    <row r="28" spans="1:8" ht="16" thickBot="1" x14ac:dyDescent="0.4">
      <c r="A28" s="52" t="s">
        <v>53</v>
      </c>
      <c r="B28" s="53" t="str">
        <f>IFERROR(ROUND(0.85*B27, 3), "")</f>
        <v/>
      </c>
      <c r="C28" s="50"/>
      <c r="D28" s="51"/>
      <c r="E28" s="39"/>
      <c r="F28" s="39"/>
      <c r="G28" s="39"/>
    </row>
    <row r="29" spans="1:8" ht="16" thickBot="1" x14ac:dyDescent="0.4">
      <c r="A29" s="48" t="s">
        <v>54</v>
      </c>
      <c r="B29" s="49" t="str">
        <f>IFERROR(ROUND(1.15*B27, 3), "")</f>
        <v/>
      </c>
      <c r="C29" s="50"/>
      <c r="D29" s="51"/>
      <c r="E29" s="39"/>
      <c r="F29" s="39"/>
      <c r="G29" s="39"/>
    </row>
    <row r="30" spans="1:8" ht="15.5" x14ac:dyDescent="0.35">
      <c r="A30" s="39" t="s">
        <v>60</v>
      </c>
    </row>
    <row r="31" spans="1:8" ht="15.5" x14ac:dyDescent="0.35">
      <c r="A31" s="39" t="s">
        <v>37</v>
      </c>
    </row>
    <row r="32" spans="1:8" ht="15.5" x14ac:dyDescent="0.35">
      <c r="A32" s="54" t="s">
        <v>59</v>
      </c>
    </row>
  </sheetData>
  <sheetProtection algorithmName="SHA-512" hashValue="LjHZcNWryuSf4XIQGIIGOoxRV44IP1M5HHbF//G4QIT4XT5cr7L1A7s0ZoojOHqeYVSPVqK1H0UAIF4h2tecdA==" saltValue="W44VzzP6HFFOb8cf4XUKuQ==" spinCount="100000" sheet="1" sort="0" autoFilter="0"/>
  <pageMargins left="0.7" right="0.7" top="0.75" bottom="0.75" header="0.3" footer="0.3"/>
  <pageSetup orientation="portrait" horizontalDpi="90" verticalDpi="90" r:id="rId1"/>
  <ignoredErrors>
    <ignoredError sqref="B6:B8" unlocked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>
      <selection activeCell="B3" sqref="B3:C3"/>
    </sheetView>
  </sheetViews>
  <sheetFormatPr defaultColWidth="13.7265625" defaultRowHeight="14.5" x14ac:dyDescent="0.35"/>
  <cols>
    <col min="1" max="1" width="13.1796875" bestFit="1" customWidth="1"/>
    <col min="2" max="2" width="47.1796875" bestFit="1" customWidth="1"/>
    <col min="3" max="3" width="22" bestFit="1" customWidth="1"/>
  </cols>
  <sheetData>
    <row r="1" spans="1:3" ht="15.5" x14ac:dyDescent="0.35">
      <c r="A1" s="87" t="s">
        <v>27</v>
      </c>
      <c r="B1" s="87"/>
    </row>
    <row r="2" spans="1:3" ht="31" x14ac:dyDescent="0.35">
      <c r="A2" s="1" t="s">
        <v>5</v>
      </c>
      <c r="B2" s="2" t="s">
        <v>6</v>
      </c>
      <c r="C2" s="2" t="s">
        <v>7</v>
      </c>
    </row>
    <row r="3" spans="1:3" ht="31" x14ac:dyDescent="0.35">
      <c r="A3" s="10" t="s">
        <v>62</v>
      </c>
      <c r="B3" s="10" t="s">
        <v>62</v>
      </c>
      <c r="C3" s="10" t="s">
        <v>62</v>
      </c>
    </row>
    <row r="4" spans="1:3" ht="15.5" x14ac:dyDescent="0.35">
      <c r="A4" s="6">
        <v>63</v>
      </c>
      <c r="B4" s="4" t="s">
        <v>20</v>
      </c>
      <c r="C4" s="5" t="s">
        <v>10</v>
      </c>
    </row>
    <row r="5" spans="1:3" ht="15.5" x14ac:dyDescent="0.35">
      <c r="A5" s="6">
        <v>68</v>
      </c>
      <c r="B5" s="4" t="s">
        <v>25</v>
      </c>
      <c r="C5" s="5" t="s">
        <v>10</v>
      </c>
    </row>
    <row r="6" spans="1:3" ht="15.5" x14ac:dyDescent="0.35">
      <c r="A6" s="3" t="s">
        <v>11</v>
      </c>
      <c r="B6" s="4" t="s">
        <v>12</v>
      </c>
      <c r="C6" s="5" t="s">
        <v>10</v>
      </c>
    </row>
    <row r="7" spans="1:3" ht="15.5" x14ac:dyDescent="0.35">
      <c r="A7" s="6">
        <v>69</v>
      </c>
      <c r="B7" s="4" t="s">
        <v>26</v>
      </c>
      <c r="C7" s="5" t="s">
        <v>10</v>
      </c>
    </row>
    <row r="8" spans="1:3" ht="15.5" x14ac:dyDescent="0.35">
      <c r="A8" s="6">
        <v>60</v>
      </c>
      <c r="B8" s="4" t="s">
        <v>16</v>
      </c>
      <c r="C8" s="7" t="s">
        <v>17</v>
      </c>
    </row>
    <row r="9" spans="1:3" ht="15.5" x14ac:dyDescent="0.35">
      <c r="A9" s="6">
        <v>61</v>
      </c>
      <c r="B9" s="4" t="s">
        <v>18</v>
      </c>
      <c r="C9" s="7" t="s">
        <v>17</v>
      </c>
    </row>
    <row r="10" spans="1:3" ht="15.5" x14ac:dyDescent="0.35">
      <c r="A10" s="6">
        <v>66</v>
      </c>
      <c r="B10" s="4" t="s">
        <v>23</v>
      </c>
      <c r="C10" s="7" t="s">
        <v>17</v>
      </c>
    </row>
    <row r="11" spans="1:3" ht="15.5" x14ac:dyDescent="0.35">
      <c r="A11" s="6">
        <v>67</v>
      </c>
      <c r="B11" s="4" t="s">
        <v>24</v>
      </c>
      <c r="C11" s="7" t="s">
        <v>17</v>
      </c>
    </row>
    <row r="12" spans="1:3" ht="15.5" x14ac:dyDescent="0.35">
      <c r="A12" s="6">
        <v>62</v>
      </c>
      <c r="B12" s="4" t="s">
        <v>19</v>
      </c>
      <c r="C12" s="7" t="s">
        <v>17</v>
      </c>
    </row>
    <row r="13" spans="1:3" ht="15.5" x14ac:dyDescent="0.35">
      <c r="A13" s="6">
        <v>64</v>
      </c>
      <c r="B13" s="4" t="s">
        <v>21</v>
      </c>
      <c r="C13" s="7" t="s">
        <v>17</v>
      </c>
    </row>
    <row r="14" spans="1:3" ht="15.5" x14ac:dyDescent="0.35">
      <c r="A14" s="6">
        <v>14</v>
      </c>
      <c r="B14" s="4" t="s">
        <v>15</v>
      </c>
      <c r="C14" s="5" t="s">
        <v>10</v>
      </c>
    </row>
    <row r="15" spans="1:3" ht="15.5" x14ac:dyDescent="0.35">
      <c r="A15" s="6">
        <v>65</v>
      </c>
      <c r="B15" s="4" t="s">
        <v>22</v>
      </c>
      <c r="C15" s="7" t="s">
        <v>17</v>
      </c>
    </row>
    <row r="16" spans="1:3" ht="15.5" x14ac:dyDescent="0.35">
      <c r="A16" s="6">
        <v>13</v>
      </c>
      <c r="B16" s="4" t="s">
        <v>14</v>
      </c>
      <c r="C16" s="5" t="s">
        <v>10</v>
      </c>
    </row>
    <row r="17" spans="1:3" ht="15.5" x14ac:dyDescent="0.35">
      <c r="A17" s="3" t="s">
        <v>8</v>
      </c>
      <c r="B17" s="4" t="s">
        <v>9</v>
      </c>
      <c r="C17" s="5" t="s">
        <v>10</v>
      </c>
    </row>
    <row r="18" spans="1:3" ht="15.5" x14ac:dyDescent="0.35">
      <c r="A18" s="6">
        <v>11</v>
      </c>
      <c r="B18" s="4" t="s">
        <v>13</v>
      </c>
      <c r="C18" s="5" t="s">
        <v>10</v>
      </c>
    </row>
  </sheetData>
  <sortState xmlns:xlrd2="http://schemas.microsoft.com/office/spreadsheetml/2017/richdata2" ref="A3:C18">
    <sortCondition ref="B4"/>
  </sortState>
  <mergeCells count="1">
    <mergeCell ref="A1:B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LEA-wide</vt:lpstr>
      <vt:lpstr>Grade Span Group 1 Schools</vt:lpstr>
      <vt:lpstr>Grade Span Group 2 Schools</vt:lpstr>
      <vt:lpstr>Grade Span Group 3 Schools</vt:lpstr>
      <vt:lpstr>Drop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Comparability of Services Forms - Title I, Part A (CA Dept of Education)</dc:title>
  <dc:subject>The forms used for the required Title I, Part A Comparability of Services Calculations and Reporting.</dc:subject>
  <dc:creator/>
  <cp:keywords/>
  <cp:lastModifiedBy/>
  <dcterms:created xsi:type="dcterms:W3CDTF">2024-09-10T17:30:24Z</dcterms:created>
  <dcterms:modified xsi:type="dcterms:W3CDTF">2024-09-10T18:52:32Z</dcterms:modified>
</cp:coreProperties>
</file>