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5970" windowWidth="24915" windowHeight="12015" activeTab="0"/>
  </bookViews>
  <sheets>
    <sheet name="Sheet1" sheetId="1" r:id="rId1"/>
    <sheet name="Sheet2" sheetId="2" r:id="rId2"/>
  </sheets>
  <definedNames>
    <definedName name="_xlnm.Print_Titles" localSheetId="0">'Sheet1'!$2:$4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2nd Interim Projected ADA (3/15/20XX)</t>
        </r>
      </text>
    </comment>
    <comment ref="F4" authorId="0">
      <text>
        <r>
          <rPr>
            <b/>
            <sz val="9"/>
            <rFont val="Tahoma"/>
            <family val="2"/>
          </rPr>
          <t xml:space="preserve">Administrator:
</t>
        </r>
        <r>
          <rPr>
            <sz val="9"/>
            <rFont val="Tahoma"/>
            <family val="2"/>
          </rPr>
          <t>2/20/20XX</t>
        </r>
      </text>
    </comment>
    <comment ref="Q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3/15/20XX</t>
        </r>
      </text>
    </comment>
    <comment ref="V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3/15/20XX</t>
        </r>
      </text>
    </comment>
  </commentList>
</comments>
</file>

<file path=xl/sharedStrings.xml><?xml version="1.0" encoding="utf-8"?>
<sst xmlns="http://schemas.openxmlformats.org/spreadsheetml/2006/main" count="158" uniqueCount="96">
  <si>
    <t>Demographics</t>
  </si>
  <si>
    <t xml:space="preserve">2011-2012 Financial Condition </t>
  </si>
  <si>
    <t>(Source: 2011-12 Audit Report)</t>
  </si>
  <si>
    <t>SBE Enroll Cap</t>
  </si>
  <si>
    <t>% Special Education (2011-12)</t>
  </si>
  <si>
    <t>% FRPL / EL 2012</t>
  </si>
  <si>
    <t>Working Capital (WC)</t>
  </si>
  <si>
    <t xml:space="preserve">Ending Fund Balance </t>
  </si>
  <si>
    <t>Ending Fund Balance per 2nd Interim</t>
  </si>
  <si>
    <t>Are Projected Reserves Adequate?</t>
  </si>
  <si>
    <t>K-5</t>
  </si>
  <si>
    <t>Yes</t>
  </si>
  <si>
    <t>6-12</t>
  </si>
  <si>
    <t>9.52</t>
  </si>
  <si>
    <t>K-6</t>
  </si>
  <si>
    <t>8.82</t>
  </si>
  <si>
    <t>89/05</t>
  </si>
  <si>
    <t>K-8</t>
  </si>
  <si>
    <t>6-8</t>
  </si>
  <si>
    <t>0</t>
  </si>
  <si>
    <t>No</t>
  </si>
  <si>
    <t>9-12</t>
  </si>
  <si>
    <t>10.38</t>
  </si>
  <si>
    <t>45/15</t>
  </si>
  <si>
    <t>8.88</t>
  </si>
  <si>
    <t>43/11</t>
  </si>
  <si>
    <t>13.73</t>
  </si>
  <si>
    <t>22/04</t>
  </si>
  <si>
    <t>49/14</t>
  </si>
  <si>
    <t>15.43</t>
  </si>
  <si>
    <t>37/04</t>
  </si>
  <si>
    <t>0.30</t>
  </si>
  <si>
    <t>93/19</t>
  </si>
  <si>
    <t>No Data</t>
  </si>
  <si>
    <t>14.48</t>
  </si>
  <si>
    <t>52/13</t>
  </si>
  <si>
    <t>5.76</t>
  </si>
  <si>
    <t>57/01</t>
  </si>
  <si>
    <t>3.92</t>
  </si>
  <si>
    <t>14/05</t>
  </si>
  <si>
    <t>8.98</t>
  </si>
  <si>
    <t>47/21</t>
  </si>
  <si>
    <t>Grade Levels</t>
  </si>
  <si>
    <t xml:space="preserve">Net Operating Surplus or (Deficit) </t>
  </si>
  <si>
    <t>Debt Ratio (Total Liabilities/Assets)</t>
  </si>
  <si>
    <t>Operating Surplus or (Deficit) at Budget</t>
  </si>
  <si>
    <t>Operating Surplus or (Deficit) at 1st Interim</t>
  </si>
  <si>
    <t xml:space="preserve"> Ending Fund Balance at Budget</t>
  </si>
  <si>
    <t>Ending Fund Balance at 1st Interim</t>
  </si>
  <si>
    <t>Operating Surplus or (Deficit) at 2nd Interim</t>
  </si>
  <si>
    <t>Ending Fund Balance at 2nd Interim</t>
  </si>
  <si>
    <t>SBE Charter         (Term expires)</t>
  </si>
  <si>
    <t>Good Financial Condition</t>
  </si>
  <si>
    <t>Fair Financial Condition</t>
  </si>
  <si>
    <t>Poor Financial Condition</t>
  </si>
  <si>
    <t>Working Capital Ratio (Current Assets/ Liabilities)</t>
  </si>
  <si>
    <t>Barack Obama Charter (June 30, 2019)</t>
  </si>
  <si>
    <t>Ridgecrest Charter            (June 30, 2019)</t>
  </si>
  <si>
    <t>NA</t>
  </si>
  <si>
    <t>NA = Not applicable</t>
  </si>
  <si>
    <t>(Source: 2016–17 Budget, 1st and 2nd Interim Reports)</t>
  </si>
  <si>
    <r>
      <t>2015</t>
    </r>
    <r>
      <rPr>
        <b/>
        <sz val="11"/>
        <color indexed="8"/>
        <rFont val="Calibri"/>
        <family val="2"/>
      </rPr>
      <t>–</t>
    </r>
    <r>
      <rPr>
        <b/>
        <sz val="11"/>
        <color indexed="8"/>
        <rFont val="Arial"/>
        <family val="2"/>
      </rPr>
      <t xml:space="preserve">16 P2 ADA </t>
    </r>
  </si>
  <si>
    <t xml:space="preserve">2016–17 P1 ADA </t>
  </si>
  <si>
    <t>+ Opened Fall 2016</t>
  </si>
  <si>
    <t>Academia Avance Charter (June 30, 2020)</t>
  </si>
  <si>
    <t>Baypoint Preparatory Academy (June 30, 2020)</t>
  </si>
  <si>
    <t>Olive Grove Charter          (June 30, 2020)</t>
  </si>
  <si>
    <t>The New School of San Francisco (June 30, 2020)</t>
  </si>
  <si>
    <t xml:space="preserve">2016–17 P2 ADA </t>
  </si>
  <si>
    <t>OnePurpose (June 30, 2020)</t>
  </si>
  <si>
    <t>Thrive Public (June 30, 2019)</t>
  </si>
  <si>
    <t>Prepa Tec Los Angeles High+ (June 30, 2021)</t>
  </si>
  <si>
    <t>Rocketship Futuro Academy+ (June 30, 2021)</t>
  </si>
  <si>
    <t xml:space="preserve">2015–16 Audit Report </t>
  </si>
  <si>
    <t>2016–17 Budget</t>
  </si>
  <si>
    <t>2015–16 Attendance Ratio (P2/ Enrollment)</t>
  </si>
  <si>
    <t>High Tech High Chula Vista (June 30, 2022)</t>
  </si>
  <si>
    <t>High Tech High North County (June 30, 2022)</t>
  </si>
  <si>
    <t>Lifeline Education Charter * (June 30, 2017)</t>
  </si>
  <si>
    <t>New West Charter (June 30, 2022)</t>
  </si>
  <si>
    <t>P1 = First Principal Apportionment</t>
  </si>
  <si>
    <t>P2 = Second Prinicpal Apportionment</t>
  </si>
  <si>
    <t>* Authorized by Compton Unified School District, effective July 1, 2017</t>
  </si>
  <si>
    <t>High Tech Elementary Chula Vista (June 30, 2022)</t>
  </si>
  <si>
    <t xml:space="preserve">High Tech Elementary North County (June 30, 2022) </t>
  </si>
  <si>
    <t>High Tech Middle Chula Vista (June 30, 2022)</t>
  </si>
  <si>
    <t>High Tech Middle North County (June 30, 2022)</t>
  </si>
  <si>
    <t>1st Interim = Financial report for the period ending October 31</t>
  </si>
  <si>
    <t>2nd Interim = Financial report for the period ending January 31</t>
  </si>
  <si>
    <t>Audeo Charter II + (June 30, 2021)</t>
  </si>
  <si>
    <t>Magnolia Science Academy Santa Ana        (June 30, 2019)</t>
  </si>
  <si>
    <t>Paramount Collegiate Academy (June 30, 2020)</t>
  </si>
  <si>
    <t>Anahuacalmecac International University Preparatory of North America (June 30, 2019)</t>
  </si>
  <si>
    <t>Created by the California Department of Education, Charter Schools Division, August 2017</t>
  </si>
  <si>
    <t xml:space="preserve">State Board of Education-Authorized Charter Schools Financial Highlights </t>
  </si>
  <si>
    <t>The School of Arts and Enterprise (June 30, 2021)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</si>
</sst>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0.0"/>
    <numFmt numFmtId="169" formatCode="[$-409]dddd\,\ mmmm\ dd\,\ yyyy"/>
    <numFmt numFmtId="170" formatCode="[$-409]h:mm:ss\ AM/P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9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Book Antiqua"/>
      <family val="1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8"/>
      <color indexed="56"/>
      <name val="Cambria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166" fontId="36" fillId="0" borderId="10" xfId="44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9" fontId="1" fillId="0" borderId="11" xfId="58" applyFont="1" applyFill="1" applyBorder="1" applyAlignment="1">
      <alignment horizontal="center" vertical="center"/>
    </xf>
    <xf numFmtId="165" fontId="1" fillId="0" borderId="11" xfId="42" applyNumberFormat="1" applyFont="1" applyFill="1" applyBorder="1" applyAlignment="1" quotePrefix="1">
      <alignment horizontal="center" vertical="center" wrapText="1"/>
    </xf>
    <xf numFmtId="0" fontId="10" fillId="0" borderId="0" xfId="55" applyNumberFormat="1" applyFont="1" applyFill="1" applyBorder="1" applyAlignment="1" quotePrefix="1">
      <alignment horizontal="left" vertical="center"/>
      <protection/>
    </xf>
    <xf numFmtId="49" fontId="4" fillId="0" borderId="0" xfId="0" applyNumberFormat="1" applyFont="1" applyFill="1" applyAlignment="1">
      <alignment vertical="top"/>
    </xf>
    <xf numFmtId="49" fontId="3" fillId="0" borderId="12" xfId="0" applyNumberFormat="1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/>
    </xf>
    <xf numFmtId="49" fontId="2" fillId="0" borderId="14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Continuous" vertical="center" wrapText="1"/>
    </xf>
    <xf numFmtId="0" fontId="7" fillId="0" borderId="16" xfId="0" applyFont="1" applyFill="1" applyBorder="1" applyAlignment="1">
      <alignment horizontal="centerContinuous" vertical="center" wrapText="1"/>
    </xf>
    <xf numFmtId="49" fontId="7" fillId="0" borderId="16" xfId="58" applyNumberFormat="1" applyFont="1" applyFill="1" applyBorder="1" applyAlignment="1">
      <alignment horizontal="centerContinuous" vertical="center" wrapText="1"/>
    </xf>
    <xf numFmtId="49" fontId="7" fillId="0" borderId="16" xfId="58" applyNumberFormat="1" applyFont="1" applyFill="1" applyBorder="1" applyAlignment="1" quotePrefix="1">
      <alignment horizontal="centerContinuous" vertical="center" wrapText="1"/>
    </xf>
    <xf numFmtId="49" fontId="7" fillId="0" borderId="17" xfId="0" applyNumberFormat="1" applyFont="1" applyFill="1" applyBorder="1" applyAlignment="1">
      <alignment horizontal="centerContinuous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66" fontId="1" fillId="0" borderId="11" xfId="44" applyNumberFormat="1" applyFont="1" applyFill="1" applyBorder="1" applyAlignment="1">
      <alignment horizontal="center" vertical="center"/>
    </xf>
    <xf numFmtId="166" fontId="1" fillId="0" borderId="18" xfId="44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16" xfId="58" applyNumberFormat="1" applyFont="1" applyFill="1" applyBorder="1" applyAlignment="1">
      <alignment horizontal="center" vertical="center"/>
    </xf>
    <xf numFmtId="49" fontId="2" fillId="0" borderId="17" xfId="58" applyNumberFormat="1" applyFont="1" applyFill="1" applyBorder="1" applyAlignment="1" quotePrefix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19" xfId="58" applyNumberFormat="1" applyFont="1" applyFill="1" applyBorder="1" applyAlignment="1">
      <alignment horizontal="center" vertical="center" wrapText="1"/>
    </xf>
    <xf numFmtId="49" fontId="2" fillId="0" borderId="12" xfId="58" applyNumberFormat="1" applyFont="1" applyFill="1" applyBorder="1" applyAlignment="1" quotePrefix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22" xfId="58" applyNumberFormat="1" applyFont="1" applyFill="1" applyBorder="1" applyAlignment="1">
      <alignment horizontal="center" vertical="center" wrapText="1"/>
    </xf>
    <xf numFmtId="49" fontId="7" fillId="0" borderId="22" xfId="58" applyNumberFormat="1" applyFont="1" applyFill="1" applyBorder="1" applyAlignment="1" quotePrefix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4" fillId="0" borderId="0" xfId="58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Continuous" vertical="center" wrapText="1"/>
    </xf>
    <xf numFmtId="49" fontId="5" fillId="0" borderId="15" xfId="0" applyNumberFormat="1" applyFont="1" applyFill="1" applyBorder="1" applyAlignment="1">
      <alignment horizontal="centerContinuous" vertical="center" wrapText="1"/>
    </xf>
    <xf numFmtId="0" fontId="1" fillId="0" borderId="15" xfId="0" applyFont="1" applyFill="1" applyBorder="1" applyAlignment="1">
      <alignment horizontal="centerContinuous" vertical="center" wrapText="1"/>
    </xf>
    <xf numFmtId="0" fontId="4" fillId="0" borderId="15" xfId="0" applyFont="1" applyFill="1" applyBorder="1" applyAlignment="1">
      <alignment horizontal="centerContinuous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Continuous" vertical="center" wrapText="1"/>
    </xf>
    <xf numFmtId="0" fontId="12" fillId="0" borderId="0" xfId="0" applyFont="1" applyFill="1" applyAlignment="1" quotePrefix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9" fontId="2" fillId="0" borderId="15" xfId="0" applyNumberFormat="1" applyFont="1" applyFill="1" applyBorder="1" applyAlignment="1">
      <alignment horizontal="centerContinuous" vertical="center" wrapText="1"/>
    </xf>
    <xf numFmtId="0" fontId="0" fillId="0" borderId="20" xfId="0" applyFill="1" applyBorder="1" applyAlignment="1">
      <alignment horizontal="centerContinuous" vertical="center"/>
    </xf>
    <xf numFmtId="0" fontId="9" fillId="0" borderId="11" xfId="55" applyNumberFormat="1" applyFont="1" applyFill="1" applyBorder="1" applyAlignment="1" quotePrefix="1">
      <alignment horizontal="left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66" fontId="36" fillId="0" borderId="24" xfId="44" applyNumberFormat="1" applyFont="1" applyFill="1" applyBorder="1" applyAlignment="1">
      <alignment horizontal="center" vertical="center"/>
    </xf>
    <xf numFmtId="166" fontId="36" fillId="0" borderId="25" xfId="44" applyNumberFormat="1" applyFont="1" applyFill="1" applyBorder="1" applyAlignment="1">
      <alignment horizontal="center" vertical="center"/>
    </xf>
    <xf numFmtId="166" fontId="36" fillId="0" borderId="11" xfId="44" applyNumberFormat="1" applyFont="1" applyFill="1" applyBorder="1" applyAlignment="1">
      <alignment horizontal="center" vertical="center"/>
    </xf>
    <xf numFmtId="9" fontId="1" fillId="0" borderId="22" xfId="58" applyFont="1" applyFill="1" applyBorder="1" applyAlignment="1">
      <alignment horizontal="center" vertical="center"/>
    </xf>
    <xf numFmtId="165" fontId="1" fillId="0" borderId="22" xfId="42" applyNumberFormat="1" applyFont="1" applyFill="1" applyBorder="1" applyAlignment="1" quotePrefix="1">
      <alignment horizontal="center" vertical="center" wrapText="1"/>
    </xf>
    <xf numFmtId="166" fontId="36" fillId="0" borderId="26" xfId="44" applyNumberFormat="1" applyFont="1" applyFill="1" applyBorder="1" applyAlignment="1">
      <alignment horizontal="center" vertical="center"/>
    </xf>
    <xf numFmtId="166" fontId="1" fillId="0" borderId="24" xfId="44" applyNumberFormat="1" applyFont="1" applyFill="1" applyBorder="1" applyAlignment="1">
      <alignment horizontal="center" vertical="center"/>
    </xf>
    <xf numFmtId="166" fontId="36" fillId="0" borderId="27" xfId="44" applyNumberFormat="1" applyFont="1" applyFill="1" applyBorder="1" applyAlignment="1">
      <alignment horizontal="center" vertical="center"/>
    </xf>
    <xf numFmtId="166" fontId="1" fillId="0" borderId="0" xfId="44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9" fillId="0" borderId="11" xfId="55" applyFont="1" applyFill="1" applyBorder="1" applyAlignment="1">
      <alignment horizontal="left" vertical="center" wrapText="1"/>
      <protection/>
    </xf>
    <xf numFmtId="165" fontId="1" fillId="0" borderId="11" xfId="42" applyNumberFormat="1" applyFont="1" applyFill="1" applyBorder="1" applyAlignment="1">
      <alignment horizontal="center" vertical="center" wrapText="1"/>
    </xf>
    <xf numFmtId="166" fontId="1" fillId="0" borderId="22" xfId="44" applyNumberFormat="1" applyFont="1" applyFill="1" applyBorder="1" applyAlignment="1">
      <alignment horizontal="center" vertical="center"/>
    </xf>
    <xf numFmtId="166" fontId="36" fillId="0" borderId="28" xfId="44" applyNumberFormat="1" applyFont="1" applyFill="1" applyBorder="1" applyAlignment="1">
      <alignment horizontal="center" vertical="center"/>
    </xf>
    <xf numFmtId="0" fontId="9" fillId="0" borderId="22" xfId="55" applyNumberFormat="1" applyFont="1" applyFill="1" applyBorder="1" applyAlignment="1" quotePrefix="1">
      <alignment horizontal="left" vertical="center" wrapText="1"/>
      <protection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6" fontId="36" fillId="0" borderId="29" xfId="44" applyNumberFormat="1" applyFont="1" applyFill="1" applyBorder="1" applyAlignment="1">
      <alignment horizontal="center" vertical="center"/>
    </xf>
    <xf numFmtId="166" fontId="1" fillId="0" borderId="12" xfId="44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66" fontId="36" fillId="0" borderId="22" xfId="44" applyNumberFormat="1" applyFont="1" applyFill="1" applyBorder="1" applyAlignment="1">
      <alignment horizontal="center" vertical="center"/>
    </xf>
    <xf numFmtId="0" fontId="11" fillId="0" borderId="18" xfId="55" applyFont="1" applyFill="1" applyBorder="1" applyAlignment="1">
      <alignment horizontal="centerContinuous" vertical="center" wrapText="1"/>
      <protection/>
    </xf>
    <xf numFmtId="49" fontId="1" fillId="0" borderId="16" xfId="0" applyNumberFormat="1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/>
    </xf>
    <xf numFmtId="165" fontId="36" fillId="0" borderId="16" xfId="0" applyNumberFormat="1" applyFont="1" applyFill="1" applyBorder="1" applyAlignment="1">
      <alignment horizontal="centerContinuous" vertical="center"/>
    </xf>
    <xf numFmtId="9" fontId="1" fillId="0" borderId="16" xfId="58" applyFont="1" applyFill="1" applyBorder="1" applyAlignment="1">
      <alignment horizontal="centerContinuous" vertical="center"/>
    </xf>
    <xf numFmtId="165" fontId="1" fillId="0" borderId="16" xfId="42" applyNumberFormat="1" applyFont="1" applyFill="1" applyBorder="1" applyAlignment="1" quotePrefix="1">
      <alignment horizontal="centerContinuous" vertical="center" wrapText="1"/>
    </xf>
    <xf numFmtId="166" fontId="36" fillId="0" borderId="16" xfId="44" applyNumberFormat="1" applyFont="1" applyFill="1" applyBorder="1" applyAlignment="1">
      <alignment horizontal="centerContinuous" vertical="center"/>
    </xf>
    <xf numFmtId="166" fontId="1" fillId="0" borderId="16" xfId="44" applyNumberFormat="1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166" fontId="36" fillId="0" borderId="17" xfId="44" applyNumberFormat="1" applyFont="1" applyFill="1" applyBorder="1" applyAlignment="1">
      <alignment horizontal="centerContinuous" vertical="center"/>
    </xf>
    <xf numFmtId="0" fontId="9" fillId="0" borderId="30" xfId="55" applyNumberFormat="1" applyFont="1" applyFill="1" applyBorder="1" applyAlignment="1" quotePrefix="1">
      <alignment horizontal="left" vertical="center" wrapText="1"/>
      <protection/>
    </xf>
    <xf numFmtId="0" fontId="1" fillId="0" borderId="3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9" fontId="1" fillId="0" borderId="17" xfId="58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11" fillId="0" borderId="14" xfId="55" applyFont="1" applyFill="1" applyBorder="1" applyAlignment="1">
      <alignment horizontal="centerContinuous" vertical="center" wrapText="1"/>
      <protection/>
    </xf>
    <xf numFmtId="166" fontId="53" fillId="0" borderId="15" xfId="44" applyNumberFormat="1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Continuous" vertical="center"/>
    </xf>
    <xf numFmtId="165" fontId="36" fillId="0" borderId="15" xfId="0" applyNumberFormat="1" applyFont="1" applyFill="1" applyBorder="1" applyAlignment="1">
      <alignment horizontal="centerContinuous" vertical="center"/>
    </xf>
    <xf numFmtId="166" fontId="36" fillId="0" borderId="15" xfId="44" applyNumberFormat="1" applyFont="1" applyFill="1" applyBorder="1" applyAlignment="1">
      <alignment horizontal="centerContinuous" vertical="center"/>
    </xf>
    <xf numFmtId="165" fontId="1" fillId="0" borderId="15" xfId="42" applyNumberFormat="1" applyFont="1" applyFill="1" applyBorder="1" applyAlignment="1" quotePrefix="1">
      <alignment horizontal="centerContinuous" vertical="center" wrapText="1"/>
    </xf>
    <xf numFmtId="166" fontId="1" fillId="0" borderId="15" xfId="44" applyNumberFormat="1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166" fontId="36" fillId="0" borderId="20" xfId="44" applyNumberFormat="1" applyFont="1" applyFill="1" applyBorder="1" applyAlignment="1">
      <alignment horizontal="centerContinuous" vertical="center"/>
    </xf>
    <xf numFmtId="49" fontId="7" fillId="33" borderId="21" xfId="0" applyNumberFormat="1" applyFont="1" applyFill="1" applyBorder="1" applyAlignment="1">
      <alignment horizontal="center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166" fontId="36" fillId="33" borderId="10" xfId="44" applyNumberFormat="1" applyFont="1" applyFill="1" applyBorder="1" applyAlignment="1">
      <alignment horizontal="center" vertical="center"/>
    </xf>
    <xf numFmtId="166" fontId="1" fillId="0" borderId="29" xfId="44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36" fillId="0" borderId="25" xfId="0" applyNumberFormat="1" applyFont="1" applyFill="1" applyBorder="1" applyAlignment="1">
      <alignment horizontal="center" vertical="center"/>
    </xf>
    <xf numFmtId="43" fontId="36" fillId="33" borderId="25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43" fontId="36" fillId="0" borderId="32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43" fontId="36" fillId="0" borderId="33" xfId="0" applyNumberFormat="1" applyFont="1" applyFill="1" applyBorder="1" applyAlignment="1">
      <alignment horizontal="center" vertical="center"/>
    </xf>
    <xf numFmtId="166" fontId="16" fillId="0" borderId="25" xfId="44" applyNumberFormat="1" applyFont="1" applyFill="1" applyBorder="1" applyAlignment="1">
      <alignment horizontal="center" vertical="center"/>
    </xf>
    <xf numFmtId="166" fontId="16" fillId="0" borderId="11" xfId="44" applyNumberFormat="1" applyFont="1" applyFill="1" applyBorder="1" applyAlignment="1">
      <alignment horizontal="center" vertical="center"/>
    </xf>
    <xf numFmtId="43" fontId="36" fillId="0" borderId="30" xfId="0" applyNumberFormat="1" applyFont="1" applyFill="1" applyBorder="1" applyAlignment="1">
      <alignment horizontal="center" vertical="center"/>
    </xf>
    <xf numFmtId="9" fontId="1" fillId="0" borderId="30" xfId="58" applyFont="1" applyFill="1" applyBorder="1" applyAlignment="1">
      <alignment horizontal="center" vertical="center"/>
    </xf>
    <xf numFmtId="165" fontId="1" fillId="0" borderId="30" xfId="42" applyNumberFormat="1" applyFont="1" applyFill="1" applyBorder="1" applyAlignment="1" quotePrefix="1">
      <alignment horizontal="center" vertical="center" wrapText="1"/>
    </xf>
    <xf numFmtId="166" fontId="36" fillId="0" borderId="34" xfId="44" applyNumberFormat="1" applyFont="1" applyFill="1" applyBorder="1" applyAlignment="1">
      <alignment horizontal="center" vertical="center"/>
    </xf>
    <xf numFmtId="43" fontId="36" fillId="0" borderId="3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8" fontId="2" fillId="0" borderId="13" xfId="0" applyNumberFormat="1" applyFont="1" applyFill="1" applyBorder="1" applyAlignment="1">
      <alignment horizontal="center" vertical="center"/>
    </xf>
    <xf numFmtId="168" fontId="2" fillId="0" borderId="15" xfId="0" applyNumberFormat="1" applyFont="1" applyFill="1" applyBorder="1" applyAlignment="1">
      <alignment horizontal="center" vertical="center" wrapText="1"/>
    </xf>
    <xf numFmtId="168" fontId="7" fillId="0" borderId="21" xfId="0" applyNumberFormat="1" applyFont="1" applyFill="1" applyBorder="1" applyAlignment="1">
      <alignment horizontal="center" vertical="center" wrapText="1"/>
    </xf>
    <xf numFmtId="168" fontId="7" fillId="0" borderId="16" xfId="0" applyNumberFormat="1" applyFont="1" applyFill="1" applyBorder="1" applyAlignment="1">
      <alignment horizontal="centerContinuous" vertical="center" wrapText="1"/>
    </xf>
    <xf numFmtId="168" fontId="1" fillId="0" borderId="11" xfId="0" applyNumberFormat="1" applyFont="1" applyFill="1" applyBorder="1" applyAlignment="1">
      <alignment horizontal="center" vertical="center"/>
    </xf>
    <xf numFmtId="168" fontId="36" fillId="0" borderId="11" xfId="0" applyNumberFormat="1" applyFont="1" applyFill="1" applyBorder="1" applyAlignment="1">
      <alignment horizontal="center" vertical="center"/>
    </xf>
    <xf numFmtId="168" fontId="36" fillId="0" borderId="22" xfId="0" applyNumberFormat="1" applyFont="1" applyFill="1" applyBorder="1" applyAlignment="1">
      <alignment horizontal="center" vertical="center"/>
    </xf>
    <xf numFmtId="168" fontId="36" fillId="0" borderId="30" xfId="0" applyNumberFormat="1" applyFont="1" applyFill="1" applyBorder="1" applyAlignment="1">
      <alignment horizontal="center" vertical="center"/>
    </xf>
    <xf numFmtId="168" fontId="1" fillId="0" borderId="30" xfId="0" applyNumberFormat="1" applyFont="1" applyFill="1" applyBorder="1" applyAlignment="1">
      <alignment horizontal="center" vertical="center"/>
    </xf>
    <xf numFmtId="168" fontId="36" fillId="0" borderId="16" xfId="0" applyNumberFormat="1" applyFont="1" applyFill="1" applyBorder="1" applyAlignment="1">
      <alignment horizontal="centerContinuous" vertical="center"/>
    </xf>
    <xf numFmtId="168" fontId="1" fillId="0" borderId="11" xfId="58" applyNumberFormat="1" applyFont="1" applyFill="1" applyBorder="1" applyAlignment="1">
      <alignment horizontal="center" vertical="center"/>
    </xf>
    <xf numFmtId="168" fontId="36" fillId="0" borderId="15" xfId="58" applyNumberFormat="1" applyFont="1" applyFill="1" applyBorder="1" applyAlignment="1">
      <alignment horizontal="centerContinuous" vertical="center"/>
    </xf>
    <xf numFmtId="168" fontId="4" fillId="0" borderId="0" xfId="0" applyNumberFormat="1" applyFont="1" applyFill="1" applyAlignment="1">
      <alignment horizontal="center" vertical="center"/>
    </xf>
    <xf numFmtId="168" fontId="0" fillId="0" borderId="0" xfId="0" applyNumberFormat="1" applyFill="1" applyAlignment="1">
      <alignment horizontal="center" vertical="center"/>
    </xf>
    <xf numFmtId="2" fontId="7" fillId="33" borderId="21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Continuous" vertical="center" wrapText="1"/>
    </xf>
    <xf numFmtId="2" fontId="36" fillId="0" borderId="10" xfId="42" applyNumberFormat="1" applyFont="1" applyFill="1" applyBorder="1" applyAlignment="1">
      <alignment horizontal="center" vertical="center"/>
    </xf>
    <xf numFmtId="2" fontId="36" fillId="0" borderId="36" xfId="42" applyNumberFormat="1" applyFont="1" applyFill="1" applyBorder="1" applyAlignment="1">
      <alignment horizontal="center" vertical="center"/>
    </xf>
    <xf numFmtId="2" fontId="36" fillId="0" borderId="11" xfId="42" applyNumberFormat="1" applyFont="1" applyFill="1" applyBorder="1" applyAlignment="1">
      <alignment horizontal="center" vertical="center"/>
    </xf>
    <xf numFmtId="2" fontId="36" fillId="0" borderId="22" xfId="42" applyNumberFormat="1" applyFont="1" applyFill="1" applyBorder="1" applyAlignment="1">
      <alignment horizontal="center" vertical="center"/>
    </xf>
    <xf numFmtId="2" fontId="36" fillId="0" borderId="16" xfId="42" applyNumberFormat="1" applyFont="1" applyFill="1" applyBorder="1" applyAlignment="1">
      <alignment horizontal="center" vertical="center"/>
    </xf>
    <xf numFmtId="2" fontId="36" fillId="0" borderId="15" xfId="58" applyNumberFormat="1" applyFont="1" applyFill="1" applyBorder="1" applyAlignment="1">
      <alignment horizontal="centerContinuous" vertical="center"/>
    </xf>
    <xf numFmtId="2" fontId="4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7" fillId="33" borderId="3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/>
    </xf>
    <xf numFmtId="168" fontId="55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wrapText="1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2" fontId="57" fillId="0" borderId="0" xfId="0" applyNumberFormat="1" applyFont="1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90" workbookViewId="0" topLeftCell="A1">
      <selection activeCell="A1" sqref="A1"/>
    </sheetView>
  </sheetViews>
  <sheetFormatPr defaultColWidth="9.140625" defaultRowHeight="15"/>
  <cols>
    <col min="1" max="1" width="26.57421875" style="48" customWidth="1"/>
    <col min="2" max="3" width="9.140625" style="48" hidden="1" customWidth="1"/>
    <col min="4" max="4" width="9.00390625" style="48" bestFit="1" customWidth="1"/>
    <col min="5" max="5" width="12.421875" style="135" bestFit="1" customWidth="1"/>
    <col min="6" max="7" width="9.7109375" style="47" bestFit="1" customWidth="1"/>
    <col min="8" max="9" width="9.140625" style="47" hidden="1" customWidth="1"/>
    <col min="10" max="10" width="12.00390625" style="47" hidden="1" customWidth="1"/>
    <col min="11" max="11" width="11.421875" style="145" bestFit="1" customWidth="1"/>
    <col min="12" max="12" width="11.28125" style="145" customWidth="1"/>
    <col min="13" max="13" width="15.421875" style="47" bestFit="1" customWidth="1"/>
    <col min="14" max="14" width="14.28125" style="47" bestFit="1" customWidth="1"/>
    <col min="15" max="15" width="15.00390625" style="47" bestFit="1" customWidth="1"/>
    <col min="16" max="16" width="15.140625" style="47" bestFit="1" customWidth="1"/>
    <col min="17" max="19" width="14.28125" style="47" bestFit="1" customWidth="1"/>
    <col min="20" max="20" width="0" style="47" hidden="1" customWidth="1"/>
    <col min="21" max="21" width="11.57421875" style="47" hidden="1" customWidth="1"/>
    <col min="22" max="22" width="14.28125" style="47" bestFit="1" customWidth="1"/>
    <col min="23" max="23" width="11.57421875" style="47" bestFit="1" customWidth="1"/>
    <col min="24" max="16384" width="9.140625" style="48" customWidth="1"/>
  </cols>
  <sheetData>
    <row r="1" spans="1:16" ht="23.25">
      <c r="A1" s="150"/>
      <c r="B1" s="148"/>
      <c r="C1" s="148"/>
      <c r="D1" s="148"/>
      <c r="E1" s="149"/>
      <c r="F1" s="151"/>
      <c r="G1" s="151"/>
      <c r="H1" s="152"/>
      <c r="I1" s="152"/>
      <c r="J1" s="152"/>
      <c r="K1" s="153"/>
      <c r="L1" s="153"/>
      <c r="M1" s="151" t="s">
        <v>94</v>
      </c>
      <c r="N1" s="152"/>
      <c r="O1" s="152"/>
      <c r="P1" s="152"/>
    </row>
    <row r="2" spans="1:22" ht="30.75" customHeight="1">
      <c r="A2" s="12"/>
      <c r="B2" s="8" t="s">
        <v>0</v>
      </c>
      <c r="C2" s="9"/>
      <c r="D2" s="9"/>
      <c r="E2" s="122"/>
      <c r="F2" s="22"/>
      <c r="G2" s="23"/>
      <c r="H2" s="24"/>
      <c r="I2" s="25"/>
      <c r="J2" s="19" t="s">
        <v>1</v>
      </c>
      <c r="K2" s="154" t="s">
        <v>73</v>
      </c>
      <c r="L2" s="155"/>
      <c r="M2" s="155"/>
      <c r="N2" s="156"/>
      <c r="O2" s="154" t="s">
        <v>74</v>
      </c>
      <c r="P2" s="155"/>
      <c r="Q2" s="155"/>
      <c r="R2" s="155"/>
      <c r="S2" s="155"/>
      <c r="T2" s="155"/>
      <c r="U2" s="155"/>
      <c r="V2" s="156"/>
    </row>
    <row r="3" spans="1:22" ht="11.25" customHeight="1">
      <c r="A3" s="13"/>
      <c r="B3" s="10"/>
      <c r="C3" s="11"/>
      <c r="D3" s="11"/>
      <c r="E3" s="123"/>
      <c r="F3" s="26"/>
      <c r="G3" s="27"/>
      <c r="H3" s="28"/>
      <c r="I3" s="29"/>
      <c r="J3" s="30" t="s">
        <v>2</v>
      </c>
      <c r="K3" s="157"/>
      <c r="L3" s="158"/>
      <c r="M3" s="158"/>
      <c r="N3" s="159"/>
      <c r="O3" s="40" t="s">
        <v>60</v>
      </c>
      <c r="P3" s="41"/>
      <c r="Q3" s="41"/>
      <c r="R3" s="49"/>
      <c r="S3" s="42"/>
      <c r="T3" s="43"/>
      <c r="U3" s="43"/>
      <c r="V3" s="50"/>
    </row>
    <row r="4" spans="1:22" ht="92.25" customHeight="1">
      <c r="A4" s="44" t="s">
        <v>51</v>
      </c>
      <c r="B4" s="35" t="s">
        <v>42</v>
      </c>
      <c r="C4" s="31" t="s">
        <v>3</v>
      </c>
      <c r="D4" s="31" t="s">
        <v>61</v>
      </c>
      <c r="E4" s="124" t="s">
        <v>75</v>
      </c>
      <c r="F4" s="31" t="s">
        <v>62</v>
      </c>
      <c r="G4" s="31" t="s">
        <v>68</v>
      </c>
      <c r="H4" s="32" t="s">
        <v>4</v>
      </c>
      <c r="I4" s="33" t="s">
        <v>5</v>
      </c>
      <c r="J4" s="34" t="s">
        <v>6</v>
      </c>
      <c r="K4" s="136" t="s">
        <v>55</v>
      </c>
      <c r="L4" s="146" t="s">
        <v>44</v>
      </c>
      <c r="M4" s="102" t="s">
        <v>43</v>
      </c>
      <c r="N4" s="101" t="s">
        <v>7</v>
      </c>
      <c r="O4" s="102" t="s">
        <v>45</v>
      </c>
      <c r="P4" s="102" t="s">
        <v>46</v>
      </c>
      <c r="Q4" s="102" t="s">
        <v>49</v>
      </c>
      <c r="R4" s="101" t="s">
        <v>47</v>
      </c>
      <c r="S4" s="101" t="s">
        <v>48</v>
      </c>
      <c r="T4" s="35" t="s">
        <v>8</v>
      </c>
      <c r="U4" s="31" t="s">
        <v>9</v>
      </c>
      <c r="V4" s="101" t="s">
        <v>50</v>
      </c>
    </row>
    <row r="5" spans="1:22" ht="36" customHeight="1">
      <c r="A5" s="45" t="s">
        <v>52</v>
      </c>
      <c r="B5" s="14"/>
      <c r="C5" s="15"/>
      <c r="D5" s="15"/>
      <c r="E5" s="125"/>
      <c r="F5" s="15"/>
      <c r="G5" s="15"/>
      <c r="H5" s="16"/>
      <c r="I5" s="17"/>
      <c r="J5" s="14"/>
      <c r="K5" s="137"/>
      <c r="L5" s="137"/>
      <c r="M5" s="14"/>
      <c r="N5" s="14"/>
      <c r="O5" s="14"/>
      <c r="P5" s="14"/>
      <c r="Q5" s="14"/>
      <c r="R5" s="14"/>
      <c r="S5" s="14"/>
      <c r="T5" s="14"/>
      <c r="U5" s="15"/>
      <c r="V5" s="18"/>
    </row>
    <row r="6" spans="1:22" ht="31.5">
      <c r="A6" s="51" t="s">
        <v>89</v>
      </c>
      <c r="B6" s="3"/>
      <c r="C6" s="52"/>
      <c r="D6" s="52" t="s">
        <v>58</v>
      </c>
      <c r="E6" s="126" t="s">
        <v>58</v>
      </c>
      <c r="F6" s="107">
        <v>246.06</v>
      </c>
      <c r="G6" s="107">
        <v>264.63</v>
      </c>
      <c r="H6" s="4"/>
      <c r="I6" s="5"/>
      <c r="J6" s="1"/>
      <c r="K6" s="111" t="s">
        <v>58</v>
      </c>
      <c r="L6" s="111" t="s">
        <v>58</v>
      </c>
      <c r="M6" s="52" t="s">
        <v>58</v>
      </c>
      <c r="N6" s="52" t="s">
        <v>58</v>
      </c>
      <c r="O6" s="1">
        <v>91760</v>
      </c>
      <c r="P6" s="1">
        <v>91760</v>
      </c>
      <c r="Q6" s="55">
        <v>81283</v>
      </c>
      <c r="R6" s="113">
        <v>1068166</v>
      </c>
      <c r="S6" s="114">
        <v>1068166</v>
      </c>
      <c r="T6" s="21"/>
      <c r="U6" s="2"/>
      <c r="V6" s="56">
        <v>1057689</v>
      </c>
    </row>
    <row r="7" spans="1:23" ht="31.5">
      <c r="A7" s="51" t="s">
        <v>56</v>
      </c>
      <c r="B7" s="3" t="s">
        <v>14</v>
      </c>
      <c r="C7" s="52">
        <v>432</v>
      </c>
      <c r="D7" s="53">
        <v>290.27</v>
      </c>
      <c r="E7" s="127">
        <v>92.1</v>
      </c>
      <c r="F7" s="107">
        <v>329.35</v>
      </c>
      <c r="G7" s="107">
        <v>324.4</v>
      </c>
      <c r="H7" s="4" t="s">
        <v>15</v>
      </c>
      <c r="I7" s="5" t="s">
        <v>16</v>
      </c>
      <c r="J7" s="1">
        <f>679442-103509</f>
        <v>575933</v>
      </c>
      <c r="K7" s="138">
        <v>5.67</v>
      </c>
      <c r="L7" s="140">
        <v>0.17</v>
      </c>
      <c r="M7" s="1">
        <v>-29586</v>
      </c>
      <c r="N7" s="20">
        <v>623504</v>
      </c>
      <c r="O7" s="1">
        <v>-427926</v>
      </c>
      <c r="P7" s="1">
        <v>-415425</v>
      </c>
      <c r="Q7" s="55">
        <v>-406573</v>
      </c>
      <c r="R7" s="55">
        <v>230301</v>
      </c>
      <c r="S7" s="20">
        <v>208079</v>
      </c>
      <c r="T7" s="21"/>
      <c r="U7" s="2" t="s">
        <v>11</v>
      </c>
      <c r="V7" s="56">
        <v>216931</v>
      </c>
      <c r="W7" s="109"/>
    </row>
    <row r="8" spans="1:23" ht="47.25">
      <c r="A8" s="51" t="s">
        <v>65</v>
      </c>
      <c r="B8" s="3" t="s">
        <v>10</v>
      </c>
      <c r="C8" s="52">
        <v>500</v>
      </c>
      <c r="D8" s="105">
        <v>263.09</v>
      </c>
      <c r="E8" s="127">
        <v>99.7</v>
      </c>
      <c r="F8" s="107">
        <v>357.78</v>
      </c>
      <c r="G8" s="107">
        <v>360.34</v>
      </c>
      <c r="H8" s="4" t="s">
        <v>22</v>
      </c>
      <c r="I8" s="5" t="s">
        <v>23</v>
      </c>
      <c r="J8" s="61">
        <f>1138295-989434</f>
        <v>148861</v>
      </c>
      <c r="K8" s="139">
        <v>1.56</v>
      </c>
      <c r="L8" s="140">
        <v>0.48</v>
      </c>
      <c r="M8" s="1">
        <v>370994</v>
      </c>
      <c r="N8" s="20">
        <v>370994</v>
      </c>
      <c r="O8" s="1">
        <v>219265</v>
      </c>
      <c r="P8" s="1">
        <v>379102</v>
      </c>
      <c r="Q8" s="1">
        <v>322645</v>
      </c>
      <c r="R8" s="1">
        <v>854136</v>
      </c>
      <c r="S8" s="20">
        <v>1013973</v>
      </c>
      <c r="T8" s="60"/>
      <c r="U8" s="2" t="s">
        <v>11</v>
      </c>
      <c r="V8" s="56">
        <v>693639</v>
      </c>
      <c r="W8" s="109"/>
    </row>
    <row r="9" spans="1:23" ht="47.25">
      <c r="A9" s="51" t="s">
        <v>83</v>
      </c>
      <c r="B9" s="3" t="s">
        <v>10</v>
      </c>
      <c r="C9" s="52">
        <v>500</v>
      </c>
      <c r="D9" s="53">
        <v>379.04</v>
      </c>
      <c r="E9" s="127">
        <v>94.8</v>
      </c>
      <c r="F9" s="107">
        <v>390.61</v>
      </c>
      <c r="G9" s="107">
        <v>387</v>
      </c>
      <c r="H9" s="4" t="s">
        <v>22</v>
      </c>
      <c r="I9" s="5" t="s">
        <v>23</v>
      </c>
      <c r="J9" s="61">
        <f>1138295-989434</f>
        <v>148861</v>
      </c>
      <c r="K9" s="139">
        <v>3.07</v>
      </c>
      <c r="L9" s="140">
        <v>0.28</v>
      </c>
      <c r="M9" s="1">
        <v>591795</v>
      </c>
      <c r="N9" s="20">
        <v>1031864</v>
      </c>
      <c r="O9" s="1">
        <v>157559</v>
      </c>
      <c r="P9" s="1">
        <v>179322</v>
      </c>
      <c r="Q9" s="1">
        <v>199921</v>
      </c>
      <c r="R9" s="1">
        <v>871932</v>
      </c>
      <c r="S9" s="20">
        <v>1211186</v>
      </c>
      <c r="T9" s="60"/>
      <c r="U9" s="2" t="s">
        <v>11</v>
      </c>
      <c r="V9" s="56">
        <v>1231785</v>
      </c>
      <c r="W9" s="109"/>
    </row>
    <row r="10" spans="1:23" ht="47.25">
      <c r="A10" s="51" t="s">
        <v>84</v>
      </c>
      <c r="B10" s="3"/>
      <c r="C10" s="52"/>
      <c r="D10" s="53">
        <v>315.65</v>
      </c>
      <c r="E10" s="127">
        <v>93.4</v>
      </c>
      <c r="F10" s="107">
        <v>350.22</v>
      </c>
      <c r="G10" s="107">
        <v>345.48</v>
      </c>
      <c r="H10" s="4"/>
      <c r="I10" s="5"/>
      <c r="J10" s="61"/>
      <c r="K10" s="139">
        <v>2.08</v>
      </c>
      <c r="L10" s="140">
        <v>0.48</v>
      </c>
      <c r="M10" s="1">
        <v>188113</v>
      </c>
      <c r="N10" s="20">
        <v>272387</v>
      </c>
      <c r="O10" s="1">
        <v>190454</v>
      </c>
      <c r="P10" s="1">
        <v>277378</v>
      </c>
      <c r="Q10" s="1">
        <v>268873</v>
      </c>
      <c r="R10" s="1">
        <v>492636</v>
      </c>
      <c r="S10" s="20">
        <v>549765</v>
      </c>
      <c r="T10" s="62"/>
      <c r="U10" s="2"/>
      <c r="V10" s="56">
        <v>541260</v>
      </c>
      <c r="W10" s="109"/>
    </row>
    <row r="11" spans="1:23" ht="31.5">
      <c r="A11" s="51" t="s">
        <v>76</v>
      </c>
      <c r="B11" s="63" t="s">
        <v>21</v>
      </c>
      <c r="C11" s="52">
        <v>560</v>
      </c>
      <c r="D11" s="53">
        <v>607.61</v>
      </c>
      <c r="E11" s="127">
        <v>95.1</v>
      </c>
      <c r="F11" s="107">
        <v>603.93</v>
      </c>
      <c r="G11" s="107">
        <v>596.75</v>
      </c>
      <c r="H11" s="4" t="s">
        <v>24</v>
      </c>
      <c r="I11" s="5" t="s">
        <v>25</v>
      </c>
      <c r="J11" s="61">
        <f>1578680-1195159</f>
        <v>383521</v>
      </c>
      <c r="K11" s="139">
        <v>13.2</v>
      </c>
      <c r="L11" s="140">
        <v>0.07</v>
      </c>
      <c r="M11" s="1">
        <v>1069736</v>
      </c>
      <c r="N11" s="20">
        <v>2593770</v>
      </c>
      <c r="O11" s="1">
        <v>189143</v>
      </c>
      <c r="P11" s="1">
        <v>355735</v>
      </c>
      <c r="Q11" s="1">
        <v>500477</v>
      </c>
      <c r="R11" s="1">
        <v>2026418</v>
      </c>
      <c r="S11" s="20">
        <v>2949505</v>
      </c>
      <c r="T11" s="21"/>
      <c r="U11" s="2" t="s">
        <v>11</v>
      </c>
      <c r="V11" s="56">
        <v>3094247</v>
      </c>
      <c r="W11" s="109"/>
    </row>
    <row r="12" spans="1:23" ht="47.25">
      <c r="A12" s="51" t="s">
        <v>77</v>
      </c>
      <c r="B12" s="63" t="s">
        <v>21</v>
      </c>
      <c r="C12" s="52">
        <v>560</v>
      </c>
      <c r="D12" s="53">
        <v>462.66</v>
      </c>
      <c r="E12" s="127">
        <v>95.6</v>
      </c>
      <c r="F12" s="107">
        <v>433.88</v>
      </c>
      <c r="G12" s="107">
        <v>425.99</v>
      </c>
      <c r="H12" s="4" t="s">
        <v>26</v>
      </c>
      <c r="I12" s="5" t="s">
        <v>27</v>
      </c>
      <c r="J12" s="56">
        <f>1006958-657847</f>
        <v>349111</v>
      </c>
      <c r="K12" s="140">
        <v>17.87</v>
      </c>
      <c r="L12" s="140">
        <v>0.05</v>
      </c>
      <c r="M12" s="1">
        <v>604649</v>
      </c>
      <c r="N12" s="20">
        <v>1322630</v>
      </c>
      <c r="O12" s="1">
        <v>162718</v>
      </c>
      <c r="P12" s="1">
        <v>243663</v>
      </c>
      <c r="Q12" s="1">
        <v>428272</v>
      </c>
      <c r="R12" s="1">
        <v>1277218</v>
      </c>
      <c r="S12" s="20">
        <v>1566293</v>
      </c>
      <c r="T12" s="21"/>
      <c r="U12" s="2" t="s">
        <v>11</v>
      </c>
      <c r="V12" s="56">
        <v>1750902</v>
      </c>
      <c r="W12" s="109"/>
    </row>
    <row r="13" spans="1:23" ht="47.25">
      <c r="A13" s="51" t="s">
        <v>85</v>
      </c>
      <c r="B13" s="63" t="s">
        <v>18</v>
      </c>
      <c r="C13" s="52">
        <v>420</v>
      </c>
      <c r="D13" s="53">
        <v>296.44</v>
      </c>
      <c r="E13" s="127">
        <v>95.6</v>
      </c>
      <c r="F13" s="107">
        <v>301.54</v>
      </c>
      <c r="G13" s="107">
        <v>298.25</v>
      </c>
      <c r="H13" s="4" t="s">
        <v>13</v>
      </c>
      <c r="I13" s="5" t="s">
        <v>28</v>
      </c>
      <c r="J13" s="56">
        <f>1705138-1013905</f>
        <v>691233</v>
      </c>
      <c r="K13" s="140">
        <v>8.26</v>
      </c>
      <c r="L13" s="140">
        <v>0.1</v>
      </c>
      <c r="M13" s="1">
        <v>478553</v>
      </c>
      <c r="N13" s="20">
        <v>1029666</v>
      </c>
      <c r="O13" s="1">
        <v>105052</v>
      </c>
      <c r="P13" s="1">
        <v>100834</v>
      </c>
      <c r="Q13" s="1">
        <v>119224</v>
      </c>
      <c r="R13" s="1">
        <v>941422</v>
      </c>
      <c r="S13" s="20">
        <v>1130500</v>
      </c>
      <c r="T13" s="21"/>
      <c r="U13" s="2" t="s">
        <v>11</v>
      </c>
      <c r="V13" s="56">
        <v>1148890</v>
      </c>
      <c r="W13" s="109"/>
    </row>
    <row r="14" spans="1:23" ht="47.25">
      <c r="A14" s="51" t="s">
        <v>86</v>
      </c>
      <c r="B14" s="63" t="s">
        <v>18</v>
      </c>
      <c r="C14" s="52">
        <v>420</v>
      </c>
      <c r="D14" s="53">
        <v>319.9</v>
      </c>
      <c r="E14" s="127">
        <v>95.8</v>
      </c>
      <c r="F14" s="107">
        <v>324.12</v>
      </c>
      <c r="G14" s="107">
        <v>320.7</v>
      </c>
      <c r="H14" s="4" t="s">
        <v>29</v>
      </c>
      <c r="I14" s="5" t="s">
        <v>30</v>
      </c>
      <c r="J14" s="56">
        <f>892986-509228</f>
        <v>383758</v>
      </c>
      <c r="K14" s="140">
        <v>18.29</v>
      </c>
      <c r="L14" s="140">
        <v>0.05</v>
      </c>
      <c r="M14" s="1">
        <v>437775</v>
      </c>
      <c r="N14" s="20">
        <v>997308</v>
      </c>
      <c r="O14" s="1">
        <v>128969</v>
      </c>
      <c r="P14" s="59">
        <v>402152</v>
      </c>
      <c r="Q14" s="59">
        <v>217122</v>
      </c>
      <c r="R14" s="59">
        <v>934429</v>
      </c>
      <c r="S14" s="66">
        <v>1399460</v>
      </c>
      <c r="T14" s="73"/>
      <c r="U14" s="74" t="s">
        <v>11</v>
      </c>
      <c r="V14" s="75">
        <v>1214430</v>
      </c>
      <c r="W14" s="109"/>
    </row>
    <row r="15" spans="1:23" ht="47.25">
      <c r="A15" s="68" t="s">
        <v>78</v>
      </c>
      <c r="B15" s="69" t="s">
        <v>12</v>
      </c>
      <c r="C15" s="70">
        <v>340</v>
      </c>
      <c r="D15" s="71">
        <v>580.83</v>
      </c>
      <c r="E15" s="128">
        <v>100</v>
      </c>
      <c r="F15" s="107">
        <v>632.23</v>
      </c>
      <c r="G15" s="107">
        <v>627.87</v>
      </c>
      <c r="H15" s="57" t="s">
        <v>31</v>
      </c>
      <c r="I15" s="58" t="s">
        <v>32</v>
      </c>
      <c r="J15" s="75">
        <f>1675646-674736</f>
        <v>1000910</v>
      </c>
      <c r="K15" s="141">
        <v>3.03</v>
      </c>
      <c r="L15" s="140">
        <v>0.31</v>
      </c>
      <c r="M15" s="1">
        <v>887931</v>
      </c>
      <c r="N15" s="20">
        <v>3793232</v>
      </c>
      <c r="O15" s="1">
        <v>362228</v>
      </c>
      <c r="P15" s="56">
        <v>57810</v>
      </c>
      <c r="Q15" s="56">
        <v>189515</v>
      </c>
      <c r="R15" s="56">
        <v>3818208</v>
      </c>
      <c r="S15" s="20">
        <v>3791460</v>
      </c>
      <c r="T15" s="20"/>
      <c r="U15" s="2" t="s">
        <v>11</v>
      </c>
      <c r="V15" s="56">
        <v>3982747</v>
      </c>
      <c r="W15" s="109"/>
    </row>
    <row r="16" spans="1:23" ht="47.25">
      <c r="A16" s="64" t="s">
        <v>90</v>
      </c>
      <c r="B16" s="63" t="s">
        <v>14</v>
      </c>
      <c r="C16" s="52">
        <v>540</v>
      </c>
      <c r="D16" s="111">
        <v>143.33</v>
      </c>
      <c r="E16" s="127">
        <v>99.5</v>
      </c>
      <c r="F16" s="107">
        <v>612.65</v>
      </c>
      <c r="G16" s="108">
        <v>610.73</v>
      </c>
      <c r="H16" s="4" t="s">
        <v>19</v>
      </c>
      <c r="I16" s="65" t="s">
        <v>33</v>
      </c>
      <c r="J16" s="56">
        <f>401761-9170</f>
        <v>392591</v>
      </c>
      <c r="K16" s="140">
        <v>5.79</v>
      </c>
      <c r="L16" s="140">
        <v>0.54</v>
      </c>
      <c r="M16" s="1">
        <v>6356815</v>
      </c>
      <c r="N16" s="20">
        <v>8298921</v>
      </c>
      <c r="O16" s="1">
        <v>-550228</v>
      </c>
      <c r="P16" s="56">
        <v>-343047</v>
      </c>
      <c r="Q16" s="56">
        <v>-375449</v>
      </c>
      <c r="R16" s="56">
        <v>7662659</v>
      </c>
      <c r="S16" s="56">
        <v>7955874</v>
      </c>
      <c r="T16" s="20"/>
      <c r="U16" s="2" t="s">
        <v>11</v>
      </c>
      <c r="V16" s="56">
        <v>7923471</v>
      </c>
      <c r="W16" s="109"/>
    </row>
    <row r="17" spans="1:23" ht="31.5">
      <c r="A17" s="86" t="s">
        <v>79</v>
      </c>
      <c r="B17" s="91" t="s">
        <v>12</v>
      </c>
      <c r="C17" s="87">
        <v>600</v>
      </c>
      <c r="D17" s="88">
        <v>792.65</v>
      </c>
      <c r="E17" s="129">
        <v>96.3</v>
      </c>
      <c r="F17" s="107">
        <v>787.33</v>
      </c>
      <c r="G17" s="107">
        <v>796.78</v>
      </c>
      <c r="H17" s="90" t="s">
        <v>34</v>
      </c>
      <c r="I17" s="5" t="s">
        <v>35</v>
      </c>
      <c r="J17" s="61">
        <f>384722-651998</f>
        <v>-267276</v>
      </c>
      <c r="K17" s="140">
        <v>1.92</v>
      </c>
      <c r="L17" s="140">
        <v>0.38</v>
      </c>
      <c r="M17" s="1">
        <v>627980</v>
      </c>
      <c r="N17" s="20">
        <v>3346467</v>
      </c>
      <c r="O17" s="1">
        <v>366037</v>
      </c>
      <c r="P17" s="1">
        <v>402239</v>
      </c>
      <c r="Q17" s="1">
        <v>425017</v>
      </c>
      <c r="R17" s="1">
        <v>3972803</v>
      </c>
      <c r="S17" s="20">
        <v>3748706</v>
      </c>
      <c r="T17" s="21"/>
      <c r="U17" s="2" t="s">
        <v>20</v>
      </c>
      <c r="V17" s="56">
        <v>3771484</v>
      </c>
      <c r="W17" s="109"/>
    </row>
    <row r="18" spans="1:23" ht="31.5">
      <c r="A18" s="51" t="s">
        <v>66</v>
      </c>
      <c r="B18" s="63" t="s">
        <v>17</v>
      </c>
      <c r="C18" s="52">
        <v>350</v>
      </c>
      <c r="D18" s="53">
        <v>155.13</v>
      </c>
      <c r="E18" s="126">
        <v>124.1</v>
      </c>
      <c r="F18" s="107">
        <v>293.13</v>
      </c>
      <c r="G18" s="107">
        <v>335.63</v>
      </c>
      <c r="H18" s="4" t="s">
        <v>40</v>
      </c>
      <c r="I18" s="5" t="s">
        <v>41</v>
      </c>
      <c r="J18" s="72">
        <f>1770832-1867453</f>
        <v>-96621</v>
      </c>
      <c r="K18" s="140">
        <v>1.03</v>
      </c>
      <c r="L18" s="140">
        <v>0.97</v>
      </c>
      <c r="M18" s="1">
        <v>22216</v>
      </c>
      <c r="N18" s="20">
        <v>22216</v>
      </c>
      <c r="O18" s="1">
        <v>282093</v>
      </c>
      <c r="P18" s="1">
        <v>194823</v>
      </c>
      <c r="Q18" s="1">
        <v>194824</v>
      </c>
      <c r="R18" s="1">
        <v>292504</v>
      </c>
      <c r="S18" s="20">
        <v>217038</v>
      </c>
      <c r="T18" s="21"/>
      <c r="U18" s="2" t="s">
        <v>11</v>
      </c>
      <c r="V18" s="56">
        <v>217039</v>
      </c>
      <c r="W18" s="109"/>
    </row>
    <row r="19" spans="1:23" ht="31.5">
      <c r="A19" s="51" t="s">
        <v>69</v>
      </c>
      <c r="B19" s="63" t="s">
        <v>17</v>
      </c>
      <c r="C19" s="52">
        <v>350</v>
      </c>
      <c r="D19" s="53">
        <v>65.39</v>
      </c>
      <c r="E19" s="126">
        <v>90.8</v>
      </c>
      <c r="F19" s="107">
        <v>113.94</v>
      </c>
      <c r="G19" s="107">
        <v>114.63</v>
      </c>
      <c r="H19" s="4" t="s">
        <v>40</v>
      </c>
      <c r="I19" s="5" t="s">
        <v>41</v>
      </c>
      <c r="J19" s="72">
        <f>1770832-1867453</f>
        <v>-96621</v>
      </c>
      <c r="K19" s="140">
        <v>1.38</v>
      </c>
      <c r="L19" s="140">
        <v>0.99</v>
      </c>
      <c r="M19" s="1">
        <v>-207931</v>
      </c>
      <c r="N19" s="20">
        <v>8801</v>
      </c>
      <c r="O19" s="1">
        <v>83864</v>
      </c>
      <c r="P19" s="1">
        <v>146453</v>
      </c>
      <c r="Q19" s="1">
        <v>172571</v>
      </c>
      <c r="R19" s="1">
        <v>117969</v>
      </c>
      <c r="S19" s="20">
        <v>155255</v>
      </c>
      <c r="T19" s="21"/>
      <c r="U19" s="2" t="s">
        <v>11</v>
      </c>
      <c r="V19" s="56">
        <v>181374</v>
      </c>
      <c r="W19" s="109"/>
    </row>
    <row r="20" spans="1:23" ht="31.5">
      <c r="A20" s="51" t="s">
        <v>57</v>
      </c>
      <c r="B20" s="63" t="s">
        <v>17</v>
      </c>
      <c r="C20" s="52">
        <v>350</v>
      </c>
      <c r="D20" s="53">
        <v>383.52</v>
      </c>
      <c r="E20" s="127">
        <v>91.1</v>
      </c>
      <c r="F20" s="107">
        <v>452.32</v>
      </c>
      <c r="G20" s="107">
        <v>448.6</v>
      </c>
      <c r="H20" s="4" t="s">
        <v>36</v>
      </c>
      <c r="I20" s="5" t="s">
        <v>37</v>
      </c>
      <c r="J20" s="67">
        <f>1103760-207076</f>
        <v>896684</v>
      </c>
      <c r="K20" s="140">
        <v>10.04</v>
      </c>
      <c r="L20" s="140">
        <v>0.05</v>
      </c>
      <c r="M20" s="1">
        <v>301871</v>
      </c>
      <c r="N20" s="20">
        <v>2676416</v>
      </c>
      <c r="O20" s="1">
        <v>-1560969</v>
      </c>
      <c r="P20" s="1">
        <v>-1665982</v>
      </c>
      <c r="Q20" s="1">
        <v>-688480</v>
      </c>
      <c r="R20" s="1">
        <v>1332982</v>
      </c>
      <c r="S20" s="20">
        <v>1010433</v>
      </c>
      <c r="T20" s="21"/>
      <c r="U20" s="2" t="s">
        <v>11</v>
      </c>
      <c r="V20" s="56">
        <v>1987935</v>
      </c>
      <c r="W20" s="109"/>
    </row>
    <row r="21" spans="1:23" ht="47.25">
      <c r="A21" s="51" t="s">
        <v>95</v>
      </c>
      <c r="B21" s="63" t="s">
        <v>21</v>
      </c>
      <c r="C21" s="52">
        <v>430</v>
      </c>
      <c r="D21" s="53">
        <v>698.35</v>
      </c>
      <c r="E21" s="127">
        <v>95.3</v>
      </c>
      <c r="F21" s="119">
        <v>707.94</v>
      </c>
      <c r="G21" s="119">
        <v>693.68</v>
      </c>
      <c r="H21" s="4" t="s">
        <v>38</v>
      </c>
      <c r="I21" s="5" t="s">
        <v>39</v>
      </c>
      <c r="J21" s="72">
        <f>274066-164311</f>
        <v>109755</v>
      </c>
      <c r="K21" s="140">
        <v>9.43</v>
      </c>
      <c r="L21" s="140">
        <v>0.06</v>
      </c>
      <c r="M21" s="1">
        <v>1085015</v>
      </c>
      <c r="N21" s="20">
        <v>5702957</v>
      </c>
      <c r="O21" s="1">
        <v>36233</v>
      </c>
      <c r="P21" s="1">
        <v>-106021</v>
      </c>
      <c r="Q21" s="1">
        <v>-138228</v>
      </c>
      <c r="R21" s="1">
        <v>5256393</v>
      </c>
      <c r="S21" s="20">
        <v>5596935</v>
      </c>
      <c r="T21" s="21"/>
      <c r="U21" s="2" t="s">
        <v>11</v>
      </c>
      <c r="V21" s="56">
        <v>5564729</v>
      </c>
      <c r="W21" s="109"/>
    </row>
    <row r="22" spans="1:23" ht="31.5">
      <c r="A22" s="86" t="s">
        <v>70</v>
      </c>
      <c r="B22" s="91" t="s">
        <v>21</v>
      </c>
      <c r="C22" s="87">
        <v>430</v>
      </c>
      <c r="D22" s="88">
        <v>183.57</v>
      </c>
      <c r="E22" s="130">
        <v>94.6</v>
      </c>
      <c r="F22" s="115">
        <v>434.98</v>
      </c>
      <c r="G22" s="115">
        <v>426.08</v>
      </c>
      <c r="H22" s="116" t="s">
        <v>40</v>
      </c>
      <c r="I22" s="117" t="s">
        <v>41</v>
      </c>
      <c r="J22" s="118">
        <f>1770832-1867453</f>
        <v>-96621</v>
      </c>
      <c r="K22" s="140">
        <v>3.21</v>
      </c>
      <c r="L22" s="140">
        <v>0.45</v>
      </c>
      <c r="M22" s="1">
        <v>329938</v>
      </c>
      <c r="N22" s="20">
        <v>616850</v>
      </c>
      <c r="O22" s="1">
        <v>105606</v>
      </c>
      <c r="P22" s="72">
        <v>105606</v>
      </c>
      <c r="Q22" s="72">
        <v>130978</v>
      </c>
      <c r="R22" s="72">
        <v>577297</v>
      </c>
      <c r="S22" s="104">
        <v>722456</v>
      </c>
      <c r="T22" s="21"/>
      <c r="U22" s="2" t="s">
        <v>11</v>
      </c>
      <c r="V22" s="56">
        <v>747828</v>
      </c>
      <c r="W22" s="109"/>
    </row>
    <row r="23" spans="1:23" ht="51.75" customHeight="1">
      <c r="A23" s="76" t="s">
        <v>53</v>
      </c>
      <c r="B23" s="77"/>
      <c r="C23" s="78"/>
      <c r="D23" s="78"/>
      <c r="E23" s="131"/>
      <c r="F23" s="79"/>
      <c r="G23" s="79"/>
      <c r="H23" s="80"/>
      <c r="I23" s="81"/>
      <c r="J23" s="82"/>
      <c r="K23" s="142"/>
      <c r="L23" s="142"/>
      <c r="M23" s="82"/>
      <c r="N23" s="83"/>
      <c r="O23" s="82"/>
      <c r="P23" s="82"/>
      <c r="Q23" s="82"/>
      <c r="R23" s="82"/>
      <c r="S23" s="83"/>
      <c r="T23" s="83"/>
      <c r="U23" s="84"/>
      <c r="V23" s="85"/>
      <c r="W23" s="109"/>
    </row>
    <row r="24" spans="1:23" ht="47.25">
      <c r="A24" s="51" t="s">
        <v>64</v>
      </c>
      <c r="B24" s="3" t="s">
        <v>14</v>
      </c>
      <c r="C24" s="52">
        <v>432</v>
      </c>
      <c r="D24" s="52">
        <v>411.66</v>
      </c>
      <c r="E24" s="132">
        <v>94.2</v>
      </c>
      <c r="F24" s="107">
        <v>386.45</v>
      </c>
      <c r="G24" s="107">
        <v>387.05</v>
      </c>
      <c r="H24" s="4" t="s">
        <v>15</v>
      </c>
      <c r="I24" s="5" t="s">
        <v>16</v>
      </c>
      <c r="J24" s="1">
        <f>679442-103509</f>
        <v>575933</v>
      </c>
      <c r="K24" s="140">
        <v>1.06</v>
      </c>
      <c r="L24" s="140">
        <v>0.51</v>
      </c>
      <c r="M24" s="1">
        <v>213827</v>
      </c>
      <c r="N24" s="20">
        <v>1527658</v>
      </c>
      <c r="O24" s="1">
        <v>132190</v>
      </c>
      <c r="P24" s="1">
        <v>10923</v>
      </c>
      <c r="Q24" s="55">
        <v>13765</v>
      </c>
      <c r="R24" s="55">
        <v>1193575</v>
      </c>
      <c r="S24" s="20">
        <v>1538581</v>
      </c>
      <c r="T24" s="21"/>
      <c r="U24" s="2" t="s">
        <v>11</v>
      </c>
      <c r="V24" s="56">
        <v>1541423</v>
      </c>
      <c r="W24" s="109"/>
    </row>
    <row r="25" spans="1:23" ht="47.25">
      <c r="A25" s="51" t="s">
        <v>91</v>
      </c>
      <c r="B25" s="63" t="s">
        <v>17</v>
      </c>
      <c r="C25" s="52">
        <v>350</v>
      </c>
      <c r="D25" s="53">
        <v>51.7</v>
      </c>
      <c r="E25" s="126">
        <v>94</v>
      </c>
      <c r="F25" s="110">
        <v>77.08</v>
      </c>
      <c r="G25" s="112">
        <v>74.64</v>
      </c>
      <c r="H25" s="4" t="s">
        <v>40</v>
      </c>
      <c r="I25" s="5" t="s">
        <v>41</v>
      </c>
      <c r="J25" s="72">
        <f>1770832-1867453</f>
        <v>-96621</v>
      </c>
      <c r="K25" s="140">
        <v>0.69</v>
      </c>
      <c r="L25" s="140">
        <v>1.26</v>
      </c>
      <c r="M25" s="1">
        <v>-130895</v>
      </c>
      <c r="N25" s="20">
        <v>-130895</v>
      </c>
      <c r="O25" s="1">
        <v>195491</v>
      </c>
      <c r="P25" s="1">
        <v>254538</v>
      </c>
      <c r="Q25" s="1">
        <v>272947</v>
      </c>
      <c r="R25" s="1">
        <v>-110727</v>
      </c>
      <c r="S25" s="20">
        <v>123643</v>
      </c>
      <c r="T25" s="21"/>
      <c r="U25" s="2" t="s">
        <v>11</v>
      </c>
      <c r="V25" s="56">
        <v>142052</v>
      </c>
      <c r="W25" s="109"/>
    </row>
    <row r="26" spans="1:22" ht="48.75" customHeight="1">
      <c r="A26" s="92" t="s">
        <v>54</v>
      </c>
      <c r="B26" s="93"/>
      <c r="C26" s="94"/>
      <c r="D26" s="94"/>
      <c r="E26" s="133"/>
      <c r="F26" s="95"/>
      <c r="G26" s="95"/>
      <c r="H26" s="96"/>
      <c r="I26" s="97"/>
      <c r="J26" s="96"/>
      <c r="K26" s="143"/>
      <c r="L26" s="143"/>
      <c r="M26" s="96"/>
      <c r="N26" s="98"/>
      <c r="O26" s="96"/>
      <c r="P26" s="96"/>
      <c r="Q26" s="96"/>
      <c r="R26" s="96"/>
      <c r="S26" s="98"/>
      <c r="T26" s="98"/>
      <c r="U26" s="99"/>
      <c r="V26" s="100"/>
    </row>
    <row r="27" spans="1:22" ht="78.75">
      <c r="A27" s="51" t="s">
        <v>92</v>
      </c>
      <c r="B27" s="3" t="s">
        <v>12</v>
      </c>
      <c r="C27" s="52">
        <v>500</v>
      </c>
      <c r="D27" s="52">
        <v>350.64</v>
      </c>
      <c r="E27" s="127">
        <v>95.3</v>
      </c>
      <c r="F27" s="110">
        <v>356.47</v>
      </c>
      <c r="G27" s="112">
        <v>325.02</v>
      </c>
      <c r="H27" s="4" t="s">
        <v>40</v>
      </c>
      <c r="I27" s="5" t="s">
        <v>41</v>
      </c>
      <c r="J27" s="72">
        <f>1770832-1867453</f>
        <v>-96621</v>
      </c>
      <c r="K27" s="140">
        <v>0.56</v>
      </c>
      <c r="L27" s="140">
        <v>1.35</v>
      </c>
      <c r="M27" s="1">
        <v>-559332</v>
      </c>
      <c r="N27" s="20">
        <v>-528041</v>
      </c>
      <c r="O27" s="1">
        <v>79120</v>
      </c>
      <c r="P27" s="103">
        <v>268776</v>
      </c>
      <c r="Q27" s="1">
        <v>244832</v>
      </c>
      <c r="R27" s="1">
        <v>110411</v>
      </c>
      <c r="S27" s="1">
        <v>-259221</v>
      </c>
      <c r="T27" s="54"/>
      <c r="U27" s="2" t="s">
        <v>11</v>
      </c>
      <c r="V27" s="56">
        <v>-283165</v>
      </c>
    </row>
    <row r="28" spans="1:22" ht="47.25">
      <c r="A28" s="86" t="s">
        <v>71</v>
      </c>
      <c r="B28" s="91"/>
      <c r="C28" s="87"/>
      <c r="D28" s="52" t="s">
        <v>58</v>
      </c>
      <c r="E28" s="126" t="s">
        <v>58</v>
      </c>
      <c r="F28" s="107">
        <v>106.28</v>
      </c>
      <c r="G28" s="107">
        <v>106.15</v>
      </c>
      <c r="H28" s="4"/>
      <c r="I28" s="5"/>
      <c r="J28" s="1"/>
      <c r="K28" s="111" t="s">
        <v>58</v>
      </c>
      <c r="L28" s="111" t="s">
        <v>58</v>
      </c>
      <c r="M28" s="52" t="s">
        <v>58</v>
      </c>
      <c r="N28" s="52" t="s">
        <v>58</v>
      </c>
      <c r="O28" s="1">
        <v>89854</v>
      </c>
      <c r="P28" s="1">
        <v>104647</v>
      </c>
      <c r="Q28" s="1">
        <v>-188830</v>
      </c>
      <c r="R28" s="1">
        <f>+O28</f>
        <v>89854</v>
      </c>
      <c r="S28" s="20">
        <f>+P28</f>
        <v>104647</v>
      </c>
      <c r="T28" s="21"/>
      <c r="U28" s="2"/>
      <c r="V28" s="56">
        <v>-188830</v>
      </c>
    </row>
    <row r="29" spans="1:22" ht="47.25">
      <c r="A29" s="51" t="s">
        <v>72</v>
      </c>
      <c r="B29" s="63" t="s">
        <v>21</v>
      </c>
      <c r="C29" s="52">
        <v>550</v>
      </c>
      <c r="D29" s="52" t="s">
        <v>58</v>
      </c>
      <c r="E29" s="126" t="s">
        <v>58</v>
      </c>
      <c r="F29" s="110">
        <v>114.59</v>
      </c>
      <c r="G29" s="112">
        <v>117.98</v>
      </c>
      <c r="H29" s="4"/>
      <c r="I29" s="5"/>
      <c r="J29" s="1"/>
      <c r="K29" s="111" t="s">
        <v>58</v>
      </c>
      <c r="L29" s="111" t="s">
        <v>58</v>
      </c>
      <c r="M29" s="52" t="s">
        <v>58</v>
      </c>
      <c r="N29" s="52" t="s">
        <v>58</v>
      </c>
      <c r="O29" s="1">
        <v>-302045</v>
      </c>
      <c r="P29" s="56">
        <v>-699586</v>
      </c>
      <c r="Q29" s="56">
        <v>-648421</v>
      </c>
      <c r="R29" s="56">
        <v>-211487</v>
      </c>
      <c r="S29" s="56">
        <v>-725819</v>
      </c>
      <c r="T29" s="56"/>
      <c r="U29" s="56"/>
      <c r="V29" s="56">
        <v>-674654</v>
      </c>
    </row>
    <row r="30" spans="1:23" ht="47.25">
      <c r="A30" s="86" t="s">
        <v>67</v>
      </c>
      <c r="B30" s="91" t="s">
        <v>12</v>
      </c>
      <c r="C30" s="87">
        <v>600</v>
      </c>
      <c r="D30" s="106">
        <v>72.62</v>
      </c>
      <c r="E30" s="126">
        <v>94.3</v>
      </c>
      <c r="F30" s="110">
        <v>121.88</v>
      </c>
      <c r="G30" s="112">
        <v>123.71</v>
      </c>
      <c r="H30" s="4" t="s">
        <v>40</v>
      </c>
      <c r="I30" s="5" t="s">
        <v>41</v>
      </c>
      <c r="J30" s="72">
        <f>1770832-1867453</f>
        <v>-96621</v>
      </c>
      <c r="K30" s="140">
        <v>0.54</v>
      </c>
      <c r="L30" s="140">
        <v>1.42</v>
      </c>
      <c r="M30" s="1">
        <v>-311563</v>
      </c>
      <c r="N30" s="20">
        <v>-331744</v>
      </c>
      <c r="O30" s="1">
        <v>289476</v>
      </c>
      <c r="P30" s="1">
        <v>50217</v>
      </c>
      <c r="Q30" s="1">
        <v>164203</v>
      </c>
      <c r="R30" s="1">
        <v>-165618</v>
      </c>
      <c r="S30" s="20">
        <v>-404877</v>
      </c>
      <c r="T30" s="21"/>
      <c r="U30" s="2" t="s">
        <v>20</v>
      </c>
      <c r="V30" s="56">
        <v>-167541</v>
      </c>
      <c r="W30" s="109"/>
    </row>
    <row r="31" spans="1:21" ht="15.75" customHeight="1">
      <c r="A31" s="6" t="s">
        <v>63</v>
      </c>
      <c r="B31" s="7"/>
      <c r="C31" s="89"/>
      <c r="D31" s="89"/>
      <c r="E31" s="134"/>
      <c r="F31" s="39"/>
      <c r="G31" s="39"/>
      <c r="H31" s="36"/>
      <c r="I31" s="37"/>
      <c r="J31" s="39"/>
      <c r="K31" s="144"/>
      <c r="L31" s="144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5.75">
      <c r="A32" s="46" t="s">
        <v>59</v>
      </c>
      <c r="B32" s="7"/>
      <c r="C32" s="89"/>
      <c r="D32" s="89"/>
      <c r="E32" s="134"/>
      <c r="F32" s="39"/>
      <c r="G32" s="39"/>
      <c r="H32" s="36"/>
      <c r="I32" s="37"/>
      <c r="J32" s="38"/>
      <c r="K32" s="144"/>
      <c r="L32" s="144"/>
      <c r="M32" s="38"/>
      <c r="N32" s="38"/>
      <c r="O32" s="39"/>
      <c r="P32" s="39"/>
      <c r="Q32" s="39"/>
      <c r="R32" s="39"/>
      <c r="S32" s="39"/>
      <c r="T32" s="39"/>
      <c r="U32" s="39"/>
    </row>
    <row r="33" spans="1:21" ht="15.75">
      <c r="A33" s="46" t="s">
        <v>80</v>
      </c>
      <c r="B33" s="7"/>
      <c r="C33" s="89"/>
      <c r="D33" s="89"/>
      <c r="E33" s="134"/>
      <c r="F33" s="39"/>
      <c r="G33" s="39"/>
      <c r="H33" s="36"/>
      <c r="I33" s="37"/>
      <c r="J33" s="38"/>
      <c r="K33" s="144"/>
      <c r="L33" s="144"/>
      <c r="M33" s="38"/>
      <c r="N33" s="38"/>
      <c r="O33" s="39"/>
      <c r="P33" s="39"/>
      <c r="Q33" s="39"/>
      <c r="R33" s="39"/>
      <c r="S33" s="39"/>
      <c r="T33" s="39"/>
      <c r="U33" s="39"/>
    </row>
    <row r="34" spans="1:21" ht="15.75">
      <c r="A34" s="46" t="s">
        <v>81</v>
      </c>
      <c r="B34" s="7"/>
      <c r="C34" s="89"/>
      <c r="D34" s="89"/>
      <c r="E34" s="134"/>
      <c r="F34" s="39"/>
      <c r="G34" s="39"/>
      <c r="H34" s="36"/>
      <c r="I34" s="37"/>
      <c r="J34" s="38"/>
      <c r="K34" s="144"/>
      <c r="L34" s="144"/>
      <c r="M34" s="38"/>
      <c r="N34" s="38"/>
      <c r="O34" s="39"/>
      <c r="P34" s="39"/>
      <c r="Q34" s="39"/>
      <c r="R34" s="39"/>
      <c r="S34" s="39"/>
      <c r="T34" s="39"/>
      <c r="U34" s="39"/>
    </row>
    <row r="35" ht="15">
      <c r="A35" s="120" t="s">
        <v>87</v>
      </c>
    </row>
    <row r="36" ht="15">
      <c r="A36" s="121" t="s">
        <v>88</v>
      </c>
    </row>
    <row r="37" ht="15">
      <c r="A37" s="121" t="s">
        <v>82</v>
      </c>
    </row>
    <row r="39" ht="15">
      <c r="A39" s="147" t="s">
        <v>93</v>
      </c>
    </row>
  </sheetData>
  <sheetProtection/>
  <mergeCells count="2">
    <mergeCell ref="K2:N3"/>
    <mergeCell ref="O2:V2"/>
  </mergeCells>
  <printOptions horizontalCentered="1"/>
  <pageMargins left="0.25" right="0.25" top="0.75" bottom="0.75" header="0.3" footer="0.3"/>
  <pageSetup fitToHeight="0" horizontalDpi="600" verticalDpi="600" orientation="landscape" pageOrder="overThenDown" scale="60" r:id="rId3"/>
  <headerFooter>
    <oddHeader>&amp;R&amp;"Arial,Regular"&amp;9memo-ssb-csd-aug17item02
Attachment 2
Page &amp;P of &amp;N</oddHeader>
    <oddFooter>&amp;R&amp;"Arial,Regular"&amp;8&amp;D&amp;T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2017 Memo SSB CSD Item 02 Attachment 2 - Information Memorandum (CA State Board of Education)</dc:title>
  <dc:subject>State Board of Education-Authorized Charter Schools Financial Highlights.</dc:subject>
  <dc:creator/>
  <cp:keywords/>
  <dc:description/>
  <cp:lastModifiedBy/>
  <cp:lastPrinted>2017-08-10T18:39:35Z</cp:lastPrinted>
  <dcterms:created xsi:type="dcterms:W3CDTF">2013-02-19T23:53:08Z</dcterms:created>
  <dcterms:modified xsi:type="dcterms:W3CDTF">2017-08-10T19:32:58Z</dcterms:modified>
  <cp:category/>
  <cp:version/>
  <cp:contentType/>
  <cp:contentStatus/>
</cp:coreProperties>
</file>