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1362C3EF-F7E5-471A-BD4A-EF8ED0371841}" xr6:coauthVersionLast="47" xr6:coauthVersionMax="47" xr10:uidLastSave="{00000000-0000-0000-0000-000000000000}"/>
  <bookViews>
    <workbookView xWindow="-120" yWindow="-120" windowWidth="29040" windowHeight="15840" xr2:uid="{D6B64A5E-1817-45F2-8D89-B4BCBDD4348B}"/>
  </bookViews>
  <sheets>
    <sheet name="2019-20 Title I, Pt A 11 - LEA" sheetId="1" r:id="rId1"/>
    <sheet name="2019-20 Title I, Pt A 11 - Cty" sheetId="2" r:id="rId2"/>
  </sheets>
  <definedNames>
    <definedName name="_xlnm._FilterDatabase" localSheetId="1" hidden="1">'2019-20 Title I, Pt A 11 - Cty'!$A$5:$D$6</definedName>
    <definedName name="_xlnm._FilterDatabase" localSheetId="0" hidden="1">'2019-20 Title I, Pt A 11 - LEA'!$A$1:$A$4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E12" i="1" l="1"/>
  <c r="F12" i="1"/>
  <c r="I12" i="1" s="1"/>
  <c r="G12" i="1"/>
  <c r="G7" i="1"/>
  <c r="F7" i="1"/>
  <c r="I7" i="1" s="1"/>
  <c r="E7" i="1"/>
  <c r="E10" i="1"/>
  <c r="F10" i="1"/>
  <c r="G10" i="1"/>
  <c r="E9" i="1"/>
  <c r="F9" i="1"/>
  <c r="I9" i="1" s="1"/>
  <c r="G9" i="1"/>
  <c r="I10" i="1"/>
  <c r="E8" i="1" l="1"/>
  <c r="F8" i="1"/>
  <c r="I8" i="1" s="1"/>
  <c r="G8" i="1"/>
  <c r="E11" i="1"/>
  <c r="F11" i="1"/>
  <c r="I11" i="1" s="1"/>
  <c r="G11" i="1"/>
  <c r="E13" i="1"/>
  <c r="F13" i="1"/>
  <c r="I13" i="1" s="1"/>
  <c r="G13" i="1"/>
  <c r="K14" i="1" l="1"/>
  <c r="L14" i="1" l="1"/>
</calcChain>
</file>

<file path=xl/sharedStrings.xml><?xml version="1.0" encoding="utf-8"?>
<sst xmlns="http://schemas.openxmlformats.org/spreadsheetml/2006/main" count="91" uniqueCount="67">
  <si>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</si>
  <si>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</si>
  <si>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</si>
  <si>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</si>
  <si>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</si>
  <si>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</si>
  <si>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</si>
  <si>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</si>
  <si>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</si>
  <si>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</si>
  <si>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</si>
  <si>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</si>
  <si>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</si>
  <si>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</si>
  <si>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Kern</t>
  </si>
  <si>
    <t>15635940000000</t>
  </si>
  <si>
    <t>Lost Hills Union Elementary</t>
  </si>
  <si>
    <t>Los Angeles</t>
  </si>
  <si>
    <t xml:space="preserve">Fiscal Year 2019‒20 </t>
  </si>
  <si>
    <t>15</t>
  </si>
  <si>
    <t>19</t>
  </si>
  <si>
    <t>2019‒20
Final
Allocation
Amount</t>
  </si>
  <si>
    <t>FI$Cal
Supplier
ID</t>
  </si>
  <si>
    <t>FI$Cal
Address
Sequence
ID</t>
  </si>
  <si>
    <t>0000040496</t>
  </si>
  <si>
    <t>0000044132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</si>
  <si>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</si>
  <si>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</si>
  <si>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</si>
  <si>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</si>
  <si>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</si>
  <si>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19646340116822</t>
  </si>
  <si>
    <t>Wilder's Preparatory Academy Charter Middle</t>
  </si>
  <si>
    <t>0977</t>
  </si>
  <si>
    <t>Tulare</t>
  </si>
  <si>
    <t>54718940000000</t>
  </si>
  <si>
    <t>Ducor Union Elementary</t>
  </si>
  <si>
    <t>0000011859</t>
  </si>
  <si>
    <t>54</t>
  </si>
  <si>
    <t xml:space="preserve">Improving Basic Programs Operated by Local Education Agencies 
</t>
  </si>
  <si>
    <t>19647740000000</t>
  </si>
  <si>
    <t>Lynwood Unified</t>
  </si>
  <si>
    <t>19646340101667</t>
  </si>
  <si>
    <t>0582</t>
  </si>
  <si>
    <t>Wilder's Preparatory Academy Charter</t>
  </si>
  <si>
    <t>Amador</t>
  </si>
  <si>
    <t>03100330000000</t>
  </si>
  <si>
    <t>Amador County Office of Education</t>
  </si>
  <si>
    <t>11th Apportionment</t>
  </si>
  <si>
    <t>Siskiyou</t>
  </si>
  <si>
    <t>47704900000000</t>
  </si>
  <si>
    <t>Willow Creek Elementary</t>
  </si>
  <si>
    <t>0000011782</t>
  </si>
  <si>
    <t>0000011786</t>
  </si>
  <si>
    <t>County Summary of the Eleventh Apportionment for Title I, Part A</t>
  </si>
  <si>
    <t>03</t>
  </si>
  <si>
    <t>47</t>
  </si>
  <si>
    <t>May 2022</t>
  </si>
  <si>
    <t xml:space="preserve"> 19-14329 04-26-2022</t>
  </si>
  <si>
    <t>00309734</t>
  </si>
  <si>
    <t>00309735</t>
  </si>
  <si>
    <t>00309736</t>
  </si>
  <si>
    <t>00309737</t>
  </si>
  <si>
    <t>00309738</t>
  </si>
  <si>
    <t>Voucher Number</t>
  </si>
  <si>
    <t xml:space="preserve">Schedule of the Eleventh Apportionment for Title I, Part A
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</si>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</sst>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0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3" fillId="0" borderId="0" xfId="4" applyNumberFormat="1" applyFont="1"/>
    <xf numFmtId="0" fontId="3" fillId="0" borderId="0" xfId="4" applyFont="1" applyAlignment="1">
      <alignment horizontal="left" wrapText="1"/>
    </xf>
    <xf numFmtId="6" fontId="4" fillId="0" borderId="0" xfId="5" applyNumberFormat="1"/>
    <xf numFmtId="0" fontId="4" fillId="0" borderId="0" xfId="5"/>
    <xf numFmtId="0" fontId="0" fillId="0" borderId="0" xfId="5" quotePrefix="1" applyFont="1"/>
    <xf numFmtId="0" fontId="2" fillId="0" borderId="0" xfId="8" applyAlignment="1">
      <alignment horizontal="centerContinuous" vertical="center" wrapText="1"/>
    </xf>
    <xf numFmtId="0" fontId="2" fillId="0" borderId="0" xfId="8"/>
    <xf numFmtId="49" fontId="4" fillId="0" borderId="0" xfId="8" applyNumberFormat="1" applyFont="1" applyAlignment="1">
      <alignment horizontal="center"/>
    </xf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3" xfId="8" applyFont="1" applyFill="1" applyBorder="1" applyAlignment="1">
      <alignment horizontal="center" wrapText="1"/>
    </xf>
    <xf numFmtId="164" fontId="8" fillId="2" borderId="3" xfId="8" applyNumberFormat="1" applyFont="1" applyFill="1" applyBorder="1" applyAlignment="1">
      <alignment horizontal="center" wrapText="1"/>
    </xf>
    <xf numFmtId="49" fontId="0" fillId="0" borderId="0" xfId="8" applyNumberFormat="1" applyFont="1" applyAlignment="1">
      <alignment horizontal="center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9" applyFont="1" applyAlignment="1">
      <alignment horizontal="center"/>
    </xf>
    <xf numFmtId="0" fontId="9" fillId="0" borderId="0" xfId="4" applyFont="1" applyAlignment="1">
      <alignment horizontal="left" wrapText="1"/>
    </xf>
    <xf numFmtId="6" fontId="10" fillId="0" borderId="0" xfId="5" applyNumberFormat="1" applyFont="1"/>
    <xf numFmtId="0" fontId="9" fillId="0" borderId="0" xfId="4" quotePrefix="1" applyFont="1" applyAlignment="1">
      <alignment horizontal="center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8" fillId="2" borderId="4" xfId="8" applyFont="1" applyFill="1" applyBorder="1" applyAlignment="1">
      <alignment horizontal="center" wrapText="1"/>
    </xf>
    <xf numFmtId="49" fontId="0" fillId="0" borderId="5" xfId="0" applyNumberFormat="1" applyBorder="1"/>
    <xf numFmtId="49" fontId="0" fillId="0" borderId="0" xfId="0" applyNumberFormat="1"/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164" fontId="5" fillId="0" borderId="2" xfId="11" applyNumberFormat="1" applyFill="1" applyAlignment="1" applyProtection="1"/>
    <xf numFmtId="164" fontId="5" fillId="0" borderId="2" xfId="11" applyNumberFormat="1" applyFill="1" applyAlignment="1" applyProtection="1">
      <alignment horizontal="right"/>
    </xf>
  </cellXfs>
  <cellStyles count="12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1" builtinId="25" customBuiltin="1"/>
    <cellStyle name="Total 4" xfId="6" xr:uid="{8D32ABE7-5581-40CC-B5EB-500611CAAF45}"/>
  </cellStyles>
  <dxfs count="37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14" totalsRowCount="1" headerRowDxfId="36" dataDxfId="34" headerRowBorderDxfId="35" tableBorderDxfId="33" totalsRowCellStyle="Total">
  <autoFilter ref="A6:L13" xr:uid="{70E94C90-9626-426E-A573-D74EE4348D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8A825BA-579F-479F-B15B-ADB3219F8415}" name="County Name" totalsRowLabel="Statewide Total" dataDxfId="32" totalsRowDxfId="31" dataCellStyle="Normal 20" totalsRowCellStyle="Total"/>
    <tableColumn id="18" xr3:uid="{9D138F5A-08F6-4462-935F-1FA77990ECC4}" name="FI$Cal_x000a_Supplier_x000a_ID" dataDxfId="30" totalsRowDxfId="29" dataCellStyle="Normal 20" totalsRowCellStyle="Total"/>
    <tableColumn id="17" xr3:uid="{8AB66F54-A48E-4A38-A18B-EF17BEE01440}" name="FI$Cal_x000a_Address_x000a_Sequence_x000a_ID" dataDxfId="28" totalsRowDxfId="27" dataCellStyle="Normal 20" totalsRowCellStyle="Total"/>
    <tableColumn id="2" xr3:uid="{70180E53-6DFA-46A9-A97B-8765A2C09344}" name="Full CDS Code" dataDxfId="26" totalsRowDxfId="25" totalsRowCellStyle="Total"/>
    <tableColumn id="3" xr3:uid="{274ABADC-44EE-45F1-954F-26EB1A43AEE7}" name="County_x000a_Code" dataDxfId="24" totalsRowDxfId="23" dataCellStyle="Normal 20" totalsRowCellStyle="Total"/>
    <tableColumn id="4" xr3:uid="{7F463602-0D87-47F2-8D66-EA3415E13F86}" name="District_x000a_Code" dataDxfId="22" totalsRowDxfId="21" dataCellStyle="Normal 20" totalsRowCellStyle="Total"/>
    <tableColumn id="5" xr3:uid="{441756CC-17FB-4131-8232-1A91A4497272}" name="School_x000a_Code" dataDxfId="20" totalsRowDxfId="19" dataCellStyle="Normal 20" totalsRowCellStyle="Total"/>
    <tableColumn id="6" xr3:uid="{F2B0F328-0AB1-4451-BA59-3744C2390553}" name="Direct_x000a_Funded_x000a_Charter School_x000a_Number" dataDxfId="18" totalsRowDxfId="17" dataCellStyle="Normal 20" totalsRowCellStyle="Total"/>
    <tableColumn id="7" xr3:uid="{95D3A2E7-8DDB-4463-850B-8A4C1760050B}" name="Service Location Field" dataDxfId="16" totalsRowDxfId="15" totalsRowCellStyle="Total">
      <calculatedColumnFormula>IF(H7="N/A",$F$2:$F$1965,"C"&amp;$H$2:$H$1965)</calculatedColumnFormula>
    </tableColumn>
    <tableColumn id="8" xr3:uid="{4EB2CC88-C524-470D-997A-95430CE87887}" name="Local Educational Agency" dataDxfId="14" totalsRowDxfId="13" dataCellStyle="Normal 20" totalsRowCellStyle="Total"/>
    <tableColumn id="10" xr3:uid="{80867F2B-5EF3-4A32-AE40-666F99DDAC96}" name="2019‒20_x000a_Final_x000a_Allocation_x000a_Amount" totalsRowFunction="sum" dataDxfId="12" totalsRowDxfId="11" dataCellStyle="Normal 4 2 2" totalsRowCellStyle="Total"/>
    <tableColumn id="16" xr3:uid="{E3ACB04A-6894-4876-AC48-2FB28BCF2AAE}" name="11th Apportionment" totalsRowFunction="sum" dataDxfId="10" totalsRow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11" totalsRowCount="1" headerRowDxfId="8" headerRowBorderDxfId="7" totalsRowCellStyle="Total">
  <tableColumns count="5">
    <tableColumn id="1" xr3:uid="{68A7689F-082F-4373-86ED-1699017F890F}" name="County_x000a_Code" totalsRowLabel="Statewide Total" dataDxfId="6" totalsRowDxfId="5" totalsRowCellStyle="Total"/>
    <tableColumn id="2" xr3:uid="{9B6549CD-F110-4D9A-A026-CCD7DF1B4F14}" name="County_x000a_Treasurer" dataDxfId="4" totalsRowCellStyle="Total"/>
    <tableColumn id="5" xr3:uid="{1507E35F-D308-4E74-8CEB-A193934A3C26}" name="Invoice Number" dataDxfId="3" totalsRowCellStyle="Total"/>
    <tableColumn id="3" xr3:uid="{355928CD-EF77-408D-8DF2-87A6D7370A3D}" name="County_x000a_Total" totalsRowFunction="sum" dataDxfId="2" totalsRowCellStyle="Total"/>
    <tableColumn id="4" xr3:uid="{14971BD4-8232-4BFC-BD77-0D76249C1CD8}" name="Voucher Number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17"/>
  <sheetViews>
    <sheetView tabSelected="1" workbookViewId="0"/>
  </sheetViews>
  <sheetFormatPr defaultColWidth="8.88671875" defaultRowHeight="15" x14ac:dyDescent="0.2"/>
  <cols>
    <col min="1" max="3" width="14" style="2" customWidth="1"/>
    <col min="4" max="4" width="16.33203125" style="2" customWidth="1"/>
    <col min="5" max="5" width="7.88671875" style="3" customWidth="1"/>
    <col min="6" max="6" width="7.3320312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77734375" style="5" customWidth="1"/>
    <col min="11" max="11" width="13.77734375" customWidth="1"/>
    <col min="12" max="12" width="15.6640625" style="6" customWidth="1"/>
    <col min="13" max="16384" width="8.88671875" style="7"/>
  </cols>
  <sheetData>
    <row r="1" spans="1:12" ht="20.25" x14ac:dyDescent="0.3">
      <c r="A1" s="28" t="s">
        <v>65</v>
      </c>
      <c r="B1" s="1"/>
      <c r="C1" s="1"/>
    </row>
    <row r="2" spans="1:12" customFormat="1" ht="18" x14ac:dyDescent="0.2">
      <c r="A2" s="29" t="s">
        <v>39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18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9" t="s">
        <v>66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30" t="s">
        <v>2</v>
      </c>
      <c r="B6" s="31" t="s">
        <v>22</v>
      </c>
      <c r="C6" s="31" t="s">
        <v>23</v>
      </c>
      <c r="D6" s="32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21</v>
      </c>
      <c r="L6" s="33" t="s">
        <v>48</v>
      </c>
    </row>
    <row r="7" spans="1:12" x14ac:dyDescent="0.2">
      <c r="A7" s="37" t="s">
        <v>45</v>
      </c>
      <c r="B7" s="14" t="s">
        <v>53</v>
      </c>
      <c r="C7" s="14">
        <v>1</v>
      </c>
      <c r="D7" s="14" t="s">
        <v>46</v>
      </c>
      <c r="E7" s="27" t="str">
        <f t="shared" ref="E7:E13" si="0">MID($D7,1,2)</f>
        <v>03</v>
      </c>
      <c r="F7" s="27" t="str">
        <f t="shared" ref="F7:F13" si="1">MID($D7,3,5)</f>
        <v>10033</v>
      </c>
      <c r="G7" s="27" t="str">
        <f t="shared" ref="G7:G13" si="2">MID($D7,8,7)</f>
        <v>0000000</v>
      </c>
      <c r="H7" s="14" t="s">
        <v>13</v>
      </c>
      <c r="I7" s="27" t="str">
        <f>IF(H7="N/A",$F$2:$F$1965,"C"&amp;$H$2:$H$1965)</f>
        <v>10033</v>
      </c>
      <c r="J7" s="40" t="s">
        <v>47</v>
      </c>
      <c r="K7" s="41">
        <v>32101</v>
      </c>
      <c r="L7" s="15">
        <v>3091</v>
      </c>
    </row>
    <row r="8" spans="1:12" x14ac:dyDescent="0.2">
      <c r="A8" s="2" t="s">
        <v>14</v>
      </c>
      <c r="B8" s="14" t="s">
        <v>24</v>
      </c>
      <c r="C8" s="14">
        <v>2</v>
      </c>
      <c r="D8" s="14" t="s">
        <v>15</v>
      </c>
      <c r="E8" s="27" t="str">
        <f t="shared" si="0"/>
        <v>15</v>
      </c>
      <c r="F8" s="27" t="str">
        <f t="shared" si="1"/>
        <v>63594</v>
      </c>
      <c r="G8" s="27" t="str">
        <f t="shared" si="2"/>
        <v>0000000</v>
      </c>
      <c r="H8" s="14" t="s">
        <v>13</v>
      </c>
      <c r="I8" s="27" t="str">
        <f>IF(H8="N/A",$F$2:$F$1966,"C"&amp;$H$2:$H$1966)</f>
        <v>63594</v>
      </c>
      <c r="J8" s="16" t="s">
        <v>16</v>
      </c>
      <c r="K8" s="17">
        <v>193541</v>
      </c>
      <c r="L8" s="15">
        <v>23623</v>
      </c>
    </row>
    <row r="9" spans="1:12" x14ac:dyDescent="0.2">
      <c r="A9" s="2" t="s">
        <v>17</v>
      </c>
      <c r="B9" s="14" t="s">
        <v>25</v>
      </c>
      <c r="C9" s="14">
        <v>1</v>
      </c>
      <c r="D9" s="38" t="s">
        <v>40</v>
      </c>
      <c r="E9" s="27" t="str">
        <f t="shared" si="0"/>
        <v>19</v>
      </c>
      <c r="F9" s="27" t="str">
        <f t="shared" si="1"/>
        <v>64774</v>
      </c>
      <c r="G9" s="27" t="str">
        <f t="shared" si="2"/>
        <v>0000000</v>
      </c>
      <c r="H9" s="14" t="s">
        <v>13</v>
      </c>
      <c r="I9" s="39" t="str">
        <f>IF(H9="N/A",$F$2:$F$1966,"C"&amp;$H$2:$H$1966)</f>
        <v>64774</v>
      </c>
      <c r="J9" s="40" t="s">
        <v>41</v>
      </c>
      <c r="K9" s="41">
        <v>5639011</v>
      </c>
      <c r="L9" s="15">
        <v>992979</v>
      </c>
    </row>
    <row r="10" spans="1:12" x14ac:dyDescent="0.2">
      <c r="A10" s="2" t="s">
        <v>17</v>
      </c>
      <c r="B10" s="14" t="s">
        <v>25</v>
      </c>
      <c r="C10" s="14">
        <v>1</v>
      </c>
      <c r="D10" s="38" t="s">
        <v>42</v>
      </c>
      <c r="E10" s="27" t="str">
        <f t="shared" si="0"/>
        <v>19</v>
      </c>
      <c r="F10" s="27" t="str">
        <f t="shared" si="1"/>
        <v>64634</v>
      </c>
      <c r="G10" s="27" t="str">
        <f t="shared" si="2"/>
        <v>0101667</v>
      </c>
      <c r="H10" s="42" t="s">
        <v>43</v>
      </c>
      <c r="I10" s="39" t="str">
        <f>IF(H10="N/A",$F$2:$F$1966,"C"&amp;$H$2:$H$1966)</f>
        <v>C0582</v>
      </c>
      <c r="J10" s="40" t="s">
        <v>44</v>
      </c>
      <c r="K10" s="41">
        <v>119564</v>
      </c>
      <c r="L10" s="15">
        <v>119564</v>
      </c>
    </row>
    <row r="11" spans="1:12" x14ac:dyDescent="0.2">
      <c r="A11" s="2" t="s">
        <v>17</v>
      </c>
      <c r="B11" s="14" t="s">
        <v>25</v>
      </c>
      <c r="C11" s="14">
        <v>1</v>
      </c>
      <c r="D11" s="14" t="s">
        <v>31</v>
      </c>
      <c r="E11" s="27" t="str">
        <f t="shared" si="0"/>
        <v>19</v>
      </c>
      <c r="F11" s="27" t="str">
        <f t="shared" si="1"/>
        <v>64634</v>
      </c>
      <c r="G11" s="27" t="str">
        <f t="shared" si="2"/>
        <v>0116822</v>
      </c>
      <c r="H11" s="14" t="s">
        <v>33</v>
      </c>
      <c r="I11" s="27" t="str">
        <f>IF(H11="N/A",$F$2:$F$1966,"C"&amp;$H$2:$H$1966)</f>
        <v>C0977</v>
      </c>
      <c r="J11" s="16" t="s">
        <v>32</v>
      </c>
      <c r="K11" s="17">
        <v>54425</v>
      </c>
      <c r="L11" s="15">
        <v>54129</v>
      </c>
    </row>
    <row r="12" spans="1:12" x14ac:dyDescent="0.2">
      <c r="A12" s="37" t="s">
        <v>49</v>
      </c>
      <c r="B12" s="14" t="s">
        <v>52</v>
      </c>
      <c r="C12" s="14">
        <v>1</v>
      </c>
      <c r="D12" s="38" t="s">
        <v>50</v>
      </c>
      <c r="E12" s="27" t="str">
        <f t="shared" si="0"/>
        <v>47</v>
      </c>
      <c r="F12" s="27" t="str">
        <f t="shared" si="1"/>
        <v>70490</v>
      </c>
      <c r="G12" s="27" t="str">
        <f t="shared" si="2"/>
        <v>0000000</v>
      </c>
      <c r="H12" s="14" t="s">
        <v>13</v>
      </c>
      <c r="I12" s="39" t="str">
        <f>IF(H12="N/A",$F$2:$F$1965,"C"&amp;$H$2:$H$1965)</f>
        <v>70490</v>
      </c>
      <c r="J12" s="40" t="s">
        <v>51</v>
      </c>
      <c r="K12" s="41">
        <v>1056</v>
      </c>
      <c r="L12" s="15">
        <v>59</v>
      </c>
    </row>
    <row r="13" spans="1:12" x14ac:dyDescent="0.2">
      <c r="A13" s="2" t="s">
        <v>34</v>
      </c>
      <c r="B13" s="14" t="s">
        <v>37</v>
      </c>
      <c r="C13" s="14">
        <v>1</v>
      </c>
      <c r="D13" s="14" t="s">
        <v>35</v>
      </c>
      <c r="E13" s="27" t="str">
        <f t="shared" si="0"/>
        <v>54</v>
      </c>
      <c r="F13" s="27" t="str">
        <f t="shared" si="1"/>
        <v>71894</v>
      </c>
      <c r="G13" s="27" t="str">
        <f t="shared" si="2"/>
        <v>0000000</v>
      </c>
      <c r="H13" s="14" t="s">
        <v>13</v>
      </c>
      <c r="I13" s="27" t="str">
        <f>IF(H13="N/A",$F$2:$F$1966,"C"&amp;$H$2:$H$1966)</f>
        <v>71894</v>
      </c>
      <c r="J13" s="16" t="s">
        <v>36</v>
      </c>
      <c r="K13" s="17">
        <v>113371</v>
      </c>
      <c r="L13" s="15">
        <v>18411</v>
      </c>
    </row>
    <row r="14" spans="1:12" ht="15.75" x14ac:dyDescent="0.25">
      <c r="A14" s="53" t="s">
        <v>10</v>
      </c>
      <c r="B14" s="53"/>
      <c r="C14" s="53"/>
      <c r="D14" s="54"/>
      <c r="E14" s="55"/>
      <c r="F14" s="55"/>
      <c r="G14" s="55"/>
      <c r="H14" s="55"/>
      <c r="I14" s="56"/>
      <c r="J14" s="57"/>
      <c r="K14" s="58">
        <f>SUBTOTAL(109,Table228[2019‒20
Final
Allocation
Amount])</f>
        <v>6153069</v>
      </c>
      <c r="L14" s="59">
        <f>SUBTOTAL(109,Table228[11th Apportionment])</f>
        <v>1211856</v>
      </c>
    </row>
    <row r="15" spans="1:12" x14ac:dyDescent="0.2">
      <c r="A15" s="18" t="s">
        <v>11</v>
      </c>
      <c r="B15" s="18"/>
      <c r="C15" s="18"/>
    </row>
    <row r="16" spans="1:12" x14ac:dyDescent="0.2">
      <c r="A16" s="18" t="s">
        <v>12</v>
      </c>
      <c r="B16" s="18"/>
      <c r="C16" s="18"/>
    </row>
    <row r="17" spans="1:3" x14ac:dyDescent="0.2">
      <c r="A17" s="19" t="s">
        <v>57</v>
      </c>
      <c r="B17" s="19"/>
      <c r="C17" s="19"/>
    </row>
  </sheetData>
  <conditionalFormatting sqref="I7:I13">
    <cfRule type="duplicateValues" dxfId="0" priority="15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14"/>
  <sheetViews>
    <sheetView workbookViewId="0"/>
  </sheetViews>
  <sheetFormatPr defaultColWidth="8.88671875" defaultRowHeight="12.75" x14ac:dyDescent="0.2"/>
  <cols>
    <col min="1" max="1" width="11.21875" style="21" customWidth="1"/>
    <col min="2" max="2" width="21.44140625" style="21" customWidth="1"/>
    <col min="3" max="3" width="27.5546875" style="21" customWidth="1"/>
    <col min="4" max="4" width="15.44140625" style="21" customWidth="1"/>
    <col min="5" max="5" width="9.6640625" style="21" customWidth="1"/>
    <col min="6" max="16384" width="8.88671875" style="21"/>
  </cols>
  <sheetData>
    <row r="1" spans="1:5" ht="20.25" x14ac:dyDescent="0.2">
      <c r="A1" s="45" t="s">
        <v>54</v>
      </c>
      <c r="B1" s="20"/>
      <c r="C1" s="20"/>
      <c r="D1" s="20"/>
    </row>
    <row r="2" spans="1:5" ht="18" x14ac:dyDescent="0.2">
      <c r="A2" s="29" t="s">
        <v>26</v>
      </c>
      <c r="B2" s="20"/>
      <c r="C2" s="20"/>
      <c r="D2" s="20"/>
    </row>
    <row r="3" spans="1:5" ht="15.75" x14ac:dyDescent="0.2">
      <c r="A3" s="43" t="s">
        <v>0</v>
      </c>
      <c r="B3" s="20"/>
      <c r="C3" s="20"/>
      <c r="D3" s="20"/>
    </row>
    <row r="4" spans="1:5" ht="15.75" x14ac:dyDescent="0.25">
      <c r="A4" s="44" t="s">
        <v>27</v>
      </c>
      <c r="B4" s="20"/>
      <c r="C4" s="20"/>
      <c r="D4" s="20"/>
    </row>
    <row r="5" spans="1:5" ht="31.5" x14ac:dyDescent="0.25">
      <c r="A5" s="34" t="s">
        <v>4</v>
      </c>
      <c r="B5" s="34" t="s">
        <v>28</v>
      </c>
      <c r="C5" s="34" t="s">
        <v>29</v>
      </c>
      <c r="D5" s="35" t="s">
        <v>30</v>
      </c>
      <c r="E5" s="46" t="s">
        <v>64</v>
      </c>
    </row>
    <row r="6" spans="1:5" ht="15" x14ac:dyDescent="0.2">
      <c r="A6" s="36" t="s">
        <v>55</v>
      </c>
      <c r="B6" s="26" t="s">
        <v>45</v>
      </c>
      <c r="C6" s="26" t="s">
        <v>58</v>
      </c>
      <c r="D6" s="23">
        <v>3091</v>
      </c>
      <c r="E6" s="47" t="s">
        <v>59</v>
      </c>
    </row>
    <row r="7" spans="1:5" ht="15" x14ac:dyDescent="0.2">
      <c r="A7" s="22" t="s">
        <v>19</v>
      </c>
      <c r="B7" s="24" t="s">
        <v>14</v>
      </c>
      <c r="C7" s="26" t="s">
        <v>58</v>
      </c>
      <c r="D7" s="23">
        <v>23623</v>
      </c>
      <c r="E7" s="47" t="s">
        <v>60</v>
      </c>
    </row>
    <row r="8" spans="1:5" ht="15" x14ac:dyDescent="0.2">
      <c r="A8" s="22" t="s">
        <v>20</v>
      </c>
      <c r="B8" s="24" t="s">
        <v>17</v>
      </c>
      <c r="C8" s="26" t="s">
        <v>58</v>
      </c>
      <c r="D8" s="23">
        <v>1166672</v>
      </c>
      <c r="E8" s="47" t="s">
        <v>61</v>
      </c>
    </row>
    <row r="9" spans="1:5" ht="15" x14ac:dyDescent="0.2">
      <c r="A9" s="36" t="s">
        <v>56</v>
      </c>
      <c r="B9" s="26" t="s">
        <v>49</v>
      </c>
      <c r="C9" s="26" t="s">
        <v>58</v>
      </c>
      <c r="D9" s="23">
        <v>59</v>
      </c>
      <c r="E9" s="47" t="s">
        <v>62</v>
      </c>
    </row>
    <row r="10" spans="1:5" ht="15" x14ac:dyDescent="0.2">
      <c r="A10" s="36" t="s">
        <v>38</v>
      </c>
      <c r="B10" s="26" t="s">
        <v>34</v>
      </c>
      <c r="C10" s="26" t="s">
        <v>58</v>
      </c>
      <c r="D10" s="23">
        <v>18411</v>
      </c>
      <c r="E10" s="48" t="s">
        <v>63</v>
      </c>
    </row>
    <row r="11" spans="1:5" ht="15.75" x14ac:dyDescent="0.25">
      <c r="A11" s="49" t="s">
        <v>10</v>
      </c>
      <c r="B11" s="50"/>
      <c r="C11" s="50"/>
      <c r="D11" s="51">
        <f>SUBTOTAL(109,Table3[County
Total])</f>
        <v>1211856</v>
      </c>
      <c r="E11" s="52"/>
    </row>
    <row r="12" spans="1:5" ht="15" x14ac:dyDescent="0.2">
      <c r="A12" s="25" t="s">
        <v>11</v>
      </c>
      <c r="B12" s="24"/>
      <c r="C12" s="24"/>
      <c r="D12" s="23"/>
    </row>
    <row r="13" spans="1:5" ht="15" x14ac:dyDescent="0.2">
      <c r="A13" s="25" t="s">
        <v>12</v>
      </c>
      <c r="B13" s="24"/>
      <c r="C13" s="24"/>
      <c r="D13" s="23"/>
    </row>
    <row r="14" spans="1:5" ht="15" x14ac:dyDescent="0.2">
      <c r="A14" s="19" t="s">
        <v>57</v>
      </c>
      <c r="B14" s="24"/>
      <c r="C14" s="24"/>
      <c r="D14" s="23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Title I, Pt A 11 - LEA</vt:lpstr>
      <vt:lpstr>2019-20 Title I, Pt A 11 - 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Recip11-19: Title I, Part A (CA Dept of Education)</dc:title>
  <dc:subject>Title I, Part A Basic Grant program eleventh apportionment schedule for fiscal year 2019-20.</dc:subject>
  <dc:creator/>
  <cp:lastModifiedBy/>
  <dcterms:created xsi:type="dcterms:W3CDTF">2024-01-03T17:26:00Z</dcterms:created>
  <dcterms:modified xsi:type="dcterms:W3CDTF">2024-01-03T17:26:13Z</dcterms:modified>
</cp:coreProperties>
</file>