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defaultThemeVersion="166925"/>
  <xr:revisionPtr revIDLastSave="0" documentId="13_ncr:1_{206D6ABD-EFBC-4C60-B21A-C2B6240A383F}" xr6:coauthVersionLast="47" xr6:coauthVersionMax="47" xr10:uidLastSave="{00000000-0000-0000-0000-000000000000}"/>
  <bookViews>
    <workbookView xWindow="-120" yWindow="-120" windowWidth="29040" windowHeight="15840" xr2:uid="{FFCAF7FE-8D84-4B31-847D-60C1433AA350}"/>
  </bookViews>
  <sheets>
    <sheet name="ELPAC 2021-22" sheetId="5" r:id="rId1"/>
    <sheet name="County Reimbursement Total" sheetId="6" r:id="rId2"/>
  </sheets>
  <definedNames>
    <definedName name="_xlnm._FilterDatabase" localSheetId="0" hidden="1">'ELPAC 2021-22'!$A$3:$W$3</definedName>
    <definedName name="Merged" localSheetId="0">'ELPAC 2021-22'!$A$3:$W$5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6" l="1"/>
  <c r="V4" i="5" l="1"/>
  <c r="V5" i="5"/>
  <c r="V6" i="5"/>
  <c r="V7" i="5"/>
  <c r="V8" i="5"/>
  <c r="T4" i="5"/>
  <c r="T5" i="5"/>
  <c r="T6" i="5"/>
  <c r="T7" i="5"/>
  <c r="T8" i="5"/>
  <c r="R4" i="5"/>
  <c r="R5" i="5"/>
  <c r="R6" i="5"/>
  <c r="R7" i="5"/>
  <c r="R8" i="5"/>
  <c r="P4" i="5"/>
  <c r="P5" i="5"/>
  <c r="P6" i="5"/>
  <c r="P7" i="5"/>
  <c r="P8" i="5"/>
  <c r="N4" i="5"/>
  <c r="N5" i="5"/>
  <c r="N6" i="5"/>
  <c r="N7" i="5"/>
  <c r="N8" i="5"/>
  <c r="L4" i="5"/>
  <c r="L5" i="5"/>
  <c r="L6" i="5"/>
  <c r="L7" i="5"/>
  <c r="L8" i="5"/>
  <c r="W8" i="5" l="1"/>
  <c r="W5" i="5"/>
  <c r="W7" i="5"/>
  <c r="W6" i="5"/>
  <c r="W4" i="5"/>
  <c r="W9" i="5" l="1"/>
</calcChain>
</file>

<file path=xl/sharedStrings.xml><?xml version="1.0" encoding="utf-8"?>
<sst xmlns="http://schemas.openxmlformats.org/spreadsheetml/2006/main" count="131" uniqueCount="99">
  <si>
    <t>0</t>
  </si>
  <si>
    <t>4</t>
  </si>
  <si>
    <t>2</t>
  </si>
  <si>
    <t>1</t>
  </si>
  <si>
    <t>28</t>
  </si>
  <si>
    <t>0000000</t>
  </si>
  <si>
    <t>3</t>
  </si>
  <si>
    <t>14</t>
  </si>
  <si>
    <t>30</t>
  </si>
  <si>
    <t>41</t>
  </si>
  <si>
    <t>27</t>
  </si>
  <si>
    <t>37</t>
  </si>
  <si>
    <t>50</t>
  </si>
  <si>
    <t>34</t>
  </si>
  <si>
    <t>55</t>
  </si>
  <si>
    <t>35</t>
  </si>
  <si>
    <t>17</t>
  </si>
  <si>
    <t>1050</t>
  </si>
  <si>
    <t>45</t>
  </si>
  <si>
    <t>94</t>
  </si>
  <si>
    <t>85</t>
  </si>
  <si>
    <t>141</t>
  </si>
  <si>
    <t>224</t>
  </si>
  <si>
    <t>70136</t>
  </si>
  <si>
    <t>0000011849</t>
  </si>
  <si>
    <t>SHASTA</t>
  </si>
  <si>
    <t xml:space="preserve">Shasta Charter Academy                                                                              </t>
  </si>
  <si>
    <t>C0256</t>
  </si>
  <si>
    <t>0256</t>
  </si>
  <si>
    <t>4530267</t>
  </si>
  <si>
    <t>45701364530267</t>
  </si>
  <si>
    <t>195</t>
  </si>
  <si>
    <t>0000011843</t>
  </si>
  <si>
    <t>SAN MATEO</t>
  </si>
  <si>
    <t xml:space="preserve">Millbrae Elementary                                                                                 </t>
  </si>
  <si>
    <t>68973</t>
  </si>
  <si>
    <t>41689730000000</t>
  </si>
  <si>
    <t>470</t>
  </si>
  <si>
    <t>0000007988</t>
  </si>
  <si>
    <t>SAN DIEGO</t>
  </si>
  <si>
    <t>68452</t>
  </si>
  <si>
    <t>214</t>
  </si>
  <si>
    <t>1946</t>
  </si>
  <si>
    <t xml:space="preserve">Bella Mente Montessori Academy                                                                      </t>
  </si>
  <si>
    <t>C1515</t>
  </si>
  <si>
    <t>1515</t>
  </si>
  <si>
    <t>0128223</t>
  </si>
  <si>
    <t>37684520128223</t>
  </si>
  <si>
    <t>0000012840</t>
  </si>
  <si>
    <t>ORANGE</t>
  </si>
  <si>
    <t xml:space="preserve">Placentia-Yorba Linda Unified                                                                       </t>
  </si>
  <si>
    <t>66647</t>
  </si>
  <si>
    <t>30666470000000</t>
  </si>
  <si>
    <t>07</t>
  </si>
  <si>
    <t>0000009047</t>
  </si>
  <si>
    <t>CONTRA COSTA</t>
  </si>
  <si>
    <t xml:space="preserve">Martinez Unified                                                                                    </t>
  </si>
  <si>
    <t>61739</t>
  </si>
  <si>
    <t>07617390000000</t>
  </si>
  <si>
    <t>Total Dollars</t>
  </si>
  <si>
    <t>Summative ALT KNto12 Dollars</t>
  </si>
  <si>
    <t>Summative ALT KNto12 Count</t>
  </si>
  <si>
    <t>Summative 3to12 Dollars</t>
  </si>
  <si>
    <t>Summative 3to12 Count</t>
  </si>
  <si>
    <t>Summative KNto2 Dollars</t>
  </si>
  <si>
    <t>Summative KNto2 Count</t>
  </si>
  <si>
    <t>Initial RSVP Kto12 Dollars</t>
  </si>
  <si>
    <t>Initial RSVP Kto12 Count</t>
  </si>
  <si>
    <t>Initial 3to12 Dollars</t>
  </si>
  <si>
    <t>Initial 3to12 Count</t>
  </si>
  <si>
    <t>Initial KNto2 Dollars</t>
  </si>
  <si>
    <t>Initial KNto2 Count</t>
  </si>
  <si>
    <t>Local Educational Agency</t>
  </si>
  <si>
    <t>Service Location</t>
  </si>
  <si>
    <t>Charter Number</t>
  </si>
  <si>
    <t>School Code</t>
  </si>
  <si>
    <t>District Code</t>
  </si>
  <si>
    <t>County Code</t>
  </si>
  <si>
    <t>County-District-School Code</t>
  </si>
  <si>
    <t>Fi$CAL Address Sequence</t>
  </si>
  <si>
    <t>Fi$CAL Supplier ID</t>
  </si>
  <si>
    <t>County Name</t>
  </si>
  <si>
    <t>9</t>
  </si>
  <si>
    <t>Fiscal Year 2022–23 Funds</t>
  </si>
  <si>
    <t>Schedule of Fifth Assessment Apportionment for the 2021–22 English Language Proficiency Assessments for California (ELPAC) Administration</t>
  </si>
  <si>
    <t>Grand Total</t>
  </si>
  <si>
    <t>Prepared by</t>
  </si>
  <si>
    <t>Assessment Development and Administration Division</t>
  </si>
  <si>
    <t>California Department of Education</t>
  </si>
  <si>
    <t>February 2025</t>
  </si>
  <si>
    <t>County
Code</t>
  </si>
  <si>
    <t>County
Name</t>
  </si>
  <si>
    <t>Apportionment  Reimbursement Total</t>
  </si>
  <si>
    <t>Contra Costa</t>
  </si>
  <si>
    <t>Orange</t>
  </si>
  <si>
    <t>San Diego</t>
  </si>
  <si>
    <t>San Mateo</t>
  </si>
  <si>
    <t>Shasta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</si>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</sst>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49" fontId="0" fillId="0" borderId="0" xfId="0" applyNumberFormat="1"/>
    <xf numFmtId="49" fontId="3" fillId="0" borderId="0" xfId="2" applyNumberFormat="1" applyFont="1" applyBorder="1"/>
    <xf numFmtId="49" fontId="4" fillId="0" borderId="0" xfId="0" applyNumberFormat="1" applyFont="1"/>
    <xf numFmtId="49" fontId="5" fillId="0" borderId="0" xfId="0" applyNumberFormat="1" applyFont="1"/>
    <xf numFmtId="49" fontId="6" fillId="2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Alignment="1">
      <alignment horizontal="right"/>
    </xf>
    <xf numFmtId="164" fontId="5" fillId="0" borderId="0" xfId="1" applyNumberFormat="1" applyFont="1" applyFill="1" applyAlignment="1" applyProtection="1">
      <alignment vertical="center"/>
    </xf>
    <xf numFmtId="164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4" fontId="4" fillId="0" borderId="0" xfId="0" applyNumberFormat="1" applyFont="1"/>
    <xf numFmtId="0" fontId="6" fillId="2" borderId="0" xfId="3" applyFont="1" applyFill="1" applyAlignment="1">
      <alignment horizontal="center" vertical="center" wrapText="1"/>
    </xf>
    <xf numFmtId="164" fontId="6" fillId="2" borderId="0" xfId="4" applyNumberFormat="1" applyFont="1" applyFill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/>
    </xf>
    <xf numFmtId="0" fontId="5" fillId="0" borderId="3" xfId="0" applyFont="1" applyBorder="1"/>
    <xf numFmtId="44" fontId="5" fillId="0" borderId="4" xfId="0" applyNumberFormat="1" applyFont="1" applyBorder="1"/>
    <xf numFmtId="0" fontId="4" fillId="0" borderId="5" xfId="0" applyFont="1" applyBorder="1" applyAlignment="1">
      <alignment horizontal="center"/>
    </xf>
    <xf numFmtId="0" fontId="5" fillId="0" borderId="6" xfId="0" applyFont="1" applyBorder="1"/>
    <xf numFmtId="44" fontId="4" fillId="0" borderId="7" xfId="0" applyNumberFormat="1" applyFont="1" applyBorder="1"/>
    <xf numFmtId="0" fontId="5" fillId="0" borderId="0" xfId="0" applyFont="1"/>
    <xf numFmtId="49" fontId="5" fillId="0" borderId="0" xfId="0" quotePrefix="1" applyNumberFormat="1" applyFont="1"/>
  </cellXfs>
  <cellStyles count="5">
    <cellStyle name="Currency" xfId="1" builtinId="4"/>
    <cellStyle name="Currency 2" xfId="4" xr:uid="{667B08A2-F564-485E-8F23-1A47890E98B7}"/>
    <cellStyle name="Heading 1" xfId="2" builtinId="16"/>
    <cellStyle name="Normal" xfId="0" builtinId="0"/>
    <cellStyle name="Normal 2" xfId="3" xr:uid="{D4C0766E-34C5-431E-ADBF-C2312DD1136A}"/>
  </cellStyles>
  <dxfs count="3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 outline="0">
        <left style="thin">
          <color indexed="64"/>
        </left>
        <right/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medium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30" formatCode="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30" formatCode="@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1A61BE-B1E2-41B4-90D9-00F946B15686}" name="Table1" displayName="Table1" ref="A3:W9" totalsRowShown="0" headerRowDxfId="30" dataDxfId="29">
  <autoFilter ref="A3:W9" xr:uid="{911A61BE-B1E2-41B4-90D9-00F946B15686}"/>
  <tableColumns count="23">
    <tableColumn id="1" xr3:uid="{443356C5-49EE-4145-B3BB-15C970BD8C98}" name="County Name" dataDxfId="28"/>
    <tableColumn id="2" xr3:uid="{884DFEEC-BE18-431E-90B1-EE5A4EA86E57}" name="Fi$CAL Supplier ID" dataDxfId="27"/>
    <tableColumn id="3" xr3:uid="{940005FC-7B53-48D8-90C1-02E78389A81D}" name="Fi$CAL Address Sequence" dataDxfId="26"/>
    <tableColumn id="4" xr3:uid="{23EC4CED-4C52-422C-87FD-63B5049105DF}" name="County-District-School Code" dataDxfId="25"/>
    <tableColumn id="5" xr3:uid="{513179E0-A659-4C89-ACFE-4220AA8555D3}" name="County Code" dataDxfId="24"/>
    <tableColumn id="6" xr3:uid="{CBB2F102-5509-42F3-858B-D14FC8EA811D}" name="District Code" dataDxfId="23"/>
    <tableColumn id="7" xr3:uid="{F61C26C8-7FBE-43CA-8C02-22CE6A3E81B6}" name="School Code" dataDxfId="22"/>
    <tableColumn id="8" xr3:uid="{7B02CB5C-1F4A-4B9D-8991-831FBF04CF02}" name="Charter Number" dataDxfId="21"/>
    <tableColumn id="9" xr3:uid="{FD1EBB5D-232A-4F95-A22C-5CED66F487AE}" name="Service Location" dataDxfId="20"/>
    <tableColumn id="10" xr3:uid="{F1426214-C4C7-488C-A4B8-720216E9AAEB}" name="Local Educational Agency" dataDxfId="19"/>
    <tableColumn id="11" xr3:uid="{2B2533CA-9AF0-40BD-89EF-A10A2818F203}" name="Initial KNto2 Count" dataDxfId="18"/>
    <tableColumn id="12" xr3:uid="{D7939740-E9CB-4E40-A1B2-0C10F8985864}" name="Initial KNto2 Dollars" dataDxfId="17" dataCellStyle="Currency"/>
    <tableColumn id="13" xr3:uid="{29C8661A-DF56-488E-B349-2471A924BC44}" name="Initial 3to12 Count" dataDxfId="16"/>
    <tableColumn id="14" xr3:uid="{8E897F88-5DE7-4239-813E-7549E6E023AE}" name="Initial 3to12 Dollars" dataDxfId="15"/>
    <tableColumn id="15" xr3:uid="{9A2BFFF1-7E44-4D00-BE80-DB49EFACF48D}" name="Initial RSVP Kto12 Count" dataDxfId="14"/>
    <tableColumn id="16" xr3:uid="{1026649B-3EA9-4CEA-B748-CD453DA93208}" name="Initial RSVP Kto12 Dollars" dataDxfId="13"/>
    <tableColumn id="17" xr3:uid="{8C132715-DB71-4875-A030-86DC25842924}" name="Summative KNto2 Count" dataDxfId="12"/>
    <tableColumn id="18" xr3:uid="{9B333364-35E8-4469-B038-72D002D240BC}" name="Summative KNto2 Dollars" dataDxfId="11"/>
    <tableColumn id="19" xr3:uid="{B716372A-0443-4BB2-B0B8-788B49C91403}" name="Summative 3to12 Count" dataDxfId="10"/>
    <tableColumn id="20" xr3:uid="{902BCA70-F64A-4572-912D-7825AFF1E2DE}" name="Summative 3to12 Dollars" dataDxfId="9"/>
    <tableColumn id="21" xr3:uid="{C2F3B0E9-CDEC-41D3-B543-B1E690FC90A3}" name="Summative ALT KNto12 Count" dataDxfId="8"/>
    <tableColumn id="22" xr3:uid="{B3773A97-7FD4-4A81-ACF0-C593BEA3C5B7}" name="Summative ALT KNto12 Dollars" dataDxfId="7"/>
    <tableColumn id="24" xr3:uid="{2142E6E3-B5AE-4B65-9D26-926EED962FDB}" name="Total Dollars" dataDxfId="6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Schedule of Fifth Assessment Apportionment for the 2021–22 English Language Proficiency Assessments for California (ELPAC) Administration" altTextSummary="This table displays the student testing data and dollar amounts for the 2021-22 ELPAC administration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14DC23E-EFF3-4A95-A205-25217EBFF191}" name="Table13" displayName="Table13" ref="A3:C9" totalsRowShown="0" headerRowDxfId="5" dataDxfId="4" tableBorderDxfId="3">
  <autoFilter ref="A3:C9" xr:uid="{C14DC23E-EFF3-4A95-A205-25217EBFF191}"/>
  <tableColumns count="3">
    <tableColumn id="1" xr3:uid="{1CF815CB-5C22-4890-8192-E1E7B264C060}" name="County_x000a_Code" dataDxfId="2"/>
    <tableColumn id="2" xr3:uid="{6671071D-2B3E-4414-B937-C9A5C731FFB5}" name="County_x000a_Name" dataDxfId="1"/>
    <tableColumn id="3" xr3:uid="{07A70AC1-DB18-4C2E-8347-DA547685CB64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="ELPAC 2021-22 Testing Year County Reimbursement Totals"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230DE-D069-49C1-8DD2-6E801C157F5E}">
  <dimension ref="A1:W13"/>
  <sheetViews>
    <sheetView tabSelected="1" workbookViewId="0">
      <pane ySplit="3" topLeftCell="A4" activePane="bottomLeft" state="frozen"/>
      <selection pane="bottomLeft"/>
    </sheetView>
  </sheetViews>
  <sheetFormatPr defaultRowHeight="15" x14ac:dyDescent="0.25"/>
  <cols>
    <col min="1" max="1" width="21.42578125" style="1" customWidth="1"/>
    <col min="2" max="2" width="18" style="1" customWidth="1"/>
    <col min="3" max="3" width="16.5703125" style="1" customWidth="1"/>
    <col min="4" max="4" width="22.42578125" style="1" customWidth="1"/>
    <col min="5" max="5" width="12.85546875" style="1" customWidth="1"/>
    <col min="6" max="6" width="12.42578125" style="1" customWidth="1"/>
    <col min="7" max="7" width="12.7109375" style="1" customWidth="1"/>
    <col min="8" max="8" width="15.140625" style="1" customWidth="1"/>
    <col min="9" max="9" width="14.5703125" style="1" customWidth="1"/>
    <col min="10" max="10" width="40.5703125" style="1" customWidth="1"/>
    <col min="11" max="11" width="16" style="1" customWidth="1"/>
    <col min="12" max="12" width="15.85546875" style="1" customWidth="1"/>
    <col min="13" max="13" width="14.7109375" style="1" customWidth="1"/>
    <col min="14" max="14" width="16.85546875" style="1" customWidth="1"/>
    <col min="15" max="15" width="13.7109375" style="1" customWidth="1"/>
    <col min="16" max="16" width="14.7109375" style="1" customWidth="1"/>
    <col min="17" max="17" width="13.7109375" style="1" customWidth="1"/>
    <col min="18" max="18" width="14.28515625" style="1" customWidth="1"/>
    <col min="19" max="19" width="13.42578125" style="1" customWidth="1"/>
    <col min="20" max="20" width="13.7109375" style="1" customWidth="1"/>
    <col min="21" max="21" width="15.28515625" style="1" customWidth="1"/>
    <col min="22" max="22" width="15.7109375" style="1" customWidth="1"/>
    <col min="23" max="23" width="19.42578125" style="1" customWidth="1"/>
  </cols>
  <sheetData>
    <row r="1" spans="1:23" ht="18" x14ac:dyDescent="0.25">
      <c r="A1" s="2" t="s">
        <v>84</v>
      </c>
    </row>
    <row r="2" spans="1:23" ht="15.75" x14ac:dyDescent="0.25">
      <c r="A2" s="3" t="s">
        <v>83</v>
      </c>
    </row>
    <row r="3" spans="1:23" ht="69" customHeight="1" x14ac:dyDescent="0.25">
      <c r="A3" s="5" t="s">
        <v>81</v>
      </c>
      <c r="B3" s="5" t="s">
        <v>80</v>
      </c>
      <c r="C3" s="5" t="s">
        <v>79</v>
      </c>
      <c r="D3" s="5" t="s">
        <v>78</v>
      </c>
      <c r="E3" s="5" t="s">
        <v>77</v>
      </c>
      <c r="F3" s="5" t="s">
        <v>76</v>
      </c>
      <c r="G3" s="5" t="s">
        <v>75</v>
      </c>
      <c r="H3" s="5" t="s">
        <v>74</v>
      </c>
      <c r="I3" s="5" t="s">
        <v>73</v>
      </c>
      <c r="J3" s="5" t="s">
        <v>72</v>
      </c>
      <c r="K3" s="5" t="s">
        <v>71</v>
      </c>
      <c r="L3" s="5" t="s">
        <v>70</v>
      </c>
      <c r="M3" s="5" t="s">
        <v>69</v>
      </c>
      <c r="N3" s="5" t="s">
        <v>68</v>
      </c>
      <c r="O3" s="5" t="s">
        <v>67</v>
      </c>
      <c r="P3" s="5" t="s">
        <v>66</v>
      </c>
      <c r="Q3" s="5" t="s">
        <v>65</v>
      </c>
      <c r="R3" s="5" t="s">
        <v>64</v>
      </c>
      <c r="S3" s="5" t="s">
        <v>63</v>
      </c>
      <c r="T3" s="5" t="s">
        <v>62</v>
      </c>
      <c r="U3" s="5" t="s">
        <v>61</v>
      </c>
      <c r="V3" s="5" t="s">
        <v>60</v>
      </c>
      <c r="W3" s="5" t="s">
        <v>59</v>
      </c>
    </row>
    <row r="4" spans="1:23" ht="15.75" x14ac:dyDescent="0.25">
      <c r="A4" s="4" t="s">
        <v>55</v>
      </c>
      <c r="B4" s="4" t="s">
        <v>54</v>
      </c>
      <c r="C4" s="4" t="s">
        <v>12</v>
      </c>
      <c r="D4" s="4" t="s">
        <v>58</v>
      </c>
      <c r="E4" s="4" t="s">
        <v>53</v>
      </c>
      <c r="F4" s="4" t="s">
        <v>57</v>
      </c>
      <c r="G4" s="4" t="s">
        <v>5</v>
      </c>
      <c r="H4" s="4" t="s">
        <v>98</v>
      </c>
      <c r="I4" s="4" t="s">
        <v>57</v>
      </c>
      <c r="J4" s="4" t="s">
        <v>56</v>
      </c>
      <c r="K4" s="6" t="s">
        <v>4</v>
      </c>
      <c r="L4" s="7">
        <f t="shared" ref="L4" si="0">K4*5.5</f>
        <v>154</v>
      </c>
      <c r="M4" s="6" t="s">
        <v>16</v>
      </c>
      <c r="N4" s="8">
        <f t="shared" ref="N4" si="1">M4*5</f>
        <v>85</v>
      </c>
      <c r="O4" s="6" t="s">
        <v>0</v>
      </c>
      <c r="P4" s="8">
        <f t="shared" ref="P4" si="2">O4*0.5</f>
        <v>0</v>
      </c>
      <c r="Q4" s="6" t="s">
        <v>20</v>
      </c>
      <c r="R4" s="8">
        <f t="shared" ref="R4" si="3">Q4*5.5</f>
        <v>467.5</v>
      </c>
      <c r="S4" s="6" t="s">
        <v>22</v>
      </c>
      <c r="T4" s="8">
        <f t="shared" ref="T4" si="4">S4*5</f>
        <v>1120</v>
      </c>
      <c r="U4" s="9" t="s">
        <v>6</v>
      </c>
      <c r="V4" s="8">
        <f t="shared" ref="V4" si="5">U4*5.5</f>
        <v>16.5</v>
      </c>
      <c r="W4" s="10">
        <f t="shared" ref="W4" si="6">SUM(L4+N4+P4+R4+T4+V4)</f>
        <v>1843</v>
      </c>
    </row>
    <row r="5" spans="1:23" ht="15.75" x14ac:dyDescent="0.25">
      <c r="A5" s="4" t="s">
        <v>49</v>
      </c>
      <c r="B5" s="4" t="s">
        <v>48</v>
      </c>
      <c r="C5" s="4" t="s">
        <v>1</v>
      </c>
      <c r="D5" s="4" t="s">
        <v>52</v>
      </c>
      <c r="E5" s="4" t="s">
        <v>8</v>
      </c>
      <c r="F5" s="4" t="s">
        <v>51</v>
      </c>
      <c r="G5" s="4" t="s">
        <v>5</v>
      </c>
      <c r="H5" s="4" t="s">
        <v>98</v>
      </c>
      <c r="I5" s="4" t="s">
        <v>51</v>
      </c>
      <c r="J5" s="4" t="s">
        <v>50</v>
      </c>
      <c r="K5" s="6" t="s">
        <v>37</v>
      </c>
      <c r="L5" s="7">
        <f t="shared" ref="L5" si="7">K5*5.5</f>
        <v>2585</v>
      </c>
      <c r="M5" s="6" t="s">
        <v>41</v>
      </c>
      <c r="N5" s="8">
        <f t="shared" ref="N5" si="8">M5*5</f>
        <v>1070</v>
      </c>
      <c r="O5" s="6" t="s">
        <v>0</v>
      </c>
      <c r="P5" s="8">
        <f t="shared" ref="P5" si="9">O5*0.5</f>
        <v>0</v>
      </c>
      <c r="Q5" s="6" t="s">
        <v>17</v>
      </c>
      <c r="R5" s="8">
        <f t="shared" ref="R5" si="10">Q5*5.5</f>
        <v>5775</v>
      </c>
      <c r="S5" s="6" t="s">
        <v>42</v>
      </c>
      <c r="T5" s="8">
        <f t="shared" ref="T5" si="11">S5*5</f>
        <v>9730</v>
      </c>
      <c r="U5" s="6" t="s">
        <v>14</v>
      </c>
      <c r="V5" s="8">
        <f t="shared" ref="V5" si="12">U5*5.5</f>
        <v>302.5</v>
      </c>
      <c r="W5" s="10">
        <f t="shared" ref="W5" si="13">SUM(L5+N5+P5+R5+T5+V5)</f>
        <v>19462.5</v>
      </c>
    </row>
    <row r="6" spans="1:23" ht="15.75" x14ac:dyDescent="0.25">
      <c r="A6" s="4" t="s">
        <v>39</v>
      </c>
      <c r="B6" s="4" t="s">
        <v>38</v>
      </c>
      <c r="C6" s="4" t="s">
        <v>2</v>
      </c>
      <c r="D6" s="4" t="s">
        <v>47</v>
      </c>
      <c r="E6" s="4" t="s">
        <v>11</v>
      </c>
      <c r="F6" s="4" t="s">
        <v>40</v>
      </c>
      <c r="G6" s="4" t="s">
        <v>46</v>
      </c>
      <c r="H6" s="4" t="s">
        <v>45</v>
      </c>
      <c r="I6" s="4" t="s">
        <v>44</v>
      </c>
      <c r="J6" s="4" t="s">
        <v>43</v>
      </c>
      <c r="K6" s="6" t="s">
        <v>7</v>
      </c>
      <c r="L6" s="7">
        <f t="shared" ref="L6" si="14">K6*5.5</f>
        <v>77</v>
      </c>
      <c r="M6" s="6" t="s">
        <v>2</v>
      </c>
      <c r="N6" s="8">
        <f t="shared" ref="N6" si="15">M6*5</f>
        <v>10</v>
      </c>
      <c r="O6" s="6" t="s">
        <v>0</v>
      </c>
      <c r="P6" s="8">
        <f t="shared" ref="P6" si="16">O6*0.5</f>
        <v>0</v>
      </c>
      <c r="Q6" s="6" t="s">
        <v>15</v>
      </c>
      <c r="R6" s="8">
        <f t="shared" ref="R6" si="17">Q6*5.5</f>
        <v>192.5</v>
      </c>
      <c r="S6" s="6" t="s">
        <v>13</v>
      </c>
      <c r="T6" s="8">
        <f t="shared" ref="T6" si="18">S6*5</f>
        <v>170</v>
      </c>
      <c r="U6" s="6" t="s">
        <v>0</v>
      </c>
      <c r="V6" s="8">
        <f t="shared" ref="V6" si="19">U6*5.5</f>
        <v>0</v>
      </c>
      <c r="W6" s="10">
        <f t="shared" ref="W6" si="20">SUM(L6+N6+P6+R6+T6+V6)</f>
        <v>449.5</v>
      </c>
    </row>
    <row r="7" spans="1:23" ht="15.75" x14ac:dyDescent="0.25">
      <c r="A7" s="4" t="s">
        <v>33</v>
      </c>
      <c r="B7" s="4" t="s">
        <v>32</v>
      </c>
      <c r="C7" s="4" t="s">
        <v>82</v>
      </c>
      <c r="D7" s="4" t="s">
        <v>36</v>
      </c>
      <c r="E7" s="4" t="s">
        <v>9</v>
      </c>
      <c r="F7" s="4" t="s">
        <v>35</v>
      </c>
      <c r="G7" s="4" t="s">
        <v>5</v>
      </c>
      <c r="H7" s="4" t="s">
        <v>98</v>
      </c>
      <c r="I7" s="4" t="s">
        <v>35</v>
      </c>
      <c r="J7" s="4" t="s">
        <v>34</v>
      </c>
      <c r="K7" s="6" t="s">
        <v>19</v>
      </c>
      <c r="L7" s="7">
        <f t="shared" ref="L7" si="21">K7*5.5</f>
        <v>517</v>
      </c>
      <c r="M7" s="6" t="s">
        <v>10</v>
      </c>
      <c r="N7" s="8">
        <f t="shared" ref="N7" si="22">M7*5</f>
        <v>135</v>
      </c>
      <c r="O7" s="6" t="s">
        <v>0</v>
      </c>
      <c r="P7" s="8">
        <f t="shared" ref="P7" si="23">O7*0.5</f>
        <v>0</v>
      </c>
      <c r="Q7" s="6" t="s">
        <v>21</v>
      </c>
      <c r="R7" s="8">
        <f t="shared" ref="R7" si="24">Q7*5.5</f>
        <v>775.5</v>
      </c>
      <c r="S7" s="6" t="s">
        <v>31</v>
      </c>
      <c r="T7" s="8">
        <f t="shared" ref="T7" si="25">S7*5</f>
        <v>975</v>
      </c>
      <c r="U7" s="9" t="s">
        <v>0</v>
      </c>
      <c r="V7" s="8">
        <f t="shared" ref="V7" si="26">U7*5.5</f>
        <v>0</v>
      </c>
      <c r="W7" s="10">
        <f t="shared" ref="W7" si="27">SUM(L7+N7+P7+R7+T7+V7)</f>
        <v>2402.5</v>
      </c>
    </row>
    <row r="8" spans="1:23" ht="15.75" x14ac:dyDescent="0.25">
      <c r="A8" s="4" t="s">
        <v>25</v>
      </c>
      <c r="B8" s="4" t="s">
        <v>24</v>
      </c>
      <c r="C8" s="4" t="s">
        <v>3</v>
      </c>
      <c r="D8" s="4" t="s">
        <v>30</v>
      </c>
      <c r="E8" s="4" t="s">
        <v>18</v>
      </c>
      <c r="F8" s="4" t="s">
        <v>23</v>
      </c>
      <c r="G8" s="4" t="s">
        <v>29</v>
      </c>
      <c r="H8" s="4" t="s">
        <v>28</v>
      </c>
      <c r="I8" s="4" t="s">
        <v>27</v>
      </c>
      <c r="J8" s="4" t="s">
        <v>26</v>
      </c>
      <c r="K8" s="6" t="s">
        <v>0</v>
      </c>
      <c r="L8" s="7">
        <f t="shared" ref="L8" si="28">K8*5.5</f>
        <v>0</v>
      </c>
      <c r="M8" s="6" t="s">
        <v>2</v>
      </c>
      <c r="N8" s="8">
        <f t="shared" ref="N8" si="29">M8*5</f>
        <v>10</v>
      </c>
      <c r="O8" s="6" t="s">
        <v>0</v>
      </c>
      <c r="P8" s="8">
        <f t="shared" ref="P8" si="30">O8*0.5</f>
        <v>0</v>
      </c>
      <c r="Q8" s="6" t="s">
        <v>0</v>
      </c>
      <c r="R8" s="8">
        <f t="shared" ref="R8" si="31">Q8*5.5</f>
        <v>0</v>
      </c>
      <c r="S8" s="6" t="s">
        <v>2</v>
      </c>
      <c r="T8" s="8">
        <f t="shared" ref="T8" si="32">S8*5</f>
        <v>10</v>
      </c>
      <c r="U8" s="9" t="s">
        <v>0</v>
      </c>
      <c r="V8" s="8">
        <f t="shared" ref="V8" si="33">U8*5.5</f>
        <v>0</v>
      </c>
      <c r="W8" s="10">
        <f t="shared" ref="W8" si="34">SUM(L8+N8+P8+R8+T8+V8)</f>
        <v>20</v>
      </c>
    </row>
    <row r="9" spans="1:23" ht="15.75" x14ac:dyDescent="0.25">
      <c r="A9" s="3" t="s">
        <v>85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11">
        <f>SUM(W4:W8)</f>
        <v>24177.5</v>
      </c>
    </row>
    <row r="10" spans="1:23" ht="15.75" x14ac:dyDescent="0.25">
      <c r="A10" s="4" t="s">
        <v>86</v>
      </c>
    </row>
    <row r="11" spans="1:23" ht="15.75" x14ac:dyDescent="0.25">
      <c r="A11" s="4" t="s">
        <v>87</v>
      </c>
    </row>
    <row r="12" spans="1:23" ht="15.75" x14ac:dyDescent="0.25">
      <c r="A12" s="4" t="s">
        <v>88</v>
      </c>
    </row>
    <row r="13" spans="1:23" ht="15.75" x14ac:dyDescent="0.25">
      <c r="A13" s="4" t="s">
        <v>89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8017D-A968-436F-AAF3-9A63891EC1E0}">
  <dimension ref="A1:C13"/>
  <sheetViews>
    <sheetView workbookViewId="0"/>
  </sheetViews>
  <sheetFormatPr defaultRowHeight="15" x14ac:dyDescent="0.25"/>
  <cols>
    <col min="1" max="1" width="15.7109375" customWidth="1"/>
    <col min="2" max="2" width="20.140625" customWidth="1"/>
    <col min="3" max="3" width="22.7109375" customWidth="1"/>
  </cols>
  <sheetData>
    <row r="1" spans="1:3" ht="18" x14ac:dyDescent="0.25">
      <c r="A1" s="2" t="s">
        <v>84</v>
      </c>
      <c r="B1" s="4"/>
      <c r="C1" s="4"/>
    </row>
    <row r="2" spans="1:3" ht="15.75" x14ac:dyDescent="0.25">
      <c r="A2" s="3" t="s">
        <v>83</v>
      </c>
      <c r="B2" s="4"/>
      <c r="C2" s="4"/>
    </row>
    <row r="3" spans="1:3" ht="52.15" customHeight="1" x14ac:dyDescent="0.25">
      <c r="A3" s="12" t="s">
        <v>90</v>
      </c>
      <c r="B3" s="12" t="s">
        <v>91</v>
      </c>
      <c r="C3" s="13" t="s">
        <v>92</v>
      </c>
    </row>
    <row r="4" spans="1:3" ht="15.75" x14ac:dyDescent="0.25">
      <c r="A4" s="14" t="s">
        <v>53</v>
      </c>
      <c r="B4" s="15" t="s">
        <v>93</v>
      </c>
      <c r="C4" s="16">
        <v>1843</v>
      </c>
    </row>
    <row r="5" spans="1:3" ht="15.75" x14ac:dyDescent="0.25">
      <c r="A5" s="14" t="s">
        <v>8</v>
      </c>
      <c r="B5" s="15" t="s">
        <v>94</v>
      </c>
      <c r="C5" s="16">
        <v>19462.5</v>
      </c>
    </row>
    <row r="6" spans="1:3" ht="15.75" x14ac:dyDescent="0.25">
      <c r="A6" s="14" t="s">
        <v>11</v>
      </c>
      <c r="B6" s="15" t="s">
        <v>95</v>
      </c>
      <c r="C6" s="16">
        <v>449.5</v>
      </c>
    </row>
    <row r="7" spans="1:3" ht="15.75" x14ac:dyDescent="0.25">
      <c r="A7" s="14" t="s">
        <v>9</v>
      </c>
      <c r="B7" s="15" t="s">
        <v>96</v>
      </c>
      <c r="C7" s="16">
        <v>2402.5</v>
      </c>
    </row>
    <row r="8" spans="1:3" ht="15.75" x14ac:dyDescent="0.25">
      <c r="A8" s="14" t="s">
        <v>18</v>
      </c>
      <c r="B8" s="15" t="s">
        <v>97</v>
      </c>
      <c r="C8" s="16">
        <v>20</v>
      </c>
    </row>
    <row r="9" spans="1:3" ht="15.75" x14ac:dyDescent="0.25">
      <c r="A9" s="17" t="s">
        <v>85</v>
      </c>
      <c r="B9" s="18" t="s">
        <v>98</v>
      </c>
      <c r="C9" s="19">
        <f>SUM(C4:C8)</f>
        <v>24177.5</v>
      </c>
    </row>
    <row r="10" spans="1:3" ht="15.75" x14ac:dyDescent="0.25">
      <c r="A10" s="20" t="s">
        <v>86</v>
      </c>
      <c r="B10" s="20"/>
      <c r="C10" s="20"/>
    </row>
    <row r="11" spans="1:3" ht="15.75" x14ac:dyDescent="0.25">
      <c r="A11" s="20" t="s">
        <v>87</v>
      </c>
      <c r="B11" s="20"/>
      <c r="C11" s="20"/>
    </row>
    <row r="12" spans="1:3" ht="15.75" x14ac:dyDescent="0.25">
      <c r="A12" s="20" t="s">
        <v>88</v>
      </c>
      <c r="B12" s="20"/>
      <c r="C12" s="20"/>
    </row>
    <row r="13" spans="1:3" ht="15.75" x14ac:dyDescent="0.25">
      <c r="A13" s="21" t="s">
        <v>89</v>
      </c>
      <c r="B13" s="20"/>
      <c r="C13" s="20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ELPAC 2021-22</vt:lpstr>
      <vt:lpstr>County Reimbursement Total</vt:lpstr>
      <vt:lpstr>'ELPAC 2021-22'!Merged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ELPAC 2021-22 (CA Dept of Education)</dc:title>
  <dc:subject>Schedule of Fifth Assessment Apportionment for the 2021–22 English Language Proficiency Assessments for California Administration.</dc:subject>
  <dc:creator/>
  <cp:lastModifiedBy/>
  <dcterms:created xsi:type="dcterms:W3CDTF">2025-02-20T22:26:49Z</dcterms:created>
  <dcterms:modified xsi:type="dcterms:W3CDTF">2025-02-20T22:26:59Z</dcterms:modified>
</cp:coreProperties>
</file>