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166925"/>
  <xr:revisionPtr revIDLastSave="0" documentId="8_{05FDB215-4682-4A23-B050-9F695F56224D}" xr6:coauthVersionLast="47" xr6:coauthVersionMax="47" xr10:uidLastSave="{00000000-0000-0000-0000-000000000000}"/>
  <bookViews>
    <workbookView xWindow="-120" yWindow="-120" windowWidth="24240" windowHeight="13140" xr2:uid="{4BD2008C-5185-4DE6-876B-2D0E824DBFC6}"/>
  </bookViews>
  <sheets>
    <sheet name="Annual 3-Year CDE Final" sheetId="1" r:id="rId1"/>
  </sheets>
  <definedNames>
    <definedName name="_xlnm._FilterDatabase" localSheetId="0" hidden="1">'Annual 3-Year CDE Final'!$A$5:$F$95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6" i="1" l="1"/>
  <c r="D79" i="1"/>
  <c r="E73" i="1"/>
  <c r="E68" i="1"/>
  <c r="E62" i="1"/>
  <c r="D62" i="1"/>
  <c r="E61" i="1"/>
  <c r="D61" i="1"/>
  <c r="E60" i="1"/>
  <c r="D60" i="1"/>
  <c r="D51" i="1"/>
  <c r="D49" i="1"/>
  <c r="D48" i="1"/>
  <c r="D47" i="1"/>
  <c r="E46" i="1"/>
  <c r="D46" i="1"/>
  <c r="E45" i="1"/>
  <c r="D45" i="1"/>
  <c r="E43" i="1"/>
  <c r="D43" i="1"/>
  <c r="D35" i="1"/>
  <c r="D34" i="1"/>
  <c r="E28" i="1"/>
  <c r="E96" i="1" s="1"/>
  <c r="D28" i="1"/>
  <c r="D22" i="1"/>
  <c r="D96" i="1" s="1"/>
</calcChain>
</file>

<file path=xl/sharedStrings.xml><?xml version="1.0" encoding="utf-8"?>
<sst xmlns="http://schemas.openxmlformats.org/spreadsheetml/2006/main" count="197" uniqueCount="119">
  <si>
    <t>Annual Three-Year Federal Fund Expenditure Report</t>
  </si>
  <si>
    <t>California Department of Education</t>
  </si>
  <si>
    <t>Fiscal Year 2025-26</t>
  </si>
  <si>
    <t>California Education Code Section 12143(a)</t>
  </si>
  <si>
    <t>Federal Grant</t>
  </si>
  <si>
    <t>FED CAT. NO.</t>
  </si>
  <si>
    <t>Budget Act Item</t>
  </si>
  <si>
    <t>2024-25 Expenditures</t>
  </si>
  <si>
    <t>2025-26 Estimated Expenditures</t>
  </si>
  <si>
    <t>2026-27 Appropriation Per GB</t>
  </si>
  <si>
    <t>Title I, Part A - Basic Grant - State Administration</t>
  </si>
  <si>
    <t>84.010</t>
  </si>
  <si>
    <t>6100–001–0890</t>
  </si>
  <si>
    <t>Title I, Part A - Program Improvement 7% Set Aside - State Administration</t>
  </si>
  <si>
    <t>Title I, Part A - Basic Grant - Local Assistance</t>
  </si>
  <si>
    <t>6100–134–0890</t>
  </si>
  <si>
    <t>Title I, Part A - Program Improvement 7% Set Aside - Local Assistance</t>
  </si>
  <si>
    <t>Early Head Start - State Administration</t>
  </si>
  <si>
    <t>Early Head Start - State Level Activity</t>
  </si>
  <si>
    <t>6100-294-0890</t>
  </si>
  <si>
    <t>Early Head Start - Local Assistance</t>
  </si>
  <si>
    <t>Comprehensive School Health/AIDS Education - State Administration</t>
  </si>
  <si>
    <t>Title IV, Part A - Student Support and Academic Enrichment - Admin</t>
  </si>
  <si>
    <t>Title IV, Part A - Student Support and Academic Enrichment - S/O SLA</t>
  </si>
  <si>
    <t>Title IV, Part A - Student Support and Academic Enrichment - Local Assistance</t>
  </si>
  <si>
    <t>Title IV, Part A - Student Support and Academic Enrichment - L/A SLA</t>
  </si>
  <si>
    <t>6100–195–0890</t>
  </si>
  <si>
    <t>Title I, Part B - State Assessments - Local Assistance</t>
  </si>
  <si>
    <t>6100–113–0890</t>
  </si>
  <si>
    <t>Title I, Part B - State Assessments - State Administration</t>
  </si>
  <si>
    <t>Title II, Part A - Improving Teacher Quality - State Administration</t>
  </si>
  <si>
    <t>Title II, Part A - Improving Teacher Quality - State Level Activity</t>
  </si>
  <si>
    <t>Title II, Part A - Improving Teacher Quality - LEA Subgrants</t>
  </si>
  <si>
    <t>Title III, English Language Acquisition - State Administration</t>
  </si>
  <si>
    <t>Title III, English Language Acquisition - State Level Activity</t>
  </si>
  <si>
    <t>6100–125–0890</t>
  </si>
  <si>
    <t>Title III, English Language Acquisition - Local Assistance</t>
  </si>
  <si>
    <t>Title VI, Part B2 - Rural and Low-Income School Program - State Administration</t>
  </si>
  <si>
    <t>Title VI, Part B2 - Rural and Low-Income School Program - Local Assistance</t>
  </si>
  <si>
    <t>6100–137–0890</t>
  </si>
  <si>
    <t>Title IV, Part B - 21st Century Community Learning Centers - State Administration</t>
  </si>
  <si>
    <t>Title IV, Part B - 21st Century Community Learning Centers - Local Assistance</t>
  </si>
  <si>
    <t>6100-197-0890</t>
  </si>
  <si>
    <t>Title IV, Part B - 21st Century Community Learning Centers - State Level Activity</t>
  </si>
  <si>
    <t>Title V, Part B1 - Charter Schools - State Administration</t>
  </si>
  <si>
    <t>Title V, Part B1 - Charter Schools - State Administration Technical Assistance</t>
  </si>
  <si>
    <t>Title V, Part B1 - Charter Schools - 2020-23 Grant Subgrants</t>
  </si>
  <si>
    <t>6100-112-0890</t>
  </si>
  <si>
    <t>Charter School FY2024-29 Grant L/A</t>
  </si>
  <si>
    <t>Title X , Part B - Homeless Education - State Administration</t>
  </si>
  <si>
    <t>Title X , Part B - Homeless Education - Local Assistance</t>
  </si>
  <si>
    <t>6100–136–0890</t>
  </si>
  <si>
    <t>IDEA - EHA B Preschool - State Administration</t>
  </si>
  <si>
    <t>IDEA - EHA B Preschool - State Level Activity</t>
  </si>
  <si>
    <t>6100–161–0890</t>
  </si>
  <si>
    <t>IDEA - EHA B Preschool - Local Assistance</t>
  </si>
  <si>
    <t>Vocational Education - Basic Grants to States - State Administration</t>
  </si>
  <si>
    <t>Vocational Education - Basic Grants to States - State Level Activity</t>
  </si>
  <si>
    <t>6100–166–0890</t>
  </si>
  <si>
    <t>Vocational Education - Basic Grants to States - Local Assistance</t>
  </si>
  <si>
    <t>Vocational Education - Perkins Grant - Adult Sec 132 L/A</t>
  </si>
  <si>
    <t>Vocational Education - Perkins Grant - Secondary Sec 131 L/A</t>
  </si>
  <si>
    <t>Vocational Education - Perkins Grant - CCC Recruit of Special Pop 112 L/A</t>
  </si>
  <si>
    <t>IDEA - EHA VI, Part B - State Administration</t>
  </si>
  <si>
    <t>IDEA - EHA VI, Part B - State Level Activity</t>
  </si>
  <si>
    <t xml:space="preserve">6100–001–0890 </t>
  </si>
  <si>
    <t>IDEA - EHA VI, Part B - Local Assistance</t>
  </si>
  <si>
    <t>Title I, Part D - Neglected and Delinquent - State Administration</t>
  </si>
  <si>
    <t>Title I, Part D - Neglected and Delinquent - Local Assistance</t>
  </si>
  <si>
    <t>6100–119–0890</t>
  </si>
  <si>
    <t>Title I, Part C - Migrant Education - State Administration</t>
  </si>
  <si>
    <t>Title I, Part C - Migrant Education - State Level Activity</t>
  </si>
  <si>
    <t xml:space="preserve">Title I, Part C - Migrant Education - State Level Activity </t>
  </si>
  <si>
    <t>Title I, Part C - Migrant Education - Local Assistance</t>
  </si>
  <si>
    <t>Adult Education - State Grant Program - State Administration</t>
  </si>
  <si>
    <t>Adult Education - State Grant Program - State Level Activity</t>
  </si>
  <si>
    <t>6100–156–0890</t>
  </si>
  <si>
    <t>Adult Education - State Grant Program - Local Assistance</t>
  </si>
  <si>
    <t>Fresh Fruit and Vegetables - Local Assistance</t>
  </si>
  <si>
    <t>6100-201-0890</t>
  </si>
  <si>
    <t>NSLP Equipment Grant - Local Assistance</t>
  </si>
  <si>
    <t>Child Nutrition - State Administrative Expense</t>
  </si>
  <si>
    <t>Summer Food Service Health Inspections - State Administration</t>
  </si>
  <si>
    <t>Summer Food Service Program - State Administration</t>
  </si>
  <si>
    <t>Summer Food Service Program - Local Assistance</t>
  </si>
  <si>
    <t>Child Nutrition Special Milk-LA</t>
  </si>
  <si>
    <t>Child Nutrition SL 11-LA</t>
  </si>
  <si>
    <t>Child Nutrition School Breakfast-LA</t>
  </si>
  <si>
    <t>National School Lunch Program - Local Assistance</t>
  </si>
  <si>
    <t>10.553, 10.555, 10.556</t>
  </si>
  <si>
    <t>California's Literacy Initiative S/O</t>
  </si>
  <si>
    <t>California's Literacy Initiative L/A</t>
  </si>
  <si>
    <t>6100–117–0890</t>
  </si>
  <si>
    <t>Emergency Assistance for Non-Public Schools (EANS II) S/O</t>
  </si>
  <si>
    <t>American Rescue Plan - Elementary and Secondary Schools Emergency Relief Fund (ARP-ESSER)</t>
  </si>
  <si>
    <t>6100-149-0890</t>
  </si>
  <si>
    <t>American Rescue Plan Elementary and Secondary Schools
Emergency Relief Fund – Homeless Children and Youth
(ARP-HCY) L/A</t>
  </si>
  <si>
    <t>6100-135-0890</t>
  </si>
  <si>
    <t>American Rescue Plan Elementary and Secondary Schools
Emergency Relief Fund – Homeless Children and Youth
(ARP-HCY) S/O</t>
  </si>
  <si>
    <t>Child Nutrition Technology Innovation Grant S/O</t>
  </si>
  <si>
    <t>Team Nutrition Training Grant S/O</t>
  </si>
  <si>
    <t>Child Nutrition Program Summer Electronic Benefit Transfer Grant S/O</t>
  </si>
  <si>
    <t>PEPTI State Program Improvement Grants L/A</t>
  </si>
  <si>
    <t>California Small School District Assistance Program Grant S/O</t>
  </si>
  <si>
    <t>Cal-Well SAMHSA FY23-28 Grant S/O</t>
  </si>
  <si>
    <t>Cal-Well SAMHSA FY23-28 Grant L/A</t>
  </si>
  <si>
    <t>6100–104–0890</t>
  </si>
  <si>
    <t>Cal-Well SAMHSA FY23-28 Grant UCSF Evaluation S/O</t>
  </si>
  <si>
    <t>Cal-STOP School Violence Grant L/A</t>
  </si>
  <si>
    <t>Cal-STOP School Violence Grant S/O</t>
  </si>
  <si>
    <t>Child Nutrition Farm to School Grant S/O</t>
  </si>
  <si>
    <t>Child Nutrition CACFP Startup L/A</t>
  </si>
  <si>
    <t>PEPTI State Program Improvement Grants S/O</t>
  </si>
  <si>
    <t>Child Nutrition Farm to School Grant L/A</t>
  </si>
  <si>
    <t>Stronger Connections Grant Program S/O</t>
  </si>
  <si>
    <t>Stronger Connections Grant Program SLA S/O</t>
  </si>
  <si>
    <t>Stronger Connections Technical Assistance Grant S/O</t>
  </si>
  <si>
    <t>Total</t>
  </si>
  <si>
    <t>December 18th,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</si>
</sst>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[$]mmmm\ d\,\ yyyy;@" x16r2:formatCode16="[$-en-AS,1]mmmm\ d\,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rgb="FF9C0006"/>
      <name val="Arial"/>
      <family val="2"/>
    </font>
    <font>
      <sz val="11"/>
      <color rgb="FF00000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4" fillId="0" borderId="0"/>
    <xf numFmtId="0" fontId="7" fillId="2" borderId="0" applyNumberFormat="0" applyBorder="0" applyAlignment="0" applyProtection="0"/>
    <xf numFmtId="43" fontId="8" fillId="0" borderId="0" applyFont="0" applyFill="0" applyBorder="0" applyAlignment="0" applyProtection="0"/>
  </cellStyleXfs>
  <cellXfs count="35">
    <xf numFmtId="0" fontId="0" fillId="0" borderId="0" xfId="0"/>
    <xf numFmtId="0" fontId="3" fillId="0" borderId="0" xfId="2" applyFont="1" applyBorder="1" applyAlignment="1">
      <alignment horizontal="left" vertical="center" wrapText="1"/>
    </xf>
    <xf numFmtId="0" fontId="5" fillId="0" borderId="0" xfId="3" applyFont="1"/>
    <xf numFmtId="0" fontId="5" fillId="0" borderId="0" xfId="3" applyFont="1" applyAlignment="1">
      <alignment vertical="top"/>
    </xf>
    <xf numFmtId="0" fontId="5" fillId="3" borderId="2" xfId="4" quotePrefix="1" applyFont="1" applyFill="1" applyBorder="1" applyAlignment="1">
      <alignment horizontal="center"/>
    </xf>
    <xf numFmtId="0" fontId="5" fillId="3" borderId="2" xfId="4" applyFont="1" applyFill="1" applyBorder="1" applyAlignment="1">
      <alignment horizontal="center"/>
    </xf>
    <xf numFmtId="164" fontId="5" fillId="3" borderId="2" xfId="5" applyNumberFormat="1" applyFont="1" applyFill="1" applyBorder="1" applyAlignment="1"/>
    <xf numFmtId="0" fontId="5" fillId="0" borderId="2" xfId="4" quotePrefix="1" applyFont="1" applyFill="1" applyBorder="1" applyAlignment="1">
      <alignment horizontal="center"/>
    </xf>
    <xf numFmtId="0" fontId="5" fillId="0" borderId="2" xfId="4" applyFont="1" applyFill="1" applyBorder="1" applyAlignment="1">
      <alignment horizontal="center"/>
    </xf>
    <xf numFmtId="164" fontId="5" fillId="0" borderId="2" xfId="5" applyNumberFormat="1" applyFont="1" applyBorder="1" applyAlignment="1"/>
    <xf numFmtId="0" fontId="5" fillId="0" borderId="2" xfId="3" quotePrefix="1" applyFont="1" applyBorder="1" applyAlignment="1">
      <alignment horizontal="center"/>
    </xf>
    <xf numFmtId="0" fontId="5" fillId="0" borderId="2" xfId="3" applyFont="1" applyBorder="1" applyAlignment="1">
      <alignment horizontal="center"/>
    </xf>
    <xf numFmtId="0" fontId="5" fillId="4" borderId="2" xfId="3" applyFont="1" applyFill="1" applyBorder="1" applyAlignment="1">
      <alignment horizontal="center"/>
    </xf>
    <xf numFmtId="164" fontId="5" fillId="4" borderId="2" xfId="5" applyNumberFormat="1" applyFont="1" applyFill="1" applyBorder="1" applyAlignment="1"/>
    <xf numFmtId="0" fontId="5" fillId="3" borderId="2" xfId="3" applyFont="1" applyFill="1" applyBorder="1" applyAlignment="1">
      <alignment horizontal="center"/>
    </xf>
    <xf numFmtId="164" fontId="5" fillId="3" borderId="2" xfId="5" applyNumberFormat="1" applyFont="1" applyFill="1" applyBorder="1"/>
    <xf numFmtId="164" fontId="5" fillId="0" borderId="2" xfId="5" applyNumberFormat="1" applyFont="1" applyBorder="1"/>
    <xf numFmtId="165" fontId="10" fillId="0" borderId="0" xfId="0" applyNumberFormat="1" applyFont="1" applyAlignment="1">
      <alignment horizontal="left"/>
    </xf>
    <xf numFmtId="0" fontId="11" fillId="0" borderId="0" xfId="2" applyFont="1" applyBorder="1" applyAlignment="1">
      <alignment horizontal="left" vertical="center" wrapText="1"/>
    </xf>
    <xf numFmtId="0" fontId="5" fillId="3" borderId="3" xfId="4" applyFont="1" applyFill="1" applyBorder="1"/>
    <xf numFmtId="0" fontId="5" fillId="0" borderId="3" xfId="3" applyFont="1" applyBorder="1"/>
    <xf numFmtId="0" fontId="5" fillId="4" borderId="3" xfId="3" applyFont="1" applyFill="1" applyBorder="1"/>
    <xf numFmtId="0" fontId="5" fillId="3" borderId="3" xfId="3" applyFont="1" applyFill="1" applyBorder="1"/>
    <xf numFmtId="164" fontId="5" fillId="3" borderId="4" xfId="5" applyNumberFormat="1" applyFont="1" applyFill="1" applyBorder="1" applyAlignment="1"/>
    <xf numFmtId="164" fontId="5" fillId="0" borderId="4" xfId="5" applyNumberFormat="1" applyFont="1" applyBorder="1" applyAlignment="1"/>
    <xf numFmtId="164" fontId="5" fillId="4" borderId="4" xfId="5" applyNumberFormat="1" applyFont="1" applyFill="1" applyBorder="1" applyAlignment="1"/>
    <xf numFmtId="0" fontId="9" fillId="4" borderId="8" xfId="0" applyFont="1" applyFill="1" applyBorder="1"/>
    <xf numFmtId="0" fontId="9" fillId="4" borderId="9" xfId="0" applyFont="1" applyFill="1" applyBorder="1"/>
    <xf numFmtId="164" fontId="9" fillId="4" borderId="9" xfId="0" applyNumberFormat="1" applyFont="1" applyFill="1" applyBorder="1"/>
    <xf numFmtId="164" fontId="9" fillId="4" borderId="10" xfId="0" applyNumberFormat="1" applyFont="1" applyFill="1" applyBorder="1"/>
    <xf numFmtId="0" fontId="6" fillId="5" borderId="5" xfId="3" applyFont="1" applyFill="1" applyBorder="1" applyAlignment="1">
      <alignment horizontal="center"/>
    </xf>
    <xf numFmtId="0" fontId="6" fillId="5" borderId="6" xfId="3" applyFont="1" applyFill="1" applyBorder="1" applyAlignment="1">
      <alignment horizontal="center" wrapText="1"/>
    </xf>
    <xf numFmtId="41" fontId="6" fillId="5" borderId="6" xfId="3" applyNumberFormat="1" applyFont="1" applyFill="1" applyBorder="1" applyAlignment="1">
      <alignment horizontal="center"/>
    </xf>
    <xf numFmtId="3" fontId="6" fillId="5" borderId="6" xfId="3" applyNumberFormat="1" applyFont="1" applyFill="1" applyBorder="1" applyAlignment="1">
      <alignment horizontal="center"/>
    </xf>
    <xf numFmtId="164" fontId="6" fillId="5" borderId="7" xfId="1" applyNumberFormat="1" applyFont="1" applyFill="1" applyBorder="1" applyAlignment="1">
      <alignment horizontal="center"/>
    </xf>
  </cellXfs>
  <cellStyles count="6">
    <cellStyle name="Bad 2" xfId="4" xr:uid="{BCBFCE68-4819-42E2-B804-F135BD7ECB5D}"/>
    <cellStyle name="Comma" xfId="1" builtinId="3"/>
    <cellStyle name="Comma 2" xfId="5" xr:uid="{CAA55812-7BA7-4444-B8DA-8284F8A1C2E0}"/>
    <cellStyle name="Heading 1" xfId="2" builtinId="16"/>
    <cellStyle name="Normal" xfId="0" builtinId="0"/>
    <cellStyle name="Normal 2" xfId="3" xr:uid="{65A438CA-1E52-4E6A-B47A-C114B0FAB09F}"/>
  </cellStyles>
  <dxfs count="4"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2C2EB0-5CF2-450C-B0AB-8C470A792C0C}" name="Table1" displayName="Table1" ref="A5:F96" totalsRowShown="0" headerRowDxfId="3" headerRowBorderDxfId="2" tableBorderDxfId="1" totalsRowBorderDxfId="0">
  <autoFilter ref="A5:F96" xr:uid="{F52C2EB0-5CF2-450C-B0AB-8C470A792C0C}"/>
  <tableColumns count="6">
    <tableColumn id="1" xr3:uid="{AA3A7C39-5423-4EFF-B600-EFCE5F40760F}" name="Federal Grant"/>
    <tableColumn id="2" xr3:uid="{189761DA-EADF-4568-A88A-D6623F9AEC78}" name="FED CAT. NO."/>
    <tableColumn id="3" xr3:uid="{6A33B321-075A-44B6-84C9-4FD7954C9FF1}" name="Budget Act Item"/>
    <tableColumn id="4" xr3:uid="{94B1C67E-FAD5-4DF2-AD3E-1CC3FF0D72AF}" name="2024-25 Expenditures"/>
    <tableColumn id="5" xr3:uid="{16DD73B0-231F-4982-9763-B70526B27C5F}" name="2025-26 Estimated Expenditures"/>
    <tableColumn id="6" xr3:uid="{6EFBBB9E-88A6-40A5-B0DC-ED50666C292B}" name="2026-27 Appropriation Per GB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Summary="This is the fiscal year 2025-26 three year Federal Fund report reflecting 2024-25 actual expenditures, 2025-26 estimated expenditures, and 2026-27 estimated appropriaitions for each Federal Grant and category.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00082-1ABD-4386-A53C-4D23D60BB060}">
  <dimension ref="A1:F97"/>
  <sheetViews>
    <sheetView tabSelected="1" workbookViewId="0"/>
  </sheetViews>
  <sheetFormatPr defaultRowHeight="15" x14ac:dyDescent="0.25"/>
  <cols>
    <col min="1" max="1" width="134.5703125" bestFit="1" customWidth="1"/>
    <col min="2" max="2" width="25" bestFit="1" customWidth="1"/>
    <col min="3" max="3" width="20.42578125" customWidth="1"/>
    <col min="4" max="4" width="31.42578125" bestFit="1" customWidth="1"/>
    <col min="5" max="5" width="41.7109375" bestFit="1" customWidth="1"/>
    <col min="6" max="6" width="40.42578125" bestFit="1" customWidth="1"/>
  </cols>
  <sheetData>
    <row r="1" spans="1:6" ht="18" x14ac:dyDescent="0.25">
      <c r="A1" s="18" t="s">
        <v>0</v>
      </c>
      <c r="B1" s="1"/>
      <c r="C1" s="1"/>
      <c r="D1" s="1"/>
      <c r="E1" s="1"/>
      <c r="F1" s="1"/>
    </row>
    <row r="2" spans="1:6" ht="15.75" x14ac:dyDescent="0.25">
      <c r="A2" s="2" t="s">
        <v>1</v>
      </c>
      <c r="B2" s="2"/>
      <c r="C2" s="2"/>
      <c r="D2" s="2"/>
      <c r="E2" s="2"/>
      <c r="F2" s="2"/>
    </row>
    <row r="3" spans="1:6" ht="15.75" x14ac:dyDescent="0.25">
      <c r="A3" s="2" t="s">
        <v>2</v>
      </c>
      <c r="B3" s="2"/>
      <c r="C3" s="2"/>
      <c r="D3" s="2"/>
      <c r="E3" s="2"/>
      <c r="F3" s="2"/>
    </row>
    <row r="4" spans="1:6" x14ac:dyDescent="0.25">
      <c r="A4" s="3" t="s">
        <v>3</v>
      </c>
      <c r="B4" s="3"/>
      <c r="C4" s="3"/>
      <c r="D4" s="3"/>
      <c r="E4" s="3"/>
      <c r="F4" s="3"/>
    </row>
    <row r="5" spans="1:6" ht="15.75" x14ac:dyDescent="0.25">
      <c r="A5" s="30" t="s">
        <v>4</v>
      </c>
      <c r="B5" s="31" t="s">
        <v>5</v>
      </c>
      <c r="C5" s="31" t="s">
        <v>6</v>
      </c>
      <c r="D5" s="32" t="s">
        <v>7</v>
      </c>
      <c r="E5" s="33" t="s">
        <v>8</v>
      </c>
      <c r="F5" s="34" t="s">
        <v>9</v>
      </c>
    </row>
    <row r="6" spans="1:6" ht="15.75" x14ac:dyDescent="0.25">
      <c r="A6" s="19" t="s">
        <v>10</v>
      </c>
      <c r="B6" s="4" t="s">
        <v>11</v>
      </c>
      <c r="C6" s="5" t="s">
        <v>12</v>
      </c>
      <c r="D6" s="6">
        <v>15977075</v>
      </c>
      <c r="E6" s="6">
        <v>16589765</v>
      </c>
      <c r="F6" s="23">
        <v>16589795</v>
      </c>
    </row>
    <row r="7" spans="1:6" ht="15.75" x14ac:dyDescent="0.25">
      <c r="A7" s="20" t="s">
        <v>13</v>
      </c>
      <c r="B7" s="7" t="s">
        <v>11</v>
      </c>
      <c r="C7" s="8" t="s">
        <v>12</v>
      </c>
      <c r="D7" s="9">
        <v>2345484</v>
      </c>
      <c r="E7" s="9">
        <v>2575000</v>
      </c>
      <c r="F7" s="24">
        <v>2575000</v>
      </c>
    </row>
    <row r="8" spans="1:6" ht="15.75" x14ac:dyDescent="0.25">
      <c r="A8" s="19" t="s">
        <v>14</v>
      </c>
      <c r="B8" s="4" t="s">
        <v>11</v>
      </c>
      <c r="C8" s="5" t="s">
        <v>15</v>
      </c>
      <c r="D8" s="6">
        <v>2131235778</v>
      </c>
      <c r="E8" s="6">
        <v>2164979658</v>
      </c>
      <c r="F8" s="23">
        <v>2094157140</v>
      </c>
    </row>
    <row r="9" spans="1:6" ht="15.75" x14ac:dyDescent="0.25">
      <c r="A9" s="20" t="s">
        <v>16</v>
      </c>
      <c r="B9" s="10" t="s">
        <v>11</v>
      </c>
      <c r="C9" s="11" t="s">
        <v>15</v>
      </c>
      <c r="D9" s="9">
        <v>154468349</v>
      </c>
      <c r="E9" s="9">
        <v>154468349</v>
      </c>
      <c r="F9" s="24">
        <v>156213661</v>
      </c>
    </row>
    <row r="10" spans="1:6" ht="15.75" x14ac:dyDescent="0.25">
      <c r="A10" s="21" t="s">
        <v>17</v>
      </c>
      <c r="B10" s="12">
        <v>93.6</v>
      </c>
      <c r="C10" s="12" t="s">
        <v>12</v>
      </c>
      <c r="D10" s="13">
        <v>1644310</v>
      </c>
      <c r="E10" s="13">
        <v>2075169</v>
      </c>
      <c r="F10" s="25">
        <v>2075169</v>
      </c>
    </row>
    <row r="11" spans="1:6" ht="15.75" x14ac:dyDescent="0.25">
      <c r="A11" s="20" t="s">
        <v>18</v>
      </c>
      <c r="B11" s="11">
        <v>93.6</v>
      </c>
      <c r="C11" s="11" t="s">
        <v>12</v>
      </c>
      <c r="D11" s="9">
        <v>8121</v>
      </c>
      <c r="E11" s="9">
        <v>30406</v>
      </c>
      <c r="F11" s="24">
        <v>30406</v>
      </c>
    </row>
    <row r="12" spans="1:6" ht="15.75" x14ac:dyDescent="0.25">
      <c r="A12" s="21" t="s">
        <v>18</v>
      </c>
      <c r="B12" s="12">
        <v>93.6</v>
      </c>
      <c r="C12" s="12" t="s">
        <v>19</v>
      </c>
      <c r="D12" s="13">
        <v>67112</v>
      </c>
      <c r="E12" s="13">
        <v>77594</v>
      </c>
      <c r="F12" s="25">
        <v>77604</v>
      </c>
    </row>
    <row r="13" spans="1:6" ht="15.75" x14ac:dyDescent="0.25">
      <c r="A13" s="20" t="s">
        <v>20</v>
      </c>
      <c r="B13" s="11">
        <v>93.6</v>
      </c>
      <c r="C13" s="11" t="s">
        <v>19</v>
      </c>
      <c r="D13" s="9">
        <v>3473156</v>
      </c>
      <c r="E13" s="9">
        <v>3436944</v>
      </c>
      <c r="F13" s="24">
        <v>3437396</v>
      </c>
    </row>
    <row r="14" spans="1:6" ht="15.75" x14ac:dyDescent="0.25">
      <c r="A14" s="22" t="s">
        <v>21</v>
      </c>
      <c r="B14" s="14">
        <v>93.078999999999994</v>
      </c>
      <c r="C14" s="14" t="s">
        <v>12</v>
      </c>
      <c r="D14" s="15">
        <v>102726</v>
      </c>
      <c r="E14" s="6">
        <v>100000</v>
      </c>
      <c r="F14" s="23">
        <v>100000</v>
      </c>
    </row>
    <row r="15" spans="1:6" ht="15.75" x14ac:dyDescent="0.25">
      <c r="A15" s="20" t="s">
        <v>22</v>
      </c>
      <c r="B15" s="11">
        <v>84.424000000000007</v>
      </c>
      <c r="C15" s="11" t="s">
        <v>12</v>
      </c>
      <c r="D15" s="16">
        <v>1819232</v>
      </c>
      <c r="E15" s="9">
        <v>1645769</v>
      </c>
      <c r="F15" s="24">
        <v>1645769</v>
      </c>
    </row>
    <row r="16" spans="1:6" ht="15.75" x14ac:dyDescent="0.25">
      <c r="A16" s="22" t="s">
        <v>23</v>
      </c>
      <c r="B16" s="14">
        <v>84.424000000000007</v>
      </c>
      <c r="C16" s="14" t="s">
        <v>12</v>
      </c>
      <c r="D16" s="6">
        <v>430000</v>
      </c>
      <c r="E16" s="6">
        <v>430000</v>
      </c>
      <c r="F16" s="23">
        <v>430000</v>
      </c>
    </row>
    <row r="17" spans="1:6" ht="15.75" x14ac:dyDescent="0.25">
      <c r="A17" s="20" t="s">
        <v>24</v>
      </c>
      <c r="B17" s="11">
        <v>84.424000000000007</v>
      </c>
      <c r="C17" s="11" t="s">
        <v>15</v>
      </c>
      <c r="D17" s="9">
        <v>160464700</v>
      </c>
      <c r="E17" s="9">
        <v>163118000</v>
      </c>
      <c r="F17" s="24">
        <v>157196199</v>
      </c>
    </row>
    <row r="18" spans="1:6" ht="15.75" x14ac:dyDescent="0.25">
      <c r="A18" s="22" t="s">
        <v>25</v>
      </c>
      <c r="B18" s="14">
        <v>84.424000000000007</v>
      </c>
      <c r="C18" s="5" t="s">
        <v>26</v>
      </c>
      <c r="D18" s="6">
        <v>5236035</v>
      </c>
      <c r="E18" s="6">
        <v>5305000</v>
      </c>
      <c r="F18" s="23">
        <v>5305000</v>
      </c>
    </row>
    <row r="19" spans="1:6" ht="15.75" x14ac:dyDescent="0.25">
      <c r="A19" s="20" t="s">
        <v>27</v>
      </c>
      <c r="B19" s="11">
        <v>84.369</v>
      </c>
      <c r="C19" s="11" t="s">
        <v>28</v>
      </c>
      <c r="D19" s="9">
        <v>18011665</v>
      </c>
      <c r="E19" s="9">
        <v>17994000</v>
      </c>
      <c r="F19" s="24">
        <v>18085000</v>
      </c>
    </row>
    <row r="20" spans="1:6" ht="15.75" x14ac:dyDescent="0.25">
      <c r="A20" s="21" t="s">
        <v>29</v>
      </c>
      <c r="B20" s="12">
        <v>84.367999999999995</v>
      </c>
      <c r="C20" s="12" t="s">
        <v>12</v>
      </c>
      <c r="D20" s="13">
        <v>8249301</v>
      </c>
      <c r="E20" s="13">
        <v>9298000</v>
      </c>
      <c r="F20" s="25">
        <v>9362078.6972235478</v>
      </c>
    </row>
    <row r="21" spans="1:6" ht="15.75" x14ac:dyDescent="0.25">
      <c r="A21" s="20" t="s">
        <v>30</v>
      </c>
      <c r="B21" s="11">
        <v>84.367000000000004</v>
      </c>
      <c r="C21" s="11" t="s">
        <v>12</v>
      </c>
      <c r="D21" s="9">
        <v>2187930</v>
      </c>
      <c r="E21" s="9">
        <v>2450898</v>
      </c>
      <c r="F21" s="24">
        <v>2306996</v>
      </c>
    </row>
    <row r="22" spans="1:6" ht="15.75" x14ac:dyDescent="0.25">
      <c r="A22" s="21" t="s">
        <v>31</v>
      </c>
      <c r="B22" s="12">
        <v>84.367000000000004</v>
      </c>
      <c r="C22" s="12" t="s">
        <v>12</v>
      </c>
      <c r="D22" s="13">
        <f>3958296+1000000</f>
        <v>4958296</v>
      </c>
      <c r="E22" s="13">
        <v>4678560</v>
      </c>
      <c r="F22" s="25">
        <v>4710803.0662166271</v>
      </c>
    </row>
    <row r="23" spans="1:6" ht="15.75" x14ac:dyDescent="0.25">
      <c r="A23" s="20" t="s">
        <v>31</v>
      </c>
      <c r="B23" s="11">
        <v>84.367000000000004</v>
      </c>
      <c r="C23" s="11" t="s">
        <v>26</v>
      </c>
      <c r="D23" s="9">
        <v>12157965</v>
      </c>
      <c r="E23" s="9">
        <v>11133000</v>
      </c>
      <c r="F23" s="24">
        <v>11133000</v>
      </c>
    </row>
    <row r="24" spans="1:6" ht="15.75" x14ac:dyDescent="0.25">
      <c r="A24" s="21" t="s">
        <v>32</v>
      </c>
      <c r="B24" s="12">
        <v>84.367000000000004</v>
      </c>
      <c r="C24" s="12" t="s">
        <v>26</v>
      </c>
      <c r="D24" s="13">
        <v>218073098</v>
      </c>
      <c r="E24" s="13">
        <v>212590000</v>
      </c>
      <c r="F24" s="25">
        <v>212590000</v>
      </c>
    </row>
    <row r="25" spans="1:6" ht="15.75" x14ac:dyDescent="0.25">
      <c r="A25" s="20" t="s">
        <v>33</v>
      </c>
      <c r="B25" s="11">
        <v>84.364999999999995</v>
      </c>
      <c r="C25" s="11" t="s">
        <v>12</v>
      </c>
      <c r="D25" s="9">
        <v>3105022</v>
      </c>
      <c r="E25" s="9">
        <v>3809670</v>
      </c>
      <c r="F25" s="24">
        <v>3835924.9677835698</v>
      </c>
    </row>
    <row r="26" spans="1:6" ht="15.75" x14ac:dyDescent="0.25">
      <c r="A26" s="22" t="s">
        <v>34</v>
      </c>
      <c r="B26" s="14">
        <v>84.364999999999995</v>
      </c>
      <c r="C26" s="14" t="s">
        <v>12</v>
      </c>
      <c r="D26" s="6">
        <v>3322302</v>
      </c>
      <c r="E26" s="6">
        <v>3809670</v>
      </c>
      <c r="F26" s="23">
        <v>3835924.9677835698</v>
      </c>
    </row>
    <row r="27" spans="1:6" ht="15.75" x14ac:dyDescent="0.25">
      <c r="A27" s="20" t="s">
        <v>34</v>
      </c>
      <c r="B27" s="7">
        <v>84.364999999999995</v>
      </c>
      <c r="C27" s="8" t="s">
        <v>35</v>
      </c>
      <c r="D27" s="9">
        <v>2000000</v>
      </c>
      <c r="E27" s="9">
        <v>0</v>
      </c>
      <c r="F27" s="24">
        <v>0</v>
      </c>
    </row>
    <row r="28" spans="1:6" ht="15.75" x14ac:dyDescent="0.25">
      <c r="A28" s="22" t="s">
        <v>36</v>
      </c>
      <c r="B28" s="14">
        <v>84.364999999999995</v>
      </c>
      <c r="C28" s="14" t="s">
        <v>35</v>
      </c>
      <c r="D28" s="6">
        <f>138410841+17564695</f>
        <v>155975536</v>
      </c>
      <c r="E28" s="6">
        <f>128144161+21516771</f>
        <v>149660932</v>
      </c>
      <c r="F28" s="23">
        <v>143115453</v>
      </c>
    </row>
    <row r="29" spans="1:6" ht="15.75" x14ac:dyDescent="0.25">
      <c r="A29" s="20" t="s">
        <v>37</v>
      </c>
      <c r="B29" s="7">
        <v>84.358000000000004</v>
      </c>
      <c r="C29" s="8" t="s">
        <v>12</v>
      </c>
      <c r="D29" s="9">
        <v>332304</v>
      </c>
      <c r="E29" s="9">
        <v>289816</v>
      </c>
      <c r="F29" s="24">
        <v>289816</v>
      </c>
    </row>
    <row r="30" spans="1:6" ht="15.75" x14ac:dyDescent="0.25">
      <c r="A30" s="22" t="s">
        <v>38</v>
      </c>
      <c r="B30" s="14">
        <v>84.358000000000004</v>
      </c>
      <c r="C30" s="14" t="s">
        <v>39</v>
      </c>
      <c r="D30" s="6">
        <v>5268473</v>
      </c>
      <c r="E30" s="6">
        <v>5506502</v>
      </c>
      <c r="F30" s="23">
        <v>5507000</v>
      </c>
    </row>
    <row r="31" spans="1:6" ht="15.75" x14ac:dyDescent="0.25">
      <c r="A31" s="20" t="s">
        <v>40</v>
      </c>
      <c r="B31" s="7">
        <v>84.287000000000006</v>
      </c>
      <c r="C31" s="8" t="s">
        <v>12</v>
      </c>
      <c r="D31" s="9">
        <v>2910786</v>
      </c>
      <c r="E31" s="9">
        <v>3154079</v>
      </c>
      <c r="F31" s="24">
        <v>3154079</v>
      </c>
    </row>
    <row r="32" spans="1:6" ht="15.75" x14ac:dyDescent="0.25">
      <c r="A32" s="22" t="s">
        <v>41</v>
      </c>
      <c r="B32" s="14">
        <v>84.287000000000006</v>
      </c>
      <c r="C32" s="14" t="s">
        <v>42</v>
      </c>
      <c r="D32" s="6">
        <v>136312761</v>
      </c>
      <c r="E32" s="6">
        <v>288166370</v>
      </c>
      <c r="F32" s="23">
        <v>147139514</v>
      </c>
    </row>
    <row r="33" spans="1:6" ht="15.75" x14ac:dyDescent="0.25">
      <c r="A33" s="20" t="s">
        <v>43</v>
      </c>
      <c r="B33" s="7">
        <v>84.287000000000006</v>
      </c>
      <c r="C33" s="8" t="s">
        <v>42</v>
      </c>
      <c r="D33" s="9">
        <v>6865211</v>
      </c>
      <c r="E33" s="9">
        <v>7647917</v>
      </c>
      <c r="F33" s="24">
        <v>7410486</v>
      </c>
    </row>
    <row r="34" spans="1:6" ht="15.75" x14ac:dyDescent="0.25">
      <c r="A34" s="22" t="s">
        <v>44</v>
      </c>
      <c r="B34" s="14">
        <v>84.281999999999996</v>
      </c>
      <c r="C34" s="14" t="s">
        <v>12</v>
      </c>
      <c r="D34" s="6">
        <f>101092+179966</f>
        <v>281058</v>
      </c>
      <c r="E34" s="6">
        <v>429412</v>
      </c>
      <c r="F34" s="23">
        <v>432371</v>
      </c>
    </row>
    <row r="35" spans="1:6" ht="15.75" x14ac:dyDescent="0.25">
      <c r="A35" s="20" t="s">
        <v>45</v>
      </c>
      <c r="B35" s="7">
        <v>84.281999999999996</v>
      </c>
      <c r="C35" s="8" t="s">
        <v>12</v>
      </c>
      <c r="D35" s="9">
        <f>113411+409039</f>
        <v>522450</v>
      </c>
      <c r="E35" s="9">
        <v>1319417</v>
      </c>
      <c r="F35" s="24">
        <v>1328510</v>
      </c>
    </row>
    <row r="36" spans="1:6" ht="15.75" x14ac:dyDescent="0.25">
      <c r="A36" s="22" t="s">
        <v>46</v>
      </c>
      <c r="B36" s="14">
        <v>84.281999999999996</v>
      </c>
      <c r="C36" s="14" t="s">
        <v>47</v>
      </c>
      <c r="D36" s="6">
        <v>541697</v>
      </c>
      <c r="E36" s="6">
        <v>0</v>
      </c>
      <c r="F36" s="23">
        <v>0</v>
      </c>
    </row>
    <row r="37" spans="1:6" ht="15.75" x14ac:dyDescent="0.25">
      <c r="A37" s="20" t="s">
        <v>48</v>
      </c>
      <c r="B37" s="7">
        <v>84.281999999999996</v>
      </c>
      <c r="C37" s="8" t="s">
        <v>47</v>
      </c>
      <c r="D37" s="9">
        <v>2036946</v>
      </c>
      <c r="E37" s="9">
        <v>16946614</v>
      </c>
      <c r="F37" s="24">
        <v>17153000</v>
      </c>
    </row>
    <row r="38" spans="1:6" ht="15.75" x14ac:dyDescent="0.25">
      <c r="A38" s="22" t="s">
        <v>49</v>
      </c>
      <c r="B38" s="14">
        <v>84.195999999999998</v>
      </c>
      <c r="C38" s="14" t="s">
        <v>12</v>
      </c>
      <c r="D38" s="6">
        <v>1230996</v>
      </c>
      <c r="E38" s="6">
        <v>1516890</v>
      </c>
      <c r="F38" s="23">
        <v>1527343.8970780198</v>
      </c>
    </row>
    <row r="39" spans="1:6" ht="15.75" x14ac:dyDescent="0.25">
      <c r="A39" s="20" t="s">
        <v>50</v>
      </c>
      <c r="B39" s="7">
        <v>84.195999999999998</v>
      </c>
      <c r="C39" s="8" t="s">
        <v>51</v>
      </c>
      <c r="D39" s="9">
        <v>15393000</v>
      </c>
      <c r="E39" s="9">
        <v>15013114</v>
      </c>
      <c r="F39" s="24">
        <v>14346000</v>
      </c>
    </row>
    <row r="40" spans="1:6" ht="15.75" x14ac:dyDescent="0.25">
      <c r="A40" s="22" t="s">
        <v>52</v>
      </c>
      <c r="B40" s="14">
        <v>84.173000000000002</v>
      </c>
      <c r="C40" s="14" t="s">
        <v>12</v>
      </c>
      <c r="D40" s="6">
        <v>1727223</v>
      </c>
      <c r="E40" s="6">
        <v>1723655</v>
      </c>
      <c r="F40" s="23">
        <v>1742310</v>
      </c>
    </row>
    <row r="41" spans="1:6" ht="15.75" x14ac:dyDescent="0.25">
      <c r="A41" s="20" t="s">
        <v>53</v>
      </c>
      <c r="B41" s="7">
        <v>84.173000000000002</v>
      </c>
      <c r="C41" s="8" t="s">
        <v>54</v>
      </c>
      <c r="D41" s="9">
        <v>6175369</v>
      </c>
      <c r="E41" s="9">
        <v>6218920</v>
      </c>
      <c r="F41" s="24">
        <v>6218920</v>
      </c>
    </row>
    <row r="42" spans="1:6" ht="15.75" x14ac:dyDescent="0.25">
      <c r="A42" s="22" t="s">
        <v>55</v>
      </c>
      <c r="B42" s="14">
        <v>84.173000000000002</v>
      </c>
      <c r="C42" s="14" t="s">
        <v>54</v>
      </c>
      <c r="D42" s="6">
        <v>33933080</v>
      </c>
      <c r="E42" s="6">
        <v>33933080</v>
      </c>
      <c r="F42" s="23">
        <v>33817146</v>
      </c>
    </row>
    <row r="43" spans="1:6" ht="15.75" x14ac:dyDescent="0.25">
      <c r="A43" s="20" t="s">
        <v>56</v>
      </c>
      <c r="B43" s="7">
        <v>84.048000000000002</v>
      </c>
      <c r="C43" s="8" t="s">
        <v>12</v>
      </c>
      <c r="D43" s="9">
        <f>4079852+2555995</f>
        <v>6635847</v>
      </c>
      <c r="E43" s="9">
        <f>5236092+2562630</f>
        <v>7798722</v>
      </c>
      <c r="F43" s="24">
        <v>7852468.1761420323</v>
      </c>
    </row>
    <row r="44" spans="1:6" ht="15.75" x14ac:dyDescent="0.25">
      <c r="A44" s="22" t="s">
        <v>57</v>
      </c>
      <c r="B44" s="14">
        <v>84.048000000000002</v>
      </c>
      <c r="C44" s="14" t="s">
        <v>12</v>
      </c>
      <c r="D44" s="6">
        <v>4429447</v>
      </c>
      <c r="E44" s="6">
        <v>4771290</v>
      </c>
      <c r="F44" s="23">
        <v>4804172.1302727191</v>
      </c>
    </row>
    <row r="45" spans="1:6" ht="15.75" x14ac:dyDescent="0.25">
      <c r="A45" s="20" t="s">
        <v>57</v>
      </c>
      <c r="B45" s="7">
        <v>84.048000000000002</v>
      </c>
      <c r="C45" s="8" t="s">
        <v>58</v>
      </c>
      <c r="D45" s="9">
        <f>1947651+475000+6404924+475000+150000</f>
        <v>9452575</v>
      </c>
      <c r="E45" s="9">
        <f>6424083+475000+150000+2015000+475000</f>
        <v>9539083</v>
      </c>
      <c r="F45" s="24">
        <v>9539083</v>
      </c>
    </row>
    <row r="46" spans="1:6" ht="15.75" x14ac:dyDescent="0.25">
      <c r="A46" s="22" t="s">
        <v>59</v>
      </c>
      <c r="B46" s="14">
        <v>84.048000000000002</v>
      </c>
      <c r="C46" s="14" t="s">
        <v>58</v>
      </c>
      <c r="D46" s="6">
        <f>61380172</f>
        <v>61380172</v>
      </c>
      <c r="E46" s="6">
        <f>64642931</f>
        <v>64642931</v>
      </c>
      <c r="F46" s="23">
        <v>66948761</v>
      </c>
    </row>
    <row r="47" spans="1:6" ht="15.75" x14ac:dyDescent="0.25">
      <c r="A47" s="20" t="s">
        <v>60</v>
      </c>
      <c r="B47" s="7">
        <v>84.048000000000002</v>
      </c>
      <c r="C47" s="8" t="s">
        <v>58</v>
      </c>
      <c r="D47" s="9">
        <f>3871311</f>
        <v>3871311</v>
      </c>
      <c r="E47" s="9">
        <v>4048161</v>
      </c>
      <c r="F47" s="24">
        <v>4192560</v>
      </c>
    </row>
    <row r="48" spans="1:6" ht="15.75" x14ac:dyDescent="0.25">
      <c r="A48" s="22" t="s">
        <v>61</v>
      </c>
      <c r="B48" s="14">
        <v>84.048000000000002</v>
      </c>
      <c r="C48" s="14" t="s">
        <v>58</v>
      </c>
      <c r="D48" s="6">
        <f>55423039</f>
        <v>55423039</v>
      </c>
      <c r="E48" s="6">
        <v>52681037</v>
      </c>
      <c r="F48" s="23">
        <v>54902896</v>
      </c>
    </row>
    <row r="49" spans="1:6" ht="15.75" x14ac:dyDescent="0.25">
      <c r="A49" s="20" t="s">
        <v>62</v>
      </c>
      <c r="B49" s="7">
        <v>84.048000000000002</v>
      </c>
      <c r="C49" s="8" t="s">
        <v>58</v>
      </c>
      <c r="D49" s="9">
        <f>68700</f>
        <v>68700</v>
      </c>
      <c r="E49" s="9">
        <v>68700</v>
      </c>
      <c r="F49" s="24">
        <v>68700</v>
      </c>
    </row>
    <row r="50" spans="1:6" ht="15.75" x14ac:dyDescent="0.25">
      <c r="A50" s="22" t="s">
        <v>63</v>
      </c>
      <c r="B50" s="14">
        <v>84.027000000000001</v>
      </c>
      <c r="C50" s="14" t="s">
        <v>12</v>
      </c>
      <c r="D50" s="6">
        <v>25035319</v>
      </c>
      <c r="E50" s="6">
        <v>26774000</v>
      </c>
      <c r="F50" s="23">
        <v>27178135.427346013</v>
      </c>
    </row>
    <row r="51" spans="1:6" ht="15.75" x14ac:dyDescent="0.25">
      <c r="A51" s="20" t="s">
        <v>64</v>
      </c>
      <c r="B51" s="7">
        <v>84.027000000000001</v>
      </c>
      <c r="C51" s="8" t="s">
        <v>65</v>
      </c>
      <c r="D51" s="9">
        <f>31890565+500000</f>
        <v>32390565</v>
      </c>
      <c r="E51" s="9">
        <v>34372007</v>
      </c>
      <c r="F51" s="24">
        <v>34889801.343032762</v>
      </c>
    </row>
    <row r="52" spans="1:6" ht="15.75" x14ac:dyDescent="0.25">
      <c r="A52" s="22" t="s">
        <v>64</v>
      </c>
      <c r="B52" s="14">
        <v>84.027000000000001</v>
      </c>
      <c r="C52" s="14" t="s">
        <v>54</v>
      </c>
      <c r="D52" s="6">
        <v>94256386</v>
      </c>
      <c r="E52" s="6">
        <v>95899000</v>
      </c>
      <c r="F52" s="23">
        <v>96325469</v>
      </c>
    </row>
    <row r="53" spans="1:6" ht="15.75" x14ac:dyDescent="0.25">
      <c r="A53" s="20" t="s">
        <v>66</v>
      </c>
      <c r="B53" s="7">
        <v>84.027000000000001</v>
      </c>
      <c r="C53" s="8" t="s">
        <v>54</v>
      </c>
      <c r="D53" s="9">
        <v>1333447000</v>
      </c>
      <c r="E53" s="9">
        <v>1313443000</v>
      </c>
      <c r="F53" s="24">
        <v>1319578465</v>
      </c>
    </row>
    <row r="54" spans="1:6" ht="15.75" x14ac:dyDescent="0.25">
      <c r="A54" s="22" t="s">
        <v>67</v>
      </c>
      <c r="B54" s="14">
        <v>84.013000000000005</v>
      </c>
      <c r="C54" s="14" t="s">
        <v>12</v>
      </c>
      <c r="D54" s="6">
        <v>13884</v>
      </c>
      <c r="E54" s="6">
        <v>6344</v>
      </c>
      <c r="F54" s="23">
        <v>6344</v>
      </c>
    </row>
    <row r="55" spans="1:6" ht="15.75" x14ac:dyDescent="0.25">
      <c r="A55" s="20" t="s">
        <v>68</v>
      </c>
      <c r="B55" s="7">
        <v>84.013000000000005</v>
      </c>
      <c r="C55" s="8" t="s">
        <v>69</v>
      </c>
      <c r="D55" s="9">
        <v>978785</v>
      </c>
      <c r="E55" s="9">
        <v>826888</v>
      </c>
      <c r="F55" s="24">
        <v>827000</v>
      </c>
    </row>
    <row r="56" spans="1:6" ht="15.75" x14ac:dyDescent="0.25">
      <c r="A56" s="22" t="s">
        <v>70</v>
      </c>
      <c r="B56" s="14">
        <v>84.010999999999996</v>
      </c>
      <c r="C56" s="14" t="s">
        <v>12</v>
      </c>
      <c r="D56" s="6">
        <v>1618587</v>
      </c>
      <c r="E56" s="6">
        <v>1882002</v>
      </c>
      <c r="F56" s="23">
        <v>1894972.126514531</v>
      </c>
    </row>
    <row r="57" spans="1:6" ht="15.75" x14ac:dyDescent="0.25">
      <c r="A57" s="20" t="s">
        <v>71</v>
      </c>
      <c r="B57" s="7">
        <v>84.010999999999996</v>
      </c>
      <c r="C57" s="8" t="s">
        <v>12</v>
      </c>
      <c r="D57" s="9">
        <v>926766</v>
      </c>
      <c r="E57" s="9">
        <v>1095283</v>
      </c>
      <c r="F57" s="24">
        <v>1102831.323051312</v>
      </c>
    </row>
    <row r="58" spans="1:6" ht="15.75" x14ac:dyDescent="0.25">
      <c r="A58" s="22" t="s">
        <v>72</v>
      </c>
      <c r="B58" s="14">
        <v>84.010999999999996</v>
      </c>
      <c r="C58" s="14" t="s">
        <v>35</v>
      </c>
      <c r="D58" s="6">
        <v>11892427</v>
      </c>
      <c r="E58" s="6">
        <v>13055176</v>
      </c>
      <c r="F58" s="23">
        <v>12484203</v>
      </c>
    </row>
    <row r="59" spans="1:6" ht="15.75" x14ac:dyDescent="0.25">
      <c r="A59" s="20" t="s">
        <v>73</v>
      </c>
      <c r="B59" s="7">
        <v>84.010999999999996</v>
      </c>
      <c r="C59" s="8" t="s">
        <v>35</v>
      </c>
      <c r="D59" s="9">
        <v>117700367</v>
      </c>
      <c r="E59" s="9">
        <v>116552828</v>
      </c>
      <c r="F59" s="24">
        <v>111455344</v>
      </c>
    </row>
    <row r="60" spans="1:6" ht="15.75" x14ac:dyDescent="0.25">
      <c r="A60" s="22" t="s">
        <v>74</v>
      </c>
      <c r="B60" s="14">
        <v>84.001999999999995</v>
      </c>
      <c r="C60" s="14" t="s">
        <v>12</v>
      </c>
      <c r="D60" s="6">
        <f>3927260+524940+569423</f>
        <v>5021623</v>
      </c>
      <c r="E60" s="6">
        <f>5682014+815000+966046</f>
        <v>7463060</v>
      </c>
      <c r="F60" s="23">
        <v>7514492.9062272711</v>
      </c>
    </row>
    <row r="61" spans="1:6" ht="15.75" x14ac:dyDescent="0.25">
      <c r="A61" s="20" t="s">
        <v>75</v>
      </c>
      <c r="B61" s="7">
        <v>84.001999999999995</v>
      </c>
      <c r="C61" s="8" t="s">
        <v>76</v>
      </c>
      <c r="D61" s="9">
        <f>9368783+8529783</f>
        <v>17898566</v>
      </c>
      <c r="E61" s="9">
        <f>11000000+7273776</f>
        <v>18273776</v>
      </c>
      <c r="F61" s="24">
        <v>18271841</v>
      </c>
    </row>
    <row r="62" spans="1:6" ht="15.75" x14ac:dyDescent="0.25">
      <c r="A62" s="22" t="s">
        <v>77</v>
      </c>
      <c r="B62" s="14">
        <v>84.001999999999995</v>
      </c>
      <c r="C62" s="14" t="s">
        <v>76</v>
      </c>
      <c r="D62" s="6">
        <f>52504855+26603761+14523284</f>
        <v>93631900</v>
      </c>
      <c r="E62" s="6">
        <f>53381914+24456157+14103822</f>
        <v>91941893</v>
      </c>
      <c r="F62" s="23">
        <v>91932159</v>
      </c>
    </row>
    <row r="63" spans="1:6" ht="15.75" x14ac:dyDescent="0.25">
      <c r="A63" s="20" t="s">
        <v>78</v>
      </c>
      <c r="B63" s="7">
        <v>10.582000000000001</v>
      </c>
      <c r="C63" s="8" t="s">
        <v>79</v>
      </c>
      <c r="D63" s="9">
        <v>15368117</v>
      </c>
      <c r="E63" s="9">
        <v>16072551</v>
      </c>
      <c r="F63" s="24">
        <v>16199502</v>
      </c>
    </row>
    <row r="64" spans="1:6" ht="15.75" x14ac:dyDescent="0.25">
      <c r="A64" s="22" t="s">
        <v>80</v>
      </c>
      <c r="B64" s="14">
        <v>10.579000000000001</v>
      </c>
      <c r="C64" s="14" t="s">
        <v>79</v>
      </c>
      <c r="D64" s="6">
        <v>4000000</v>
      </c>
      <c r="E64" s="6">
        <v>1048372</v>
      </c>
      <c r="F64" s="23">
        <v>1056653</v>
      </c>
    </row>
    <row r="65" spans="1:6" ht="15.75" x14ac:dyDescent="0.25">
      <c r="A65" s="20" t="s">
        <v>81</v>
      </c>
      <c r="B65" s="7">
        <v>10.56</v>
      </c>
      <c r="C65" s="8" t="s">
        <v>12</v>
      </c>
      <c r="D65" s="9">
        <v>33417517</v>
      </c>
      <c r="E65" s="9">
        <v>36766995</v>
      </c>
      <c r="F65" s="24">
        <v>40560641.600973763</v>
      </c>
    </row>
    <row r="66" spans="1:6" ht="15.75" x14ac:dyDescent="0.25">
      <c r="A66" s="22" t="s">
        <v>82</v>
      </c>
      <c r="B66" s="14">
        <v>10.558999999999999</v>
      </c>
      <c r="C66" s="14" t="s">
        <v>12</v>
      </c>
      <c r="D66" s="6">
        <v>250001</v>
      </c>
      <c r="E66" s="6">
        <v>245180</v>
      </c>
      <c r="F66" s="23">
        <v>269107.57338386634</v>
      </c>
    </row>
    <row r="67" spans="1:6" ht="15.75" x14ac:dyDescent="0.25">
      <c r="A67" s="20" t="s">
        <v>83</v>
      </c>
      <c r="B67" s="7">
        <v>10.558999999999999</v>
      </c>
      <c r="C67" s="8" t="s">
        <v>12</v>
      </c>
      <c r="D67" s="9">
        <v>1282724</v>
      </c>
      <c r="E67" s="9">
        <v>1298306</v>
      </c>
      <c r="F67" s="24">
        <v>1425010.1034738314</v>
      </c>
    </row>
    <row r="68" spans="1:6" ht="15.75" x14ac:dyDescent="0.25">
      <c r="A68" s="22" t="s">
        <v>84</v>
      </c>
      <c r="B68" s="14">
        <v>10.558999999999999</v>
      </c>
      <c r="C68" s="14" t="s">
        <v>79</v>
      </c>
      <c r="D68" s="6">
        <v>15102894</v>
      </c>
      <c r="E68" s="6">
        <f>13357303+2981164</f>
        <v>16338467</v>
      </c>
      <c r="F68" s="23">
        <v>16467519</v>
      </c>
    </row>
    <row r="69" spans="1:6" ht="15.75" x14ac:dyDescent="0.25">
      <c r="A69" s="20" t="s">
        <v>85</v>
      </c>
      <c r="B69" s="7">
        <v>10.555999999999999</v>
      </c>
      <c r="C69" s="8" t="s">
        <v>79</v>
      </c>
      <c r="D69" s="9">
        <v>72439</v>
      </c>
      <c r="E69" s="9">
        <v>211685</v>
      </c>
      <c r="F69" s="24">
        <v>213357</v>
      </c>
    </row>
    <row r="70" spans="1:6" ht="15.75" x14ac:dyDescent="0.25">
      <c r="A70" s="22" t="s">
        <v>86</v>
      </c>
      <c r="B70" s="14">
        <v>10.555</v>
      </c>
      <c r="C70" s="14" t="s">
        <v>79</v>
      </c>
      <c r="D70" s="6">
        <v>1653105787</v>
      </c>
      <c r="E70" s="6">
        <v>1788201696</v>
      </c>
      <c r="F70" s="23">
        <v>1802326059</v>
      </c>
    </row>
    <row r="71" spans="1:6" ht="15.75" x14ac:dyDescent="0.25">
      <c r="A71" s="20" t="s">
        <v>87</v>
      </c>
      <c r="B71" s="7">
        <v>10.553000000000001</v>
      </c>
      <c r="C71" s="8" t="s">
        <v>79</v>
      </c>
      <c r="D71" s="9">
        <v>719464311</v>
      </c>
      <c r="E71" s="9">
        <v>778293674</v>
      </c>
      <c r="F71" s="24">
        <v>784441136</v>
      </c>
    </row>
    <row r="72" spans="1:6" ht="15.75" x14ac:dyDescent="0.25">
      <c r="A72" s="22" t="s">
        <v>88</v>
      </c>
      <c r="B72" s="14" t="s">
        <v>89</v>
      </c>
      <c r="C72" s="14" t="s">
        <v>79</v>
      </c>
      <c r="D72" s="6">
        <v>304467825</v>
      </c>
      <c r="E72" s="6">
        <v>329376479</v>
      </c>
      <c r="F72" s="23">
        <v>331978105</v>
      </c>
    </row>
    <row r="73" spans="1:6" ht="15.75" x14ac:dyDescent="0.25">
      <c r="A73" s="20" t="s">
        <v>90</v>
      </c>
      <c r="B73" s="7">
        <v>84.370999999999995</v>
      </c>
      <c r="C73" s="8" t="s">
        <v>12</v>
      </c>
      <c r="D73" s="9">
        <v>219659</v>
      </c>
      <c r="E73" s="9">
        <f>475000+54875</f>
        <v>529875</v>
      </c>
      <c r="F73" s="24">
        <v>535610</v>
      </c>
    </row>
    <row r="74" spans="1:6" ht="15.75" x14ac:dyDescent="0.25">
      <c r="A74" s="22" t="s">
        <v>91</v>
      </c>
      <c r="B74" s="14">
        <v>84.370999999999995</v>
      </c>
      <c r="C74" s="14" t="s">
        <v>92</v>
      </c>
      <c r="D74" s="6">
        <v>0</v>
      </c>
      <c r="E74" s="6">
        <v>12635000</v>
      </c>
      <c r="F74" s="23">
        <v>9025000</v>
      </c>
    </row>
    <row r="75" spans="1:6" ht="15.75" x14ac:dyDescent="0.25">
      <c r="A75" s="20" t="s">
        <v>93</v>
      </c>
      <c r="B75" s="7">
        <v>84.424999999999997</v>
      </c>
      <c r="C75" s="8" t="s">
        <v>12</v>
      </c>
      <c r="D75" s="9">
        <v>599500</v>
      </c>
      <c r="E75" s="9">
        <v>0</v>
      </c>
      <c r="F75" s="24">
        <v>0</v>
      </c>
    </row>
    <row r="76" spans="1:6" ht="15.75" x14ac:dyDescent="0.25">
      <c r="A76" s="22" t="s">
        <v>94</v>
      </c>
      <c r="B76" s="14">
        <v>84.424999999999997</v>
      </c>
      <c r="C76" s="14" t="s">
        <v>95</v>
      </c>
      <c r="D76" s="6">
        <v>27139983</v>
      </c>
      <c r="E76" s="6">
        <v>0</v>
      </c>
      <c r="F76" s="23">
        <v>0</v>
      </c>
    </row>
    <row r="77" spans="1:6" ht="15.75" x14ac:dyDescent="0.25">
      <c r="A77" s="20" t="s">
        <v>96</v>
      </c>
      <c r="B77" s="7">
        <v>84.424999999999997</v>
      </c>
      <c r="C77" s="8" t="s">
        <v>97</v>
      </c>
      <c r="D77" s="9">
        <v>2650315</v>
      </c>
      <c r="E77" s="9">
        <v>0</v>
      </c>
      <c r="F77" s="24">
        <v>0</v>
      </c>
    </row>
    <row r="78" spans="1:6" ht="15.75" x14ac:dyDescent="0.25">
      <c r="A78" s="22" t="s">
        <v>98</v>
      </c>
      <c r="B78" s="14">
        <v>84.424999999999997</v>
      </c>
      <c r="C78" s="14" t="s">
        <v>12</v>
      </c>
      <c r="D78" s="6">
        <v>239800</v>
      </c>
      <c r="E78" s="6">
        <v>0</v>
      </c>
      <c r="F78" s="23">
        <v>0</v>
      </c>
    </row>
    <row r="79" spans="1:6" ht="15.75" x14ac:dyDescent="0.25">
      <c r="A79" s="20" t="s">
        <v>99</v>
      </c>
      <c r="B79" s="7">
        <v>10.541</v>
      </c>
      <c r="C79" s="8" t="s">
        <v>12</v>
      </c>
      <c r="D79" s="9">
        <f>43513+245769</f>
        <v>289282</v>
      </c>
      <c r="E79" s="9">
        <v>499983</v>
      </c>
      <c r="F79" s="24">
        <v>548777.27328161208</v>
      </c>
    </row>
    <row r="80" spans="1:6" ht="15.75" x14ac:dyDescent="0.25">
      <c r="A80" s="22" t="s">
        <v>100</v>
      </c>
      <c r="B80" s="14">
        <v>10.574</v>
      </c>
      <c r="C80" s="14" t="s">
        <v>12</v>
      </c>
      <c r="D80" s="6">
        <v>18466</v>
      </c>
      <c r="E80" s="6">
        <v>34000</v>
      </c>
      <c r="F80" s="23">
        <v>37318.123399345197</v>
      </c>
    </row>
    <row r="81" spans="1:6" ht="15.75" x14ac:dyDescent="0.25">
      <c r="A81" s="20" t="s">
        <v>101</v>
      </c>
      <c r="B81" s="7">
        <v>10.646000000000001</v>
      </c>
      <c r="C81" s="8" t="s">
        <v>12</v>
      </c>
      <c r="D81" s="9">
        <v>162619</v>
      </c>
      <c r="E81" s="9">
        <v>303000</v>
      </c>
      <c r="F81" s="24">
        <v>332570.33500004688</v>
      </c>
    </row>
    <row r="82" spans="1:6" ht="15.75" x14ac:dyDescent="0.25">
      <c r="A82" s="22" t="s">
        <v>102</v>
      </c>
      <c r="B82" s="14">
        <v>84.322999999999993</v>
      </c>
      <c r="C82" s="14" t="s">
        <v>54</v>
      </c>
      <c r="D82" s="6">
        <v>2315925</v>
      </c>
      <c r="E82" s="6">
        <v>0</v>
      </c>
      <c r="F82" s="23">
        <v>0</v>
      </c>
    </row>
    <row r="83" spans="1:6" ht="15.75" x14ac:dyDescent="0.25">
      <c r="A83" s="20" t="s">
        <v>103</v>
      </c>
      <c r="B83" s="7">
        <v>84.183999999999997</v>
      </c>
      <c r="C83" s="8" t="s">
        <v>12</v>
      </c>
      <c r="D83" s="9">
        <v>440954</v>
      </c>
      <c r="E83" s="9">
        <v>1858797</v>
      </c>
      <c r="F83" s="24">
        <v>1878915</v>
      </c>
    </row>
    <row r="84" spans="1:6" ht="15.75" x14ac:dyDescent="0.25">
      <c r="A84" s="22" t="s">
        <v>104</v>
      </c>
      <c r="B84" s="14">
        <v>93.242999999999995</v>
      </c>
      <c r="C84" s="14" t="s">
        <v>12</v>
      </c>
      <c r="D84" s="6">
        <v>493953</v>
      </c>
      <c r="E84" s="6">
        <v>592975</v>
      </c>
      <c r="F84" s="23">
        <v>597061.58480169205</v>
      </c>
    </row>
    <row r="85" spans="1:6" ht="15.75" x14ac:dyDescent="0.25">
      <c r="A85" s="20" t="s">
        <v>105</v>
      </c>
      <c r="B85" s="7">
        <v>93.242999999999995</v>
      </c>
      <c r="C85" s="8" t="s">
        <v>106</v>
      </c>
      <c r="D85" s="9">
        <v>1298694</v>
      </c>
      <c r="E85" s="9">
        <v>1500000</v>
      </c>
      <c r="F85" s="24">
        <v>1100000</v>
      </c>
    </row>
    <row r="86" spans="1:6" ht="15.75" x14ac:dyDescent="0.25">
      <c r="A86" s="22" t="s">
        <v>107</v>
      </c>
      <c r="B86" s="14">
        <v>93.242999999999995</v>
      </c>
      <c r="C86" s="14" t="s">
        <v>12</v>
      </c>
      <c r="D86" s="6">
        <v>176977</v>
      </c>
      <c r="E86" s="6">
        <v>207075</v>
      </c>
      <c r="F86" s="23">
        <v>208502.09144198388</v>
      </c>
    </row>
    <row r="87" spans="1:6" ht="15.75" x14ac:dyDescent="0.25">
      <c r="A87" s="20" t="s">
        <v>108</v>
      </c>
      <c r="B87" s="7">
        <v>16.838999999999999</v>
      </c>
      <c r="C87" s="8" t="s">
        <v>106</v>
      </c>
      <c r="D87" s="9">
        <v>403980</v>
      </c>
      <c r="E87" s="9">
        <v>0</v>
      </c>
      <c r="F87" s="24">
        <v>0</v>
      </c>
    </row>
    <row r="88" spans="1:6" ht="15.75" x14ac:dyDescent="0.25">
      <c r="A88" s="22" t="s">
        <v>109</v>
      </c>
      <c r="B88" s="14">
        <v>16.838999999999999</v>
      </c>
      <c r="C88" s="14" t="s">
        <v>12</v>
      </c>
      <c r="D88" s="6">
        <v>323599</v>
      </c>
      <c r="E88" s="6">
        <v>0</v>
      </c>
      <c r="F88" s="23">
        <v>0</v>
      </c>
    </row>
    <row r="89" spans="1:6" ht="15.75" x14ac:dyDescent="0.25">
      <c r="A89" s="20" t="s">
        <v>110</v>
      </c>
      <c r="B89" s="7">
        <v>10.645</v>
      </c>
      <c r="C89" s="8" t="s">
        <v>12</v>
      </c>
      <c r="D89" s="9">
        <v>318251</v>
      </c>
      <c r="E89" s="9">
        <v>335001</v>
      </c>
      <c r="F89" s="24">
        <v>0</v>
      </c>
    </row>
    <row r="90" spans="1:6" ht="15.75" x14ac:dyDescent="0.25">
      <c r="A90" s="22" t="s">
        <v>111</v>
      </c>
      <c r="B90" s="14">
        <v>10.558</v>
      </c>
      <c r="C90" s="14" t="s">
        <v>79</v>
      </c>
      <c r="D90" s="6">
        <v>0</v>
      </c>
      <c r="E90" s="6">
        <v>117739</v>
      </c>
      <c r="F90" s="23">
        <v>118669</v>
      </c>
    </row>
    <row r="91" spans="1:6" ht="15.75" x14ac:dyDescent="0.25">
      <c r="A91" s="20" t="s">
        <v>112</v>
      </c>
      <c r="B91" s="7">
        <v>84.322999999999993</v>
      </c>
      <c r="C91" s="8" t="s">
        <v>12</v>
      </c>
      <c r="D91" s="9">
        <v>3304</v>
      </c>
      <c r="E91" s="9">
        <v>0</v>
      </c>
      <c r="F91" s="24">
        <v>0</v>
      </c>
    </row>
    <row r="92" spans="1:6" ht="15.75" x14ac:dyDescent="0.25">
      <c r="A92" s="22" t="s">
        <v>113</v>
      </c>
      <c r="B92" s="14">
        <v>10.645</v>
      </c>
      <c r="C92" s="14" t="s">
        <v>79</v>
      </c>
      <c r="D92" s="6">
        <v>0</v>
      </c>
      <c r="E92" s="6">
        <v>1886442</v>
      </c>
      <c r="F92" s="23">
        <v>0</v>
      </c>
    </row>
    <row r="93" spans="1:6" ht="15.75" x14ac:dyDescent="0.25">
      <c r="A93" s="20" t="s">
        <v>114</v>
      </c>
      <c r="B93" s="7">
        <v>84.424000000000007</v>
      </c>
      <c r="C93" s="8" t="s">
        <v>12</v>
      </c>
      <c r="D93" s="9">
        <v>0</v>
      </c>
      <c r="E93" s="9">
        <v>38078</v>
      </c>
      <c r="F93" s="24">
        <v>0</v>
      </c>
    </row>
    <row r="94" spans="1:6" ht="15.75" x14ac:dyDescent="0.25">
      <c r="A94" s="22" t="s">
        <v>115</v>
      </c>
      <c r="B94" s="14">
        <v>84.424000000000007</v>
      </c>
      <c r="C94" s="14" t="s">
        <v>12</v>
      </c>
      <c r="D94" s="6">
        <v>303266</v>
      </c>
      <c r="E94" s="6">
        <v>309656</v>
      </c>
      <c r="F94" s="23">
        <v>0</v>
      </c>
    </row>
    <row r="95" spans="1:6" ht="15.75" x14ac:dyDescent="0.25">
      <c r="A95" s="20" t="s">
        <v>116</v>
      </c>
      <c r="B95" s="7">
        <v>84.424000000000007</v>
      </c>
      <c r="C95" s="8" t="s">
        <v>12</v>
      </c>
      <c r="D95" s="9">
        <v>0</v>
      </c>
      <c r="E95" s="9">
        <v>570000</v>
      </c>
      <c r="F95" s="24">
        <v>738972</v>
      </c>
    </row>
    <row r="96" spans="1:6" ht="15.75" x14ac:dyDescent="0.25">
      <c r="A96" s="26" t="s">
        <v>117</v>
      </c>
      <c r="B96" s="27"/>
      <c r="C96" s="27"/>
      <c r="D96" s="28">
        <f>SUBTOTAL(9,D6:D95)</f>
        <v>7778847955</v>
      </c>
      <c r="E96" s="28">
        <f>SUBTOTAL(9,E6:E95)</f>
        <v>8166528377</v>
      </c>
      <c r="F96" s="29">
        <f>SUBTOTAL(9,F6:F95)</f>
        <v>7970702999.7144299</v>
      </c>
    </row>
    <row r="97" spans="1:1" ht="15.75" x14ac:dyDescent="0.25">
      <c r="A97" s="17" t="s">
        <v>118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Annual 3-Year CDE 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Annual Three-Year Federal Fund Expenditure Report - Reports (CA Dept of Education)</dc:title>
  <dc:subject>This is the fiscal year 2025-26 three-year federal fund expenditure report for the Governor and Legislature.</dc:subject>
  <dc:creator/>
  <cp:lastModifiedBy/>
  <dcterms:created xsi:type="dcterms:W3CDTF">2026-03-05T23:10:05Z</dcterms:created>
  <dcterms:modified xsi:type="dcterms:W3CDTF">2026-03-05T23:11:10Z</dcterms:modified>
</cp:coreProperties>
</file>