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defaultThemeVersion="166925"/>
  <mc:AlternateContent xmlns:mc="http://schemas.openxmlformats.org/markup-compatibility/2006">
    <mc:Choice Requires="x15">
      <x15ac:absPath xmlns:x15ac="http://schemas.microsoft.com/office/spreadsheetml/2010/11/ac" url="C:\Users\jamick\Desktop\part b app\"/>
    </mc:Choice>
  </mc:AlternateContent>
  <xr:revisionPtr revIDLastSave="0" documentId="13_ncr:1_{8BC56A24-18D0-4451-BE87-13CE5AA3AE19}" xr6:coauthVersionLast="36" xr6:coauthVersionMax="46" xr10:uidLastSave="{00000000-0000-0000-0000-000000000000}"/>
  <bookViews>
    <workbookView xWindow="-105" yWindow="-105" windowWidth="19425" windowHeight="10425" xr2:uid="{2EBFF56D-3196-4727-999D-594F21C2194C}"/>
  </bookViews>
  <sheets>
    <sheet name="Part B Funds"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71" i="1" l="1"/>
  <c r="Z255" i="1"/>
  <c r="X252" i="1"/>
  <c r="Z215" i="1"/>
  <c r="U209" i="1"/>
  <c r="Q207" i="1"/>
  <c r="J201" i="1"/>
  <c r="J202" i="1" s="1"/>
  <c r="H201" i="1"/>
  <c r="J194" i="1"/>
  <c r="J193" i="1"/>
  <c r="I193" i="1"/>
  <c r="I187" i="1"/>
  <c r="A183" i="1"/>
  <c r="I172" i="1"/>
  <c r="I159" i="1"/>
  <c r="I153" i="1"/>
  <c r="I148" i="1"/>
  <c r="I144" i="1"/>
  <c r="I140" i="1"/>
  <c r="I137" i="1"/>
  <c r="I134" i="1"/>
  <c r="I131" i="1"/>
  <c r="I129" i="1"/>
  <c r="I125" i="1"/>
  <c r="J120" i="1"/>
  <c r="I120" i="1"/>
  <c r="H118" i="1"/>
  <c r="H122" i="1" s="1"/>
  <c r="H127" i="1" s="1"/>
  <c r="H130" i="1" s="1"/>
  <c r="H133" i="1" s="1"/>
  <c r="H136" i="1" s="1"/>
  <c r="H139" i="1" s="1"/>
  <c r="H142" i="1" s="1"/>
  <c r="H146" i="1" s="1"/>
  <c r="H151" i="1" s="1"/>
  <c r="H156" i="1" s="1"/>
  <c r="H165" i="1" s="1"/>
  <c r="H174" i="1" s="1"/>
  <c r="J116" i="1"/>
  <c r="I116" i="1"/>
  <c r="H113" i="1"/>
  <c r="E111" i="1"/>
  <c r="I110" i="1"/>
  <c r="I97" i="1"/>
  <c r="I96" i="1"/>
  <c r="B95" i="1"/>
  <c r="S278" i="1" s="1"/>
  <c r="J91" i="1"/>
  <c r="I62" i="1"/>
  <c r="J66" i="1" s="1"/>
  <c r="I58" i="1"/>
  <c r="H47" i="1"/>
  <c r="Y225" i="1" s="1"/>
  <c r="I45" i="1"/>
  <c r="I41" i="1"/>
  <c r="I39" i="1"/>
  <c r="I35" i="1"/>
  <c r="I24" i="1"/>
  <c r="I21" i="1"/>
  <c r="I12" i="1"/>
  <c r="I2" i="1"/>
  <c r="B32" i="1" s="1"/>
  <c r="J47" i="1" s="1"/>
  <c r="J48" i="1" s="1"/>
  <c r="H2" i="1"/>
  <c r="H88" i="1" s="1"/>
  <c r="G2" i="1"/>
  <c r="H82" i="1" s="1"/>
  <c r="F2" i="1"/>
  <c r="H78" i="1" s="1"/>
  <c r="E2" i="1"/>
  <c r="H72" i="1" s="1"/>
  <c r="D2" i="1"/>
  <c r="V227" i="1" s="1"/>
  <c r="B2" i="1"/>
  <c r="I3" i="1" s="1"/>
  <c r="I5" i="1" s="1"/>
  <c r="H96" i="1" l="1"/>
  <c r="J98" i="1" s="1"/>
  <c r="J64" i="1"/>
  <c r="J165" i="1"/>
  <c r="J151" i="1"/>
  <c r="J142" i="1"/>
  <c r="J136" i="1"/>
  <c r="J130" i="1"/>
  <c r="J122" i="1"/>
  <c r="K142" i="1"/>
  <c r="K113" i="1"/>
  <c r="J113" i="1"/>
  <c r="K130" i="1"/>
  <c r="K156" i="1"/>
  <c r="K146" i="1"/>
  <c r="K139" i="1"/>
  <c r="K133" i="1"/>
  <c r="K127" i="1"/>
  <c r="K165" i="1"/>
  <c r="K136" i="1"/>
  <c r="I176" i="1"/>
  <c r="J156" i="1"/>
  <c r="J146" i="1"/>
  <c r="J139" i="1"/>
  <c r="J133" i="1"/>
  <c r="J127" i="1"/>
  <c r="K118" i="1"/>
  <c r="J118" i="1"/>
  <c r="K151" i="1"/>
  <c r="K122" i="1"/>
  <c r="J110" i="1"/>
  <c r="S272" i="1"/>
  <c r="I9" i="1"/>
  <c r="J62" i="1"/>
  <c r="D111" i="1"/>
  <c r="S267" i="1"/>
  <c r="V272" i="1"/>
  <c r="S268" i="1"/>
  <c r="S273" i="1"/>
  <c r="S269" i="1"/>
  <c r="S275" i="1"/>
  <c r="U269" i="1"/>
  <c r="S276" i="1"/>
  <c r="U230" i="1"/>
  <c r="S270" i="1"/>
  <c r="S277" i="1"/>
  <c r="A110" i="1"/>
  <c r="S271" i="1"/>
  <c r="Z257" i="1" l="1"/>
  <c r="I99" i="1"/>
  <c r="J99" i="1" s="1"/>
  <c r="J104" i="1" s="1"/>
  <c r="J11" i="1"/>
  <c r="H13" i="1"/>
  <c r="Z216" i="1"/>
  <c r="X227" i="1" s="1"/>
  <c r="J180" i="1"/>
  <c r="J176" i="1"/>
  <c r="J178" i="1" s="1"/>
  <c r="J100" i="1" l="1"/>
  <c r="J101" i="1"/>
  <c r="J102" i="1"/>
  <c r="K101" i="1"/>
  <c r="J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266F48C7-FC97-4D20-B086-32454B7724AD}">
      <text>
        <r>
          <rPr>
            <b/>
            <sz val="8"/>
            <color indexed="81"/>
            <rFont val="Tahoma"/>
            <family val="2"/>
          </rPr>
          <t xml:space="preserve">See 20 U.S.C. 1411(e)(1)(A) and 1411(e)(3)(B)(i)
</t>
        </r>
      </text>
    </comment>
    <comment ref="B23" authorId="0" shapeId="0" xr:uid="{F81233DF-EDEE-42B0-A992-08742F207385}">
      <text>
        <r>
          <rPr>
            <b/>
            <sz val="8"/>
            <color indexed="81"/>
            <rFont val="Tahoma"/>
            <family val="2"/>
          </rPr>
          <t xml:space="preserve">See 20 U.S.C. 1411(e)(1)(D)
</t>
        </r>
      </text>
    </comment>
    <comment ref="B27" authorId="0" shapeId="0" xr:uid="{EEF23CC4-9829-454E-B824-0F8AD183DDAF}">
      <text>
        <r>
          <rPr>
            <b/>
            <sz val="8"/>
            <color indexed="81"/>
            <rFont val="Tahoma"/>
            <family val="2"/>
          </rPr>
          <t>See 20 U.S.C. 1411(e)(6) and 1411(e)(1)(B)</t>
        </r>
        <r>
          <rPr>
            <sz val="8"/>
            <color indexed="81"/>
            <rFont val="Tahoma"/>
            <family val="2"/>
          </rPr>
          <t xml:space="preserve">
</t>
        </r>
      </text>
    </comment>
    <comment ref="C34" authorId="0" shapeId="0" xr:uid="{C6E94022-A91E-4668-9416-1D9363BD1157}">
      <text>
        <r>
          <rPr>
            <b/>
            <sz val="8"/>
            <color indexed="81"/>
            <rFont val="Tahoma"/>
            <family val="2"/>
          </rPr>
          <t>See 20 U.S.C. 1411(e)(2)(C)(i)</t>
        </r>
        <r>
          <rPr>
            <sz val="8"/>
            <color indexed="81"/>
            <rFont val="Tahoma"/>
            <family val="2"/>
          </rPr>
          <t xml:space="preserve">
</t>
        </r>
      </text>
    </comment>
    <comment ref="C37" authorId="0" shapeId="0" xr:uid="{6D8CF737-1776-44E0-9BE4-11956BADEC47}">
      <text>
        <r>
          <rPr>
            <b/>
            <sz val="8"/>
            <color indexed="81"/>
            <rFont val="Tahoma"/>
            <family val="2"/>
          </rPr>
          <t>See 20 U.S.C. 1411(e)(2)(C)(iii)</t>
        </r>
        <r>
          <rPr>
            <sz val="8"/>
            <color indexed="81"/>
            <rFont val="Tahoma"/>
            <family val="2"/>
          </rPr>
          <t xml:space="preserve">
</t>
        </r>
      </text>
    </comment>
    <comment ref="C41" authorId="0" shapeId="0" xr:uid="{14E2D01F-F2E6-4B6D-9141-A75F4C036B4D}">
      <text>
        <r>
          <rPr>
            <b/>
            <sz val="8"/>
            <color indexed="81"/>
            <rFont val="Tahoma"/>
            <family val="2"/>
          </rPr>
          <t>See 20 U.S.C. 1411(e)(2)(C)(vii)</t>
        </r>
        <r>
          <rPr>
            <sz val="8"/>
            <color indexed="81"/>
            <rFont val="Tahoma"/>
            <family val="2"/>
          </rPr>
          <t xml:space="preserve">
</t>
        </r>
      </text>
    </comment>
    <comment ref="C43" authorId="0" shapeId="0" xr:uid="{DD555944-B100-494D-B85D-F3F0607E9178}">
      <text>
        <r>
          <rPr>
            <b/>
            <sz val="8"/>
            <color indexed="81"/>
            <rFont val="Tahoma"/>
            <family val="2"/>
          </rPr>
          <t>See 20 U.S.C. 1411(e)(2)(C)(viii)</t>
        </r>
        <r>
          <rPr>
            <sz val="8"/>
            <color indexed="81"/>
            <rFont val="Tahoma"/>
            <family val="2"/>
          </rPr>
          <t xml:space="preserve">
</t>
        </r>
      </text>
    </comment>
    <comment ref="B50" authorId="0" shapeId="0" xr:uid="{31D2BA29-B47D-42C5-A9B5-3824B23C504B}">
      <text>
        <r>
          <rPr>
            <b/>
            <sz val="8"/>
            <color indexed="81"/>
            <rFont val="Tahoma"/>
            <family val="2"/>
          </rPr>
          <t xml:space="preserve">See 20 U.S.C. 1411(e)(7)
</t>
        </r>
      </text>
    </comment>
    <comment ref="A70" authorId="0" shapeId="0" xr:uid="{0845F173-FEA2-493F-8EC6-4F0F61AA7B24}">
      <text>
        <r>
          <rPr>
            <b/>
            <sz val="8"/>
            <color indexed="81"/>
            <rFont val="Tahoma"/>
            <family val="2"/>
          </rPr>
          <t>See 20 U.S.C. 1411(e)(2)(A)(i)</t>
        </r>
        <r>
          <rPr>
            <sz val="8"/>
            <color indexed="81"/>
            <rFont val="Tahoma"/>
            <family val="2"/>
          </rPr>
          <t xml:space="preserve">
</t>
        </r>
      </text>
    </comment>
    <comment ref="A76" authorId="0" shapeId="0" xr:uid="{D5BED0B8-994D-4722-AAC5-A2932F692768}">
      <text>
        <r>
          <rPr>
            <b/>
            <sz val="8"/>
            <color indexed="81"/>
            <rFont val="Tahoma"/>
            <family val="2"/>
          </rPr>
          <t>See 20 U.S.C. 1411(e)(2)(A)(i) and 20 U.S.C. 1411(e)(2)(A)(iii)(I)</t>
        </r>
        <r>
          <rPr>
            <sz val="8"/>
            <color indexed="81"/>
            <rFont val="Tahoma"/>
            <family val="2"/>
          </rPr>
          <t xml:space="preserve">
</t>
        </r>
      </text>
    </comment>
    <comment ref="A80" authorId="0" shapeId="0" xr:uid="{8C0AC67C-BC7B-4A00-8518-C4879279635B}">
      <text>
        <r>
          <rPr>
            <b/>
            <sz val="8"/>
            <color indexed="81"/>
            <rFont val="Tahoma"/>
            <family val="2"/>
          </rPr>
          <t>See 20 U.S.C. 1411(e)(2)(A)(ii)</t>
        </r>
        <r>
          <rPr>
            <sz val="8"/>
            <color indexed="81"/>
            <rFont val="Tahoma"/>
            <family val="2"/>
          </rPr>
          <t xml:space="preserve">
</t>
        </r>
      </text>
    </comment>
    <comment ref="A86" authorId="0" shapeId="0" xr:uid="{FA999822-F83D-4BE3-9187-308CAB6DF514}">
      <text>
        <r>
          <rPr>
            <b/>
            <sz val="8"/>
            <color indexed="81"/>
            <rFont val="Tahoma"/>
            <family val="2"/>
          </rPr>
          <t>See 20 U.S.C. 1411(e)(2)(A)(ii) and 20 U.S.C. 1411(e)(2)(A)(iii)(II)</t>
        </r>
        <r>
          <rPr>
            <sz val="8"/>
            <color indexed="81"/>
            <rFont val="Tahoma"/>
            <family val="2"/>
          </rPr>
          <t xml:space="preserve">
</t>
        </r>
      </text>
    </comment>
    <comment ref="A91" authorId="0" shapeId="0" xr:uid="{6C66E599-764A-4720-98C9-3EF52E71382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D3BD414-8A24-4DEC-9695-1D3E59F046E7}">
      <text>
        <r>
          <rPr>
            <b/>
            <sz val="8"/>
            <color indexed="81"/>
            <rFont val="Tahoma"/>
            <family val="2"/>
          </rPr>
          <t>See 20 U.S.C. 1411(e)(2)(B)(i)</t>
        </r>
        <r>
          <rPr>
            <sz val="8"/>
            <color indexed="81"/>
            <rFont val="Tahoma"/>
            <family val="2"/>
          </rPr>
          <t xml:space="preserve">
</t>
        </r>
      </text>
    </comment>
    <comment ref="C118" authorId="0" shapeId="0" xr:uid="{DF310C48-217D-42DB-B566-F8DCEF6ACC15}">
      <text>
        <r>
          <rPr>
            <b/>
            <sz val="8"/>
            <color indexed="81"/>
            <rFont val="Tahoma"/>
            <family val="2"/>
          </rPr>
          <t>See 20 U.S.C. 1411(e)(2)(B)(ii)</t>
        </r>
        <r>
          <rPr>
            <sz val="8"/>
            <color indexed="81"/>
            <rFont val="Tahoma"/>
            <family val="2"/>
          </rPr>
          <t xml:space="preserve">
</t>
        </r>
      </text>
    </comment>
    <comment ref="C124" authorId="0" shapeId="0" xr:uid="{E0A40F70-18DA-488D-874F-3159473D78B1}">
      <text>
        <r>
          <rPr>
            <b/>
            <sz val="8"/>
            <color indexed="81"/>
            <rFont val="Tahoma"/>
            <family val="2"/>
          </rPr>
          <t>See 20 U.S.C. 1411(e)(2)(C)(i)</t>
        </r>
        <r>
          <rPr>
            <sz val="8"/>
            <color indexed="81"/>
            <rFont val="Tahoma"/>
            <family val="2"/>
          </rPr>
          <t xml:space="preserve">
</t>
        </r>
      </text>
    </comment>
    <comment ref="C127" authorId="0" shapeId="0" xr:uid="{FF6F5C7C-99F7-4C75-A1B7-BD19B43A9426}">
      <text>
        <r>
          <rPr>
            <b/>
            <sz val="8"/>
            <color indexed="81"/>
            <rFont val="Tahoma"/>
            <family val="2"/>
          </rPr>
          <t>See 20 U.S.C. 1411(e)(2)(C)(iii)</t>
        </r>
        <r>
          <rPr>
            <sz val="8"/>
            <color indexed="81"/>
            <rFont val="Tahoma"/>
            <family val="2"/>
          </rPr>
          <t xml:space="preserve">
</t>
        </r>
      </text>
    </comment>
    <comment ref="C131" authorId="0" shapeId="0" xr:uid="{4CFB8393-3E5C-4D1C-9A5E-249D8727878F}">
      <text>
        <r>
          <rPr>
            <b/>
            <sz val="8"/>
            <color indexed="81"/>
            <rFont val="Tahoma"/>
            <family val="2"/>
          </rPr>
          <t>See 20 U.S.C. 1411(e)(2)(C)(vii)</t>
        </r>
        <r>
          <rPr>
            <sz val="8"/>
            <color indexed="81"/>
            <rFont val="Tahoma"/>
            <family val="2"/>
          </rPr>
          <t xml:space="preserve">
</t>
        </r>
      </text>
    </comment>
    <comment ref="C133" authorId="0" shapeId="0" xr:uid="{10EA253A-E74F-48C1-9A6A-45CF55419AAF}">
      <text>
        <r>
          <rPr>
            <b/>
            <sz val="8"/>
            <color indexed="81"/>
            <rFont val="Tahoma"/>
            <family val="2"/>
          </rPr>
          <t>See 20 U.S.C. 1411(e)(2)(C)(viii)</t>
        </r>
        <r>
          <rPr>
            <sz val="8"/>
            <color indexed="81"/>
            <rFont val="Tahoma"/>
            <family val="2"/>
          </rPr>
          <t xml:space="preserve">
</t>
        </r>
      </text>
    </comment>
    <comment ref="C136" authorId="0" shapeId="0" xr:uid="{02B6E287-3E8B-4782-BAEA-02EAEA087F3C}">
      <text>
        <r>
          <rPr>
            <b/>
            <sz val="8"/>
            <color indexed="81"/>
            <rFont val="Tahoma"/>
            <family val="2"/>
          </rPr>
          <t>See 20 U.S.C. 1411(e)(2)(C)(ii)</t>
        </r>
        <r>
          <rPr>
            <sz val="8"/>
            <color indexed="81"/>
            <rFont val="Tahoma"/>
            <family val="2"/>
          </rPr>
          <t xml:space="preserve">
</t>
        </r>
      </text>
    </comment>
    <comment ref="C139" authorId="0" shapeId="0" xr:uid="{0CB8BA33-8A3B-4EAE-84EB-738451940BDF}">
      <text>
        <r>
          <rPr>
            <b/>
            <sz val="8"/>
            <color indexed="81"/>
            <rFont val="Tahoma"/>
            <family val="2"/>
          </rPr>
          <t>See 20 U.S.C. 1411(e)(2)(C)(iv)</t>
        </r>
        <r>
          <rPr>
            <sz val="8"/>
            <color indexed="81"/>
            <rFont val="Tahoma"/>
            <family val="2"/>
          </rPr>
          <t xml:space="preserve">
</t>
        </r>
      </text>
    </comment>
    <comment ref="C142" authorId="0" shapeId="0" xr:uid="{B31D5992-641C-409D-8C6E-F31E87E9AF04}">
      <text>
        <r>
          <rPr>
            <b/>
            <sz val="8"/>
            <color indexed="81"/>
            <rFont val="Tahoma"/>
            <family val="2"/>
          </rPr>
          <t>See 20 U.S.C. 1411(e)(2)(C)(v)</t>
        </r>
        <r>
          <rPr>
            <sz val="8"/>
            <color indexed="81"/>
            <rFont val="Tahoma"/>
            <family val="2"/>
          </rPr>
          <t xml:space="preserve">
</t>
        </r>
      </text>
    </comment>
    <comment ref="C146" authorId="0" shapeId="0" xr:uid="{93AAD06D-4A68-48A1-9AB3-1C89A8DB1A32}">
      <text>
        <r>
          <rPr>
            <b/>
            <sz val="8"/>
            <color indexed="81"/>
            <rFont val="Tahoma"/>
            <family val="2"/>
          </rPr>
          <t>See 20 U.S.C. 1411(e)(2)(C)(vi)</t>
        </r>
        <r>
          <rPr>
            <sz val="8"/>
            <color indexed="81"/>
            <rFont val="Tahoma"/>
            <family val="2"/>
          </rPr>
          <t xml:space="preserve">
</t>
        </r>
      </text>
    </comment>
    <comment ref="C150" authorId="0" shapeId="0" xr:uid="{BADE29E1-46C2-4CBC-9921-A83773060DFE}">
      <text>
        <r>
          <rPr>
            <b/>
            <sz val="8"/>
            <color indexed="81"/>
            <rFont val="Tahoma"/>
            <family val="2"/>
          </rPr>
          <t>See 20 U.S.C. 1411(e)(2)(C)(ix)</t>
        </r>
        <r>
          <rPr>
            <sz val="8"/>
            <color indexed="81"/>
            <rFont val="Tahoma"/>
            <family val="2"/>
          </rPr>
          <t xml:space="preserve">
</t>
        </r>
      </text>
    </comment>
    <comment ref="C155" authorId="0" shapeId="0" xr:uid="{937C1875-F27C-4AF7-8812-95322C39ADE3}">
      <text>
        <r>
          <rPr>
            <b/>
            <sz val="8"/>
            <color indexed="81"/>
            <rFont val="Tahoma"/>
            <family val="2"/>
          </rPr>
          <t>See 20 U.S.C. 1411(e)(2)(C)(x)</t>
        </r>
        <r>
          <rPr>
            <sz val="8"/>
            <color indexed="81"/>
            <rFont val="Tahoma"/>
            <family val="2"/>
          </rPr>
          <t xml:space="preserve">
</t>
        </r>
      </text>
    </comment>
    <comment ref="C161" authorId="0" shapeId="0" xr:uid="{D99711FF-2A68-46CA-A537-5E485AC1AC2E}">
      <text>
        <r>
          <rPr>
            <b/>
            <sz val="8"/>
            <color indexed="81"/>
            <rFont val="Tahoma"/>
            <family val="2"/>
          </rPr>
          <t>See 20 U.S.C. 1411(e)(2)(C)(xi)</t>
        </r>
        <r>
          <rPr>
            <sz val="8"/>
            <color indexed="81"/>
            <rFont val="Tahoma"/>
            <family val="2"/>
          </rPr>
          <t xml:space="preserve">
</t>
        </r>
      </text>
    </comment>
    <comment ref="C185" authorId="0" shapeId="0" xr:uid="{8914D099-064F-401F-89F5-5CF5DC15286C}">
      <text>
        <r>
          <rPr>
            <b/>
            <sz val="8"/>
            <color indexed="81"/>
            <rFont val="Tahoma"/>
            <family val="2"/>
          </rPr>
          <t>See 20 U.S.C. 1411(e)(3)(A)(i)(I)</t>
        </r>
        <r>
          <rPr>
            <sz val="8"/>
            <color indexed="81"/>
            <rFont val="Tahoma"/>
            <family val="2"/>
          </rPr>
          <t xml:space="preserve">
</t>
        </r>
      </text>
    </comment>
    <comment ref="C189" authorId="0" shapeId="0" xr:uid="{4F1BC66B-F975-44B0-9F91-1B6E3B3EAA8C}">
      <text>
        <r>
          <rPr>
            <b/>
            <sz val="8"/>
            <color indexed="81"/>
            <rFont val="Tahoma"/>
            <family val="2"/>
          </rPr>
          <t>See 20 U.S.C. 1411(e)(3)(A)(i)(II) and 20 U.S.C. 1411(e)(3)(B)(ii)</t>
        </r>
        <r>
          <rPr>
            <sz val="8"/>
            <color indexed="81"/>
            <rFont val="Tahoma"/>
            <family val="2"/>
          </rPr>
          <t xml:space="preserve">
</t>
        </r>
      </text>
    </comment>
    <comment ref="C196" authorId="0" shapeId="0" xr:uid="{77487089-B993-4439-B6AD-0406F1E1CC8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<sst xmlns="http://schemas.openxmlformats.org/spreadsheetml/2006/main" count="252" uniqueCount="187">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</sst>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applyAlignment="1">
      <alignment vertical="top" wrapText="1"/>
    </xf>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0" fontId="7" fillId="3" borderId="0" xfId="0" applyFont="1" applyFill="1" applyAlignment="1">
      <alignment horizontal="center"/>
    </xf>
    <xf numFmtId="0" fontId="0" fillId="3" borderId="0" xfId="0" applyFill="1"/>
    <xf numFmtId="0" fontId="7" fillId="3" borderId="0" xfId="0" applyFont="1" applyFill="1"/>
    <xf numFmtId="165" fontId="7" fillId="3" borderId="0" xfId="0" applyNumberFormat="1" applyFont="1" applyFill="1" applyAlignment="1">
      <alignment horizontal="left" vertical="top"/>
    </xf>
    <xf numFmtId="0" fontId="0" fillId="3" borderId="0" xfId="0" applyFill="1" applyAlignment="1">
      <alignment wrapText="1"/>
    </xf>
    <xf numFmtId="0" fontId="8" fillId="3" borderId="0" xfId="0" applyFont="1"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7EB6-DBFC-4E20-9109-82109F752D30}">
  <dimension ref="A1:Z278"/>
  <sheetViews>
    <sheetView showGridLines="0" tabSelected="1" workbookViewId="0">
      <selection sqref="A1:E1"/>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3.28515625" style="48"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31"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84" t="s">
        <v>9</v>
      </c>
      <c r="B1" s="84"/>
      <c r="C1" s="84"/>
      <c r="D1" s="84"/>
      <c r="E1" s="84"/>
      <c r="F1" s="1" t="s">
        <v>1</v>
      </c>
      <c r="G1" s="2" t="s">
        <v>2</v>
      </c>
      <c r="H1" s="3">
        <v>2021</v>
      </c>
      <c r="I1" s="4"/>
      <c r="J1" s="4"/>
      <c r="K1" s="4"/>
      <c r="L1" s="4"/>
      <c r="M1" s="4"/>
      <c r="N1" s="4"/>
      <c r="O1" s="4"/>
      <c r="P1" s="4"/>
      <c r="T1" s="5"/>
      <c r="U1" s="5" t="s">
        <v>0</v>
      </c>
      <c r="V1" s="5"/>
    </row>
    <row r="2" spans="1:22" x14ac:dyDescent="0.25">
      <c r="A2" s="6"/>
      <c r="B2" s="7">
        <f>VLOOKUP($A1,fund_table,MATCH($H$1,year_row,0),0)</f>
        <v>1343641173</v>
      </c>
      <c r="C2" s="8"/>
      <c r="D2" s="7">
        <f>VLOOKUP(A1,admin,MATCH(H1,admin_year,0),0)</f>
        <v>25310588</v>
      </c>
      <c r="E2" s="9">
        <f>VLOOKUP($A$1,other,MATCH($H$1&amp;" RPHA",other_label,0),0)</f>
        <v>147818242.16230589</v>
      </c>
      <c r="F2" s="9">
        <f>VLOOKUP($A$1,other,MATCH($H$1&amp;" HA",other_label,0),0)</f>
        <v>132020584.98153605</v>
      </c>
      <c r="G2" s="8">
        <f>VLOOKUP($A$1,other,MATCH($H$1&amp;" RPLA",other_label,0),0)</f>
        <v>155209154.27042106</v>
      </c>
      <c r="H2" s="8">
        <f>VLOOKUP($A$1,other,MATCH($H$1&amp;" LA",other_label,0),0)</f>
        <v>140427330.05419055</v>
      </c>
      <c r="I2" s="10">
        <f>VLOOKUP(A1,admin,MATCH(2004,admin_year,0),0)</f>
        <v>17984412</v>
      </c>
      <c r="J2" s="11"/>
      <c r="K2" s="4"/>
      <c r="L2" s="4"/>
      <c r="M2" s="4"/>
      <c r="N2" s="4"/>
      <c r="O2" s="4"/>
      <c r="P2" s="4"/>
      <c r="T2" s="5"/>
      <c r="U2" s="5" t="s">
        <v>3</v>
      </c>
      <c r="V2" s="5"/>
    </row>
    <row r="3" spans="1:22" x14ac:dyDescent="0.25">
      <c r="A3" s="85" t="s">
        <v>4</v>
      </c>
      <c r="B3" s="85"/>
      <c r="C3" s="85"/>
      <c r="D3" s="85"/>
      <c r="E3" s="85"/>
      <c r="F3" s="85"/>
      <c r="G3" s="12"/>
      <c r="H3" s="13"/>
      <c r="I3" s="14">
        <f>B2</f>
        <v>1343641173</v>
      </c>
      <c r="J3" s="4"/>
      <c r="K3" s="4"/>
      <c r="L3" s="4"/>
      <c r="M3" s="4"/>
      <c r="N3" s="4"/>
      <c r="O3" s="4"/>
      <c r="P3" s="4"/>
      <c r="T3" s="5"/>
      <c r="U3" s="5" t="s">
        <v>5</v>
      </c>
      <c r="V3" s="5"/>
    </row>
    <row r="4" spans="1:22" x14ac:dyDescent="0.25">
      <c r="A4" s="15"/>
      <c r="B4" s="15"/>
      <c r="C4" s="15"/>
      <c r="D4" s="15"/>
      <c r="E4" s="15"/>
      <c r="F4" s="15"/>
      <c r="G4" s="2"/>
      <c r="H4" s="4"/>
      <c r="I4" s="16"/>
      <c r="J4" s="4"/>
      <c r="K4" s="4"/>
      <c r="L4" s="4"/>
      <c r="M4" s="4"/>
      <c r="N4" s="4"/>
      <c r="O4" s="4"/>
      <c r="P4" s="4"/>
      <c r="T4" s="5"/>
      <c r="U4" s="5" t="s">
        <v>6</v>
      </c>
      <c r="V4" s="5"/>
    </row>
    <row r="5" spans="1:22" x14ac:dyDescent="0.25">
      <c r="A5" s="77" t="s">
        <v>7</v>
      </c>
      <c r="B5" s="77"/>
      <c r="C5" s="77"/>
      <c r="D5" s="77"/>
      <c r="E5" s="77"/>
      <c r="F5" s="77"/>
      <c r="G5" s="2"/>
      <c r="H5" s="4"/>
      <c r="I5" s="16">
        <f>SUM(I3:I3)</f>
        <v>1343641173</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x14ac:dyDescent="0.25">
      <c r="A7" s="15" t="s">
        <v>10</v>
      </c>
      <c r="B7" s="4"/>
      <c r="C7" s="4"/>
      <c r="D7" s="4"/>
      <c r="E7" s="4"/>
      <c r="F7" s="4"/>
      <c r="G7" s="2"/>
      <c r="H7" s="4"/>
      <c r="I7" s="16"/>
      <c r="J7" s="4"/>
      <c r="K7" s="4"/>
      <c r="L7" s="4"/>
      <c r="M7" s="4"/>
      <c r="N7" s="4"/>
      <c r="O7" s="4"/>
      <c r="P7" s="4"/>
      <c r="T7" s="5"/>
      <c r="U7" s="5" t="s">
        <v>11</v>
      </c>
      <c r="V7" s="5"/>
    </row>
    <row r="8" spans="1:22" x14ac:dyDescent="0.25">
      <c r="A8" s="4"/>
      <c r="B8" s="4"/>
      <c r="C8" s="4"/>
      <c r="D8" s="4"/>
      <c r="E8" s="4"/>
      <c r="F8" s="4"/>
      <c r="G8" s="17" t="s">
        <v>12</v>
      </c>
      <c r="H8" s="4"/>
      <c r="I8" s="18"/>
      <c r="J8" s="4"/>
      <c r="K8" s="4"/>
      <c r="L8" s="4"/>
      <c r="M8" s="4"/>
      <c r="N8" s="4"/>
      <c r="O8" s="4"/>
      <c r="P8" s="4"/>
      <c r="T8" s="5"/>
      <c r="U8" s="5" t="s">
        <v>13</v>
      </c>
      <c r="V8" s="5"/>
    </row>
    <row r="9" spans="1:22" x14ac:dyDescent="0.25">
      <c r="A9" s="76" t="s">
        <v>14</v>
      </c>
      <c r="B9" s="76"/>
      <c r="C9" s="76"/>
      <c r="D9" s="76"/>
      <c r="E9" s="76"/>
      <c r="F9" s="76"/>
      <c r="G9" s="17" t="s">
        <v>15</v>
      </c>
      <c r="H9" s="4"/>
      <c r="I9" s="16">
        <f>D2</f>
        <v>25310588</v>
      </c>
      <c r="J9" s="4"/>
      <c r="K9" s="4"/>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6" t="s">
        <v>18</v>
      </c>
      <c r="B11" s="76"/>
      <c r="C11" s="76"/>
      <c r="D11" s="76"/>
      <c r="E11" s="76"/>
      <c r="F11" s="76"/>
      <c r="G11" s="2"/>
      <c r="H11" s="4"/>
      <c r="I11" s="19">
        <v>25310588</v>
      </c>
      <c r="J11" s="83" t="str">
        <f>IF(SUM(I11:I11)&gt;I9,"PROBLEM The amount you want to set aside is more than the maximum amount available to be set aside.","OK")</f>
        <v>OK</v>
      </c>
      <c r="K11" s="83"/>
      <c r="L11" s="83"/>
      <c r="M11" s="83"/>
      <c r="N11" s="83"/>
      <c r="O11" s="83"/>
      <c r="P11" s="83"/>
      <c r="T11" s="5"/>
      <c r="U11" s="5" t="s">
        <v>19</v>
      </c>
      <c r="V11" s="5"/>
    </row>
    <row r="12" spans="1:22" x14ac:dyDescent="0.25">
      <c r="A12" s="4"/>
      <c r="B12" s="4"/>
      <c r="C12" s="4"/>
      <c r="D12" s="4"/>
      <c r="E12" s="4"/>
      <c r="F12" s="4"/>
      <c r="G12" s="2"/>
      <c r="H12" s="4"/>
      <c r="I12" s="4" t="str">
        <f>IF(SUM(I11:I11)&lt;&gt;ROUND(SUM(I11:I11),0),"WHOLE DOLLARS","")</f>
        <v/>
      </c>
      <c r="J12" s="83"/>
      <c r="K12" s="83"/>
      <c r="L12" s="83"/>
      <c r="M12" s="83"/>
      <c r="N12" s="83"/>
      <c r="O12" s="83"/>
      <c r="P12" s="83"/>
      <c r="T12" s="5"/>
      <c r="U12" s="5" t="s">
        <v>20</v>
      </c>
      <c r="V12" s="5"/>
    </row>
    <row r="13" spans="1:22" x14ac:dyDescent="0.25">
      <c r="A13" s="4"/>
      <c r="B13" s="4"/>
      <c r="C13" s="4"/>
      <c r="D13" s="4"/>
      <c r="E13" s="4"/>
      <c r="F13" s="4"/>
      <c r="G13" s="2"/>
      <c r="H13" s="80" t="str">
        <f>IF(SUM(I11:I11)&gt;I9,"You must reduce the amount you intend to set aside for Administration before you proceed!"," ")</f>
        <v xml:space="preserve"> </v>
      </c>
      <c r="I13" s="80"/>
      <c r="J13" s="80"/>
      <c r="K13" s="80"/>
      <c r="L13" s="80"/>
      <c r="M13" s="80"/>
      <c r="N13" s="80"/>
      <c r="O13" s="80"/>
      <c r="P13" s="80"/>
      <c r="Q13" s="20"/>
      <c r="T13" s="5"/>
      <c r="U13" s="5" t="s">
        <v>21</v>
      </c>
      <c r="V13" s="5"/>
    </row>
    <row r="14" spans="1:22" x14ac:dyDescent="0.25">
      <c r="A14" s="77" t="s">
        <v>22</v>
      </c>
      <c r="B14" s="77"/>
      <c r="C14" s="77"/>
      <c r="D14" s="77"/>
      <c r="E14" s="77"/>
      <c r="F14" s="77"/>
      <c r="G14" s="2"/>
      <c r="H14" s="4"/>
      <c r="I14" s="21"/>
      <c r="J14" s="4"/>
      <c r="K14" s="4"/>
      <c r="L14" s="4"/>
      <c r="M14" s="4"/>
      <c r="N14" s="4"/>
      <c r="O14" s="4"/>
      <c r="P14" s="4"/>
      <c r="T14" s="5"/>
      <c r="U14" s="5" t="s">
        <v>23</v>
      </c>
      <c r="V14" s="5"/>
    </row>
    <row r="15" spans="1:22" x14ac:dyDescent="0.25">
      <c r="A15" s="77" t="s">
        <v>24</v>
      </c>
      <c r="B15" s="77"/>
      <c r="C15" s="77"/>
      <c r="D15" s="77"/>
      <c r="E15" s="77"/>
      <c r="F15" s="77"/>
      <c r="G15" s="2"/>
      <c r="H15" s="4"/>
      <c r="I15" s="4"/>
      <c r="J15" s="4" t="s">
        <v>2</v>
      </c>
      <c r="K15" s="4"/>
      <c r="L15" s="4"/>
      <c r="M15" s="4"/>
      <c r="N15" s="4"/>
      <c r="O15" s="4"/>
      <c r="P15" s="4"/>
      <c r="T15" s="5"/>
      <c r="U15" s="5" t="s">
        <v>25</v>
      </c>
      <c r="V15" s="5"/>
    </row>
    <row r="16" spans="1:22" x14ac:dyDescent="0.25">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1" t="s">
        <v>27</v>
      </c>
      <c r="C17" s="71"/>
      <c r="D17" s="71"/>
      <c r="E17" s="71"/>
      <c r="F17" s="71"/>
      <c r="G17" s="22"/>
      <c r="H17" s="4"/>
      <c r="I17" s="4"/>
      <c r="J17" s="4"/>
      <c r="K17" s="4"/>
      <c r="L17" s="4"/>
      <c r="M17" s="4"/>
      <c r="N17" s="4"/>
      <c r="O17" s="4"/>
      <c r="P17" s="4"/>
      <c r="T17" s="5"/>
      <c r="U17" s="5" t="s">
        <v>28</v>
      </c>
      <c r="V17" s="5"/>
    </row>
    <row r="18" spans="1:22" x14ac:dyDescent="0.25">
      <c r="A18" s="4"/>
      <c r="B18" s="71"/>
      <c r="C18" s="71"/>
      <c r="D18" s="71"/>
      <c r="E18" s="71"/>
      <c r="F18" s="71"/>
      <c r="G18" s="22"/>
      <c r="H18" s="4"/>
      <c r="I18" s="4"/>
      <c r="J18" s="4"/>
      <c r="K18" s="4"/>
      <c r="L18" s="4"/>
      <c r="M18" s="4"/>
      <c r="N18" s="4"/>
      <c r="O18" s="4"/>
      <c r="P18" s="4"/>
      <c r="T18" s="5"/>
      <c r="U18" s="5" t="s">
        <v>29</v>
      </c>
      <c r="V18" s="5"/>
    </row>
    <row r="19" spans="1:22" x14ac:dyDescent="0.25">
      <c r="A19" s="4"/>
      <c r="B19" s="71"/>
      <c r="C19" s="71"/>
      <c r="D19" s="71"/>
      <c r="E19" s="71"/>
      <c r="F19" s="71"/>
      <c r="G19" s="22"/>
      <c r="H19" s="4"/>
      <c r="I19" s="4"/>
      <c r="J19" s="4"/>
      <c r="K19" s="4"/>
      <c r="L19" s="4"/>
      <c r="M19" s="4"/>
      <c r="N19" s="4"/>
      <c r="O19" s="4"/>
      <c r="P19" s="4"/>
      <c r="T19" s="5"/>
      <c r="U19" s="5" t="s">
        <v>30</v>
      </c>
      <c r="V19" s="5"/>
    </row>
    <row r="20" spans="1:22" x14ac:dyDescent="0.25">
      <c r="A20" s="4"/>
      <c r="B20" s="71"/>
      <c r="C20" s="71"/>
      <c r="D20" s="71"/>
      <c r="E20" s="71"/>
      <c r="F20" s="71"/>
      <c r="G20" s="22"/>
      <c r="H20" s="4"/>
      <c r="I20" s="4"/>
      <c r="J20" s="4"/>
      <c r="K20" s="4"/>
      <c r="L20" s="4"/>
      <c r="M20" s="4"/>
      <c r="N20" s="4"/>
      <c r="O20" s="4"/>
      <c r="P20" s="4"/>
      <c r="T20" s="5"/>
      <c r="U20" s="5" t="s">
        <v>31</v>
      </c>
      <c r="V20" s="5"/>
    </row>
    <row r="21" spans="1:22" x14ac:dyDescent="0.25">
      <c r="A21" s="4"/>
      <c r="B21" s="71"/>
      <c r="C21" s="71"/>
      <c r="D21" s="71"/>
      <c r="E21" s="71"/>
      <c r="F21" s="71"/>
      <c r="G21" s="23" t="s">
        <v>32</v>
      </c>
      <c r="H21" s="24">
        <v>25310588</v>
      </c>
      <c r="I21" s="4" t="str">
        <f>IF(SUM(H21:H21)&lt;&gt;ROUND(SUM(H21:H21),0),"WHOLE DOLLARS","")</f>
        <v/>
      </c>
      <c r="J21" s="4"/>
      <c r="K21" s="4"/>
      <c r="L21" s="4"/>
      <c r="M21" s="4"/>
      <c r="N21" s="4"/>
      <c r="O21" s="4"/>
      <c r="P21" s="4"/>
      <c r="T21" s="5"/>
      <c r="U21" s="5" t="s">
        <v>33</v>
      </c>
      <c r="V21" s="5"/>
    </row>
    <row r="22" spans="1:22" x14ac:dyDescent="0.25">
      <c r="A22" s="4"/>
      <c r="B22" s="4"/>
      <c r="C22" s="4"/>
      <c r="D22" s="4"/>
      <c r="E22" s="4"/>
      <c r="F22" s="4"/>
      <c r="G22" s="2"/>
      <c r="H22" s="4"/>
      <c r="I22" s="4"/>
      <c r="J22" s="4"/>
      <c r="K22" s="4"/>
      <c r="L22" s="4"/>
      <c r="M22" s="4"/>
      <c r="N22" s="4"/>
      <c r="O22" s="4"/>
      <c r="P22" s="4"/>
      <c r="T22" s="5"/>
      <c r="U22" s="5" t="s">
        <v>34</v>
      </c>
      <c r="V22" s="5"/>
    </row>
    <row r="23" spans="1:22" ht="12.75" customHeight="1" x14ac:dyDescent="0.25">
      <c r="A23" s="4"/>
      <c r="B23" s="71" t="s">
        <v>35</v>
      </c>
      <c r="C23" s="71"/>
      <c r="D23" s="71"/>
      <c r="E23" s="71"/>
      <c r="F23" s="71"/>
      <c r="G23" s="2"/>
      <c r="H23" s="4"/>
      <c r="I23" s="4"/>
      <c r="J23" s="4"/>
      <c r="K23" s="4"/>
      <c r="L23" s="4"/>
      <c r="M23" s="4"/>
      <c r="N23" s="4"/>
      <c r="O23" s="4"/>
      <c r="P23" s="4"/>
      <c r="T23" s="5"/>
      <c r="U23" s="5" t="s">
        <v>36</v>
      </c>
      <c r="V23" s="5"/>
    </row>
    <row r="24" spans="1:22" x14ac:dyDescent="0.25">
      <c r="A24" s="4"/>
      <c r="B24" s="71"/>
      <c r="C24" s="71"/>
      <c r="D24" s="71"/>
      <c r="E24" s="71"/>
      <c r="F24" s="71"/>
      <c r="G24" s="23" t="s">
        <v>37</v>
      </c>
      <c r="H24" s="24"/>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81" t="s">
        <v>41</v>
      </c>
      <c r="C27" s="81"/>
      <c r="D27" s="81"/>
      <c r="E27" s="81"/>
      <c r="F27" s="81"/>
      <c r="G27" s="2"/>
      <c r="H27" s="4" t="s">
        <v>2</v>
      </c>
      <c r="I27" s="4"/>
      <c r="J27" s="4"/>
      <c r="K27" s="4"/>
      <c r="L27" s="4"/>
      <c r="M27" s="4"/>
      <c r="N27" s="4"/>
      <c r="O27" s="4"/>
      <c r="P27" s="4"/>
      <c r="T27" s="5"/>
      <c r="U27" s="5" t="s">
        <v>42</v>
      </c>
      <c r="V27" s="5"/>
    </row>
    <row r="28" spans="1:22" x14ac:dyDescent="0.25">
      <c r="A28" s="4"/>
      <c r="B28" s="81"/>
      <c r="C28" s="81"/>
      <c r="D28" s="81"/>
      <c r="E28" s="81"/>
      <c r="F28" s="81"/>
      <c r="G28" s="2"/>
      <c r="H28" s="4"/>
      <c r="I28" s="4"/>
      <c r="J28" s="4"/>
      <c r="K28" s="4"/>
      <c r="L28" s="4"/>
      <c r="M28" s="4"/>
      <c r="N28" s="4"/>
      <c r="O28" s="4"/>
      <c r="P28" s="4"/>
      <c r="T28" s="5"/>
      <c r="U28" s="5" t="s">
        <v>43</v>
      </c>
      <c r="V28" s="5"/>
    </row>
    <row r="29" spans="1:22" x14ac:dyDescent="0.25">
      <c r="A29" s="4"/>
      <c r="B29" s="81"/>
      <c r="C29" s="81"/>
      <c r="D29" s="81"/>
      <c r="E29" s="81"/>
      <c r="F29" s="81"/>
      <c r="G29" s="2"/>
      <c r="H29" s="4"/>
      <c r="I29" s="4"/>
      <c r="J29" s="4"/>
      <c r="K29" s="4"/>
      <c r="L29" s="4"/>
      <c r="M29" s="4"/>
      <c r="N29" s="4"/>
      <c r="O29" s="4"/>
      <c r="P29" s="4"/>
      <c r="T29" s="5"/>
      <c r="U29" s="5" t="s">
        <v>44</v>
      </c>
      <c r="V29" s="5"/>
    </row>
    <row r="30" spans="1:22" x14ac:dyDescent="0.25">
      <c r="A30" s="4"/>
      <c r="B30" s="81"/>
      <c r="C30" s="81"/>
      <c r="D30" s="81"/>
      <c r="E30" s="81"/>
      <c r="F30" s="81"/>
      <c r="G30" s="2"/>
      <c r="H30" s="4"/>
      <c r="I30" s="4"/>
      <c r="J30" s="4"/>
      <c r="K30" s="4"/>
      <c r="L30" s="4"/>
      <c r="M30" s="4"/>
      <c r="N30" s="4"/>
      <c r="O30" s="4"/>
      <c r="P30" s="4"/>
      <c r="T30" s="5"/>
      <c r="U30" s="5" t="s">
        <v>45</v>
      </c>
      <c r="V30" s="5"/>
    </row>
    <row r="31" spans="1:22" x14ac:dyDescent="0.25">
      <c r="A31" s="4"/>
      <c r="B31" s="81"/>
      <c r="C31" s="81"/>
      <c r="D31" s="81"/>
      <c r="E31" s="81"/>
      <c r="F31" s="81"/>
      <c r="G31" s="2"/>
      <c r="H31" s="27"/>
      <c r="I31" s="4"/>
      <c r="J31" s="4"/>
      <c r="K31" s="4"/>
      <c r="L31" s="4"/>
      <c r="M31" s="4"/>
      <c r="N31" s="4"/>
      <c r="O31" s="4"/>
      <c r="P31" s="4"/>
      <c r="T31" s="5"/>
      <c r="U31" s="5" t="s">
        <v>46</v>
      </c>
      <c r="V31" s="5"/>
    </row>
    <row r="32" spans="1:22" x14ac:dyDescent="0.25">
      <c r="A32" s="4"/>
      <c r="B32" s="82">
        <f>IF(AND((SUM(I11:I11)&gt;SUM(I2:I2)),((SUM(I11:I11)-SUM(I2:I2))&gt;0)),(SUM(I11:I11)-SUM(I2:I2)),0)</f>
        <v>7326176</v>
      </c>
      <c r="C32" s="82"/>
      <c r="D32" s="82"/>
      <c r="E32" s="82"/>
      <c r="F32" s="82"/>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1" t="s">
        <v>49</v>
      </c>
      <c r="D34" s="71"/>
      <c r="E34" s="71"/>
      <c r="F34" s="71"/>
      <c r="G34" s="2"/>
      <c r="H34" s="4"/>
      <c r="I34" s="4"/>
      <c r="J34" s="4"/>
      <c r="K34" s="4"/>
      <c r="L34" s="4"/>
      <c r="M34" s="4"/>
      <c r="N34" s="4"/>
      <c r="O34" s="4"/>
      <c r="P34" s="4"/>
      <c r="T34" s="5"/>
      <c r="U34" s="5" t="s">
        <v>50</v>
      </c>
      <c r="V34" s="5"/>
    </row>
    <row r="35" spans="1:22" x14ac:dyDescent="0.25">
      <c r="A35" s="4"/>
      <c r="B35" s="4"/>
      <c r="C35" s="71"/>
      <c r="D35" s="71"/>
      <c r="E35" s="71"/>
      <c r="F35" s="71"/>
      <c r="G35" s="23" t="s">
        <v>51</v>
      </c>
      <c r="H35" s="24"/>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1" t="s">
        <v>54</v>
      </c>
      <c r="D37" s="71"/>
      <c r="E37" s="71"/>
      <c r="F37" s="71"/>
      <c r="G37" s="2"/>
      <c r="H37" s="4"/>
      <c r="I37" s="4"/>
      <c r="J37" s="4"/>
      <c r="K37" s="4"/>
      <c r="L37" s="4"/>
      <c r="M37" s="4"/>
      <c r="N37" s="4"/>
      <c r="O37" s="4"/>
      <c r="P37" s="4"/>
      <c r="T37" s="5"/>
      <c r="U37" s="5" t="s">
        <v>55</v>
      </c>
      <c r="V37" s="5"/>
    </row>
    <row r="38" spans="1:22" x14ac:dyDescent="0.25">
      <c r="A38" s="4"/>
      <c r="B38" s="4"/>
      <c r="C38" s="71"/>
      <c r="D38" s="71"/>
      <c r="E38" s="71"/>
      <c r="F38" s="71"/>
      <c r="G38" s="2"/>
      <c r="H38" s="4"/>
      <c r="I38" s="4"/>
      <c r="J38" s="4"/>
      <c r="K38" s="4"/>
      <c r="L38" s="4"/>
      <c r="M38" s="4"/>
      <c r="N38" s="4"/>
      <c r="O38" s="4"/>
      <c r="P38" s="4"/>
      <c r="T38" s="5"/>
      <c r="U38" s="5" t="s">
        <v>56</v>
      </c>
      <c r="V38" s="5"/>
    </row>
    <row r="39" spans="1:22" x14ac:dyDescent="0.25">
      <c r="A39" s="4"/>
      <c r="B39" s="4"/>
      <c r="C39" s="71"/>
      <c r="D39" s="71"/>
      <c r="E39" s="71"/>
      <c r="F39" s="71"/>
      <c r="G39" s="23" t="s">
        <v>57</v>
      </c>
      <c r="H39" s="24"/>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6" t="s">
        <v>60</v>
      </c>
      <c r="D41" s="76"/>
      <c r="E41" s="76"/>
      <c r="F41" s="76"/>
      <c r="G41" s="23" t="s">
        <v>61</v>
      </c>
      <c r="H41" s="24" t="s">
        <v>2</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1" t="s">
        <v>64</v>
      </c>
      <c r="D43" s="71"/>
      <c r="E43" s="71"/>
      <c r="F43" s="71"/>
      <c r="G43" s="2"/>
      <c r="H43" s="4"/>
      <c r="I43" s="4"/>
      <c r="J43" s="4"/>
      <c r="K43" s="4"/>
      <c r="L43" s="4"/>
      <c r="M43" s="4"/>
      <c r="N43" s="4"/>
      <c r="O43" s="4"/>
      <c r="P43" s="4"/>
      <c r="T43" s="5"/>
      <c r="U43" s="5" t="s">
        <v>65</v>
      </c>
      <c r="V43" s="5"/>
    </row>
    <row r="44" spans="1:22" ht="12.75" customHeight="1" x14ac:dyDescent="0.25">
      <c r="A44" s="4"/>
      <c r="B44" s="4"/>
      <c r="C44" s="71"/>
      <c r="D44" s="71"/>
      <c r="E44" s="71"/>
      <c r="F44" s="71"/>
      <c r="G44" s="2"/>
      <c r="H44" s="4"/>
      <c r="I44" s="4"/>
      <c r="J44" s="4"/>
      <c r="K44" s="4"/>
      <c r="L44" s="4"/>
      <c r="M44" s="4"/>
      <c r="N44" s="4"/>
      <c r="O44" s="4"/>
      <c r="P44" s="4"/>
      <c r="T44" s="5"/>
      <c r="U44" s="5" t="s">
        <v>66</v>
      </c>
      <c r="V44" s="5"/>
    </row>
    <row r="45" spans="1:22" x14ac:dyDescent="0.25">
      <c r="A45" s="4"/>
      <c r="B45" s="4"/>
      <c r="C45" s="71"/>
      <c r="D45" s="71"/>
      <c r="E45" s="71"/>
      <c r="F45" s="71"/>
      <c r="G45" s="23" t="s">
        <v>67</v>
      </c>
      <c r="H45" s="24" t="s">
        <v>2</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6" t="s">
        <v>70</v>
      </c>
      <c r="E47" s="76"/>
      <c r="F47" s="76"/>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1" t="s">
        <v>74</v>
      </c>
      <c r="C50" s="71"/>
      <c r="D50" s="71"/>
      <c r="E50" s="71"/>
      <c r="F50" s="71"/>
      <c r="G50" s="2"/>
      <c r="H50" s="4"/>
      <c r="I50" s="4"/>
      <c r="J50" s="4"/>
      <c r="K50" s="4"/>
      <c r="L50" s="4"/>
      <c r="M50" s="4"/>
      <c r="N50" s="4"/>
      <c r="O50" s="4"/>
      <c r="P50" s="4"/>
      <c r="T50" s="5"/>
      <c r="U50" s="5" t="s">
        <v>75</v>
      </c>
      <c r="V50" s="5"/>
    </row>
    <row r="51" spans="1:22" x14ac:dyDescent="0.25">
      <c r="A51" s="4"/>
      <c r="B51" s="71"/>
      <c r="C51" s="71"/>
      <c r="D51" s="71"/>
      <c r="E51" s="71"/>
      <c r="F51" s="71"/>
      <c r="G51" s="2"/>
      <c r="H51" s="4"/>
      <c r="I51" s="4"/>
      <c r="J51" s="4"/>
      <c r="K51" s="4"/>
      <c r="L51" s="4"/>
      <c r="M51" s="4"/>
      <c r="N51" s="4"/>
      <c r="O51" s="4"/>
      <c r="P51" s="4"/>
      <c r="T51" s="5"/>
      <c r="U51" s="5" t="s">
        <v>76</v>
      </c>
      <c r="V51" s="5"/>
    </row>
    <row r="52" spans="1:22" x14ac:dyDescent="0.25">
      <c r="A52" s="4"/>
      <c r="B52" s="71"/>
      <c r="C52" s="71"/>
      <c r="D52" s="71"/>
      <c r="E52" s="71"/>
      <c r="F52" s="71"/>
      <c r="G52" s="2"/>
      <c r="H52" s="4"/>
      <c r="I52" s="4"/>
      <c r="J52" s="4"/>
      <c r="K52" s="4"/>
      <c r="L52" s="4"/>
      <c r="M52" s="4"/>
      <c r="N52" s="4"/>
      <c r="O52" s="4"/>
      <c r="P52" s="4"/>
      <c r="T52" s="5"/>
      <c r="U52" s="5" t="s">
        <v>77</v>
      </c>
      <c r="V52" s="5"/>
    </row>
    <row r="53" spans="1:22" x14ac:dyDescent="0.25">
      <c r="A53" s="4"/>
      <c r="B53" s="71"/>
      <c r="C53" s="71"/>
      <c r="D53" s="71"/>
      <c r="E53" s="71"/>
      <c r="F53" s="71"/>
      <c r="G53" s="2"/>
      <c r="H53" s="4"/>
      <c r="I53" s="4"/>
      <c r="J53" s="4"/>
      <c r="K53" s="4"/>
      <c r="L53" s="4"/>
      <c r="M53" s="4"/>
      <c r="N53" s="4"/>
      <c r="O53" s="4"/>
      <c r="P53" s="4"/>
      <c r="T53" s="5"/>
      <c r="U53" s="5" t="s">
        <v>78</v>
      </c>
      <c r="V53" s="5"/>
    </row>
    <row r="54" spans="1:22" x14ac:dyDescent="0.25">
      <c r="A54" s="4"/>
      <c r="B54" s="71"/>
      <c r="C54" s="71"/>
      <c r="D54" s="71"/>
      <c r="E54" s="71"/>
      <c r="F54" s="71"/>
      <c r="G54" s="2"/>
      <c r="H54" s="4"/>
      <c r="I54" s="4"/>
      <c r="J54" s="4"/>
      <c r="K54" s="4"/>
      <c r="L54" s="4"/>
      <c r="M54" s="4"/>
      <c r="N54" s="4"/>
      <c r="O54" s="4"/>
      <c r="P54" s="4"/>
      <c r="T54" s="5"/>
      <c r="U54" s="5" t="s">
        <v>79</v>
      </c>
      <c r="V54" s="5"/>
    </row>
    <row r="55" spans="1:22" x14ac:dyDescent="0.25">
      <c r="A55" s="4"/>
      <c r="B55" s="71"/>
      <c r="C55" s="71"/>
      <c r="D55" s="71"/>
      <c r="E55" s="71"/>
      <c r="F55" s="71"/>
      <c r="G55" s="2"/>
      <c r="H55" s="4"/>
      <c r="I55" s="4"/>
      <c r="J55" s="4"/>
      <c r="K55" s="4"/>
      <c r="L55" s="4"/>
      <c r="M55" s="4"/>
      <c r="N55" s="4"/>
      <c r="O55" s="4"/>
      <c r="P55" s="4"/>
      <c r="T55" s="5"/>
      <c r="U55" s="5" t="s">
        <v>80</v>
      </c>
      <c r="V55" s="5"/>
    </row>
    <row r="56" spans="1:22" x14ac:dyDescent="0.25">
      <c r="A56" s="4"/>
      <c r="B56" s="71"/>
      <c r="C56" s="71"/>
      <c r="D56" s="71"/>
      <c r="E56" s="71"/>
      <c r="F56" s="71"/>
      <c r="G56" s="2"/>
      <c r="H56" s="4"/>
      <c r="I56" s="4"/>
      <c r="J56" s="4"/>
      <c r="K56" s="4"/>
      <c r="L56" s="4"/>
      <c r="M56" s="4"/>
      <c r="N56" s="4"/>
      <c r="O56" s="4"/>
      <c r="P56" s="4"/>
      <c r="T56" s="5"/>
      <c r="U56" s="5" t="s">
        <v>81</v>
      </c>
      <c r="V56" s="5"/>
    </row>
    <row r="57" spans="1:22" x14ac:dyDescent="0.25">
      <c r="A57" s="4"/>
      <c r="B57" s="71"/>
      <c r="C57" s="71"/>
      <c r="D57" s="71"/>
      <c r="E57" s="71"/>
      <c r="F57" s="71"/>
      <c r="G57" s="2"/>
      <c r="H57" s="4"/>
      <c r="I57" s="4"/>
      <c r="J57" s="4"/>
      <c r="K57" s="4"/>
      <c r="L57" s="4"/>
      <c r="M57" s="4"/>
      <c r="N57" s="4"/>
      <c r="O57" s="4"/>
      <c r="P57" s="4"/>
      <c r="T57" s="5"/>
      <c r="U57" s="5" t="s">
        <v>82</v>
      </c>
      <c r="V57" s="5"/>
    </row>
    <row r="58" spans="1:22" x14ac:dyDescent="0.25">
      <c r="A58" s="4"/>
      <c r="B58" s="71"/>
      <c r="C58" s="71"/>
      <c r="D58" s="71"/>
      <c r="E58" s="71"/>
      <c r="F58" s="71"/>
      <c r="G58" s="23" t="s">
        <v>83</v>
      </c>
      <c r="H58" s="24" t="s">
        <v>2</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25310588</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5"/>
      <c r="U62" s="5"/>
      <c r="V62" s="5"/>
    </row>
    <row r="63" spans="1:22" x14ac:dyDescent="0.25">
      <c r="A63" s="4"/>
      <c r="B63" s="4"/>
      <c r="C63" s="4"/>
      <c r="D63" s="27"/>
      <c r="E63" s="4"/>
      <c r="F63" s="4"/>
      <c r="G63" s="23"/>
      <c r="H63" s="26"/>
      <c r="I63" s="26"/>
      <c r="J63" s="69"/>
      <c r="K63" s="69"/>
      <c r="L63" s="69"/>
      <c r="M63" s="69"/>
      <c r="N63" s="69"/>
      <c r="O63" s="69"/>
      <c r="P63" s="69"/>
      <c r="T63" s="5"/>
      <c r="U63" s="30"/>
      <c r="V63" s="5"/>
    </row>
    <row r="64" spans="1:22" x14ac:dyDescent="0.25">
      <c r="A64" s="4"/>
      <c r="B64" s="4"/>
      <c r="C64" s="4"/>
      <c r="D64" s="4"/>
      <c r="E64" s="4"/>
      <c r="F64" s="4"/>
      <c r="G64" s="23"/>
      <c r="H64" s="26"/>
      <c r="I64" s="26"/>
      <c r="J64" s="69" t="str">
        <f>IF(I62&lt;&gt;SUM(I11:I11),"The difference between what you said you wanted to set aside and the details of what you have set aside is","")</f>
        <v/>
      </c>
      <c r="K64" s="69"/>
      <c r="L64" s="69"/>
      <c r="M64" s="69"/>
      <c r="N64" s="69"/>
      <c r="O64" s="69"/>
      <c r="P64" s="69"/>
      <c r="T64" s="5"/>
      <c r="U64" s="5"/>
      <c r="V64" s="5"/>
    </row>
    <row r="65" spans="1:22" x14ac:dyDescent="0.25">
      <c r="A65" s="4"/>
      <c r="B65" s="4"/>
      <c r="C65" s="4"/>
      <c r="D65" s="4"/>
      <c r="E65" s="4"/>
      <c r="F65" s="4"/>
      <c r="G65" s="23"/>
      <c r="H65" s="26"/>
      <c r="I65" s="26"/>
      <c r="J65" s="69"/>
      <c r="K65" s="69"/>
      <c r="L65" s="69"/>
      <c r="M65" s="69"/>
      <c r="N65" s="69"/>
      <c r="O65" s="69"/>
      <c r="P65" s="69"/>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1" t="s">
        <v>88</v>
      </c>
      <c r="B70" s="71"/>
      <c r="C70" s="71"/>
      <c r="D70" s="71"/>
      <c r="E70" s="71"/>
      <c r="F70" s="71"/>
      <c r="G70" s="2"/>
      <c r="H70" s="4"/>
      <c r="I70" s="4"/>
      <c r="J70" s="4"/>
      <c r="K70" s="4"/>
      <c r="L70" s="4"/>
      <c r="M70" s="4"/>
      <c r="N70" s="4"/>
      <c r="O70" s="4"/>
      <c r="P70" s="4"/>
    </row>
    <row r="71" spans="1:22" x14ac:dyDescent="0.25">
      <c r="A71" s="71"/>
      <c r="B71" s="71"/>
      <c r="C71" s="71"/>
      <c r="D71" s="71"/>
      <c r="E71" s="71"/>
      <c r="F71" s="71"/>
      <c r="G71" s="2"/>
      <c r="H71" s="4"/>
      <c r="I71" s="4"/>
      <c r="J71" s="4"/>
      <c r="K71" s="4"/>
      <c r="L71" s="4"/>
      <c r="M71" s="4"/>
      <c r="N71" s="4"/>
      <c r="O71" s="4"/>
      <c r="P71" s="4"/>
    </row>
    <row r="72" spans="1:22" x14ac:dyDescent="0.25">
      <c r="A72" s="71"/>
      <c r="B72" s="71"/>
      <c r="C72" s="71"/>
      <c r="D72" s="71"/>
      <c r="E72" s="71"/>
      <c r="F72" s="71"/>
      <c r="G72" s="23"/>
      <c r="H72" s="26">
        <f xml:space="preserve"> (E2)</f>
        <v>147818242.16230589</v>
      </c>
      <c r="I72" s="26" t="s">
        <v>2</v>
      </c>
      <c r="J72" s="4"/>
      <c r="K72" s="4"/>
      <c r="L72" s="4"/>
      <c r="M72" s="4"/>
      <c r="N72" s="4"/>
      <c r="O72" s="4"/>
      <c r="P72" s="4"/>
    </row>
    <row r="73" spans="1:22" ht="12.75" customHeight="1" x14ac:dyDescent="0.25">
      <c r="A73" s="71" t="s">
        <v>89</v>
      </c>
      <c r="B73" s="71"/>
      <c r="C73" s="71"/>
      <c r="D73" s="71"/>
      <c r="E73" s="71"/>
      <c r="F73" s="71"/>
      <c r="G73" s="2"/>
      <c r="H73" s="4"/>
      <c r="I73" s="4"/>
      <c r="J73" s="4"/>
      <c r="K73" s="4"/>
      <c r="L73" s="4"/>
      <c r="M73" s="4"/>
      <c r="N73" s="4"/>
      <c r="O73" s="4"/>
      <c r="P73" s="4"/>
    </row>
    <row r="74" spans="1:22" x14ac:dyDescent="0.25">
      <c r="A74" s="71"/>
      <c r="B74" s="71"/>
      <c r="C74" s="71"/>
      <c r="D74" s="71"/>
      <c r="E74" s="71"/>
      <c r="F74" s="71"/>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1" t="s">
        <v>90</v>
      </c>
      <c r="B76" s="71"/>
      <c r="C76" s="71"/>
      <c r="D76" s="71"/>
      <c r="E76" s="71"/>
      <c r="F76" s="71"/>
      <c r="G76" s="2"/>
      <c r="H76" s="4"/>
      <c r="I76" s="4"/>
      <c r="J76" s="4"/>
      <c r="K76" s="4"/>
      <c r="L76" s="4"/>
      <c r="M76" s="4"/>
      <c r="N76" s="4"/>
      <c r="O76" s="4"/>
      <c r="P76" s="4"/>
    </row>
    <row r="77" spans="1:22" x14ac:dyDescent="0.25">
      <c r="A77" s="71"/>
      <c r="B77" s="71"/>
      <c r="C77" s="71"/>
      <c r="D77" s="71"/>
      <c r="E77" s="71"/>
      <c r="F77" s="71"/>
      <c r="G77" s="2"/>
      <c r="H77" s="4"/>
      <c r="I77" s="4"/>
      <c r="J77" s="4"/>
      <c r="K77" s="4"/>
      <c r="L77" s="4"/>
      <c r="M77" s="4"/>
      <c r="N77" s="4"/>
      <c r="O77" s="4"/>
      <c r="P77" s="4"/>
    </row>
    <row r="78" spans="1:22" x14ac:dyDescent="0.25">
      <c r="A78" s="71"/>
      <c r="B78" s="71"/>
      <c r="C78" s="71"/>
      <c r="D78" s="71"/>
      <c r="E78" s="71"/>
      <c r="F78" s="71"/>
      <c r="G78" s="23"/>
      <c r="H78" s="26">
        <f>(F2)</f>
        <v>132020584.98153605</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1" t="s">
        <v>91</v>
      </c>
      <c r="B80" s="71"/>
      <c r="C80" s="71"/>
      <c r="D80" s="71"/>
      <c r="E80" s="71"/>
      <c r="F80" s="71"/>
      <c r="G80" s="2"/>
      <c r="H80" s="4"/>
      <c r="I80" s="4"/>
      <c r="J80" s="4"/>
      <c r="K80" s="4"/>
      <c r="L80" s="4"/>
      <c r="M80" s="4"/>
      <c r="N80" s="4"/>
      <c r="O80" s="4"/>
      <c r="P80" s="4"/>
    </row>
    <row r="81" spans="1:16" customFormat="1" x14ac:dyDescent="0.25">
      <c r="A81" s="71"/>
      <c r="B81" s="71"/>
      <c r="C81" s="71"/>
      <c r="D81" s="71"/>
      <c r="E81" s="71"/>
      <c r="F81" s="71"/>
      <c r="G81" s="2"/>
      <c r="H81" s="4"/>
      <c r="I81" s="4"/>
      <c r="J81" s="4"/>
      <c r="K81" s="4"/>
      <c r="L81" s="4"/>
      <c r="M81" s="4"/>
      <c r="N81" s="4"/>
      <c r="O81" s="4"/>
      <c r="P81" s="4"/>
    </row>
    <row r="82" spans="1:16" customFormat="1" x14ac:dyDescent="0.25">
      <c r="A82" s="71"/>
      <c r="B82" s="71"/>
      <c r="C82" s="71"/>
      <c r="D82" s="71"/>
      <c r="E82" s="71"/>
      <c r="F82" s="71"/>
      <c r="G82" s="23"/>
      <c r="H82" s="26">
        <f>(G2)</f>
        <v>155209154.27042106</v>
      </c>
      <c r="I82" s="26" t="s">
        <v>2</v>
      </c>
      <c r="J82" s="4"/>
      <c r="K82" s="4"/>
      <c r="L82" s="4"/>
      <c r="M82" s="4"/>
      <c r="N82" s="4"/>
      <c r="O82" s="4"/>
      <c r="P82" s="4"/>
    </row>
    <row r="83" spans="1:16" customFormat="1" ht="12.75" customHeight="1" x14ac:dyDescent="0.25">
      <c r="A83" s="71" t="s">
        <v>89</v>
      </c>
      <c r="B83" s="71"/>
      <c r="C83" s="71"/>
      <c r="D83" s="71"/>
      <c r="E83" s="71"/>
      <c r="F83" s="71"/>
      <c r="G83" s="2"/>
      <c r="H83" s="4"/>
      <c r="I83" s="4"/>
      <c r="J83" s="4"/>
      <c r="K83" s="4"/>
      <c r="L83" s="4"/>
      <c r="M83" s="4"/>
      <c r="N83" s="4"/>
      <c r="O83" s="4"/>
      <c r="P83" s="4"/>
    </row>
    <row r="84" spans="1:16" customFormat="1" x14ac:dyDescent="0.25">
      <c r="A84" s="71"/>
      <c r="B84" s="71"/>
      <c r="C84" s="71"/>
      <c r="D84" s="71"/>
      <c r="E84" s="71"/>
      <c r="F84" s="71"/>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1" t="s">
        <v>92</v>
      </c>
      <c r="B86" s="71"/>
      <c r="C86" s="71"/>
      <c r="D86" s="71"/>
      <c r="E86" s="71"/>
      <c r="F86" s="71"/>
      <c r="G86" s="2"/>
      <c r="H86" s="4"/>
      <c r="I86" s="4"/>
      <c r="J86" s="4"/>
      <c r="K86" s="4"/>
      <c r="L86" s="4"/>
      <c r="M86" s="4"/>
      <c r="N86" s="4"/>
      <c r="O86" s="4"/>
      <c r="P86" s="4"/>
    </row>
    <row r="87" spans="1:16" customFormat="1" x14ac:dyDescent="0.25">
      <c r="A87" s="71"/>
      <c r="B87" s="71"/>
      <c r="C87" s="71"/>
      <c r="D87" s="71"/>
      <c r="E87" s="71"/>
      <c r="F87" s="71"/>
      <c r="G87" s="2"/>
      <c r="H87" s="4"/>
      <c r="I87" s="4"/>
      <c r="J87" s="4"/>
      <c r="K87" s="4"/>
      <c r="L87" s="4"/>
      <c r="M87" s="4"/>
      <c r="N87" s="4"/>
      <c r="O87" s="4"/>
      <c r="P87" s="4"/>
    </row>
    <row r="88" spans="1:16" customFormat="1" x14ac:dyDescent="0.25">
      <c r="A88" s="71"/>
      <c r="B88" s="71"/>
      <c r="C88" s="71"/>
      <c r="D88" s="71"/>
      <c r="E88" s="71"/>
      <c r="F88" s="71"/>
      <c r="G88" s="23"/>
      <c r="H88" s="26">
        <f>(H2)</f>
        <v>140427330.05419055</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77" t="s">
        <v>93</v>
      </c>
      <c r="B91" s="77"/>
      <c r="C91" s="77"/>
      <c r="D91" s="77"/>
      <c r="E91" s="77"/>
      <c r="F91" s="77"/>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94</v>
      </c>
      <c r="K92" s="4"/>
      <c r="L92" s="4"/>
      <c r="M92" s="4"/>
      <c r="N92" s="4"/>
      <c r="O92" s="4"/>
      <c r="P92" s="4"/>
    </row>
    <row r="93" spans="1:16" customFormat="1" x14ac:dyDescent="0.25">
      <c r="A93" s="15"/>
      <c r="B93" s="76" t="s">
        <v>95</v>
      </c>
      <c r="C93" s="76"/>
      <c r="D93" s="76"/>
      <c r="E93" s="76"/>
      <c r="F93" s="76"/>
      <c r="G93" s="2"/>
      <c r="H93" s="21"/>
      <c r="I93" s="33"/>
      <c r="J93" s="34" t="s">
        <v>96</v>
      </c>
      <c r="K93" s="4"/>
      <c r="L93" s="4"/>
      <c r="M93" s="4"/>
      <c r="N93" s="4"/>
      <c r="O93" s="4"/>
      <c r="P93" s="4"/>
    </row>
    <row r="94" spans="1:16" customFormat="1" x14ac:dyDescent="0.25">
      <c r="A94" s="15"/>
      <c r="B94" s="76" t="s">
        <v>97</v>
      </c>
      <c r="C94" s="76"/>
      <c r="D94" s="76"/>
      <c r="E94" s="76"/>
      <c r="F94" s="76"/>
      <c r="G94" s="2"/>
      <c r="H94" s="4" t="s">
        <v>2</v>
      </c>
      <c r="I94" s="33"/>
      <c r="J94" s="6"/>
      <c r="K94" s="4"/>
      <c r="L94" s="4"/>
      <c r="M94" s="4"/>
      <c r="N94" s="4"/>
      <c r="O94" s="4"/>
      <c r="P94" s="4"/>
    </row>
    <row r="95" spans="1:16" customFormat="1" x14ac:dyDescent="0.25">
      <c r="A95" s="15"/>
      <c r="B95" s="75" t="str">
        <f>IF(OR((H91="Yes"),(H91="YES"),(H91="Y"),(H91="yes"),(H91="y")),"TO",IF(OR((H91="No"),(H91="NO"),(H91="N"),(H91="no"),(H91="n")),"NOT TO","WHAT?"))</f>
        <v>NOT TO</v>
      </c>
      <c r="C95" s="75"/>
      <c r="D95" s="4" t="s">
        <v>98</v>
      </c>
      <c r="E95" s="4"/>
      <c r="F95" s="4"/>
      <c r="G95" s="2"/>
      <c r="H95" s="4"/>
      <c r="I95" s="33"/>
      <c r="J95" s="4"/>
      <c r="K95" s="4"/>
      <c r="L95" s="4"/>
      <c r="M95" s="4"/>
      <c r="N95" s="4"/>
      <c r="O95" s="4"/>
      <c r="P95" s="4"/>
    </row>
    <row r="96" spans="1:16" customFormat="1" x14ac:dyDescent="0.25">
      <c r="A96" s="15"/>
      <c r="B96" s="76" t="s">
        <v>99</v>
      </c>
      <c r="C96" s="76"/>
      <c r="D96" s="76"/>
      <c r="E96" s="76"/>
      <c r="F96" s="76"/>
      <c r="G96" s="23"/>
      <c r="H96" s="26">
        <f>ROUND(IF(AND((B95="TO"),(I11&gt;850000)),H72,IF(AND((B95="NOT TO"),(I11&gt;850000)),H78,IF(AND((B95="TO"),(I11&lt;=850000)),H82,IF(AND((B95="NOT TO"),(I11&lt;=850000)),H88,"")))),0)</f>
        <v>132020585</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77" t="s">
        <v>100</v>
      </c>
      <c r="B98" s="77"/>
      <c r="C98" s="77"/>
      <c r="D98" s="77"/>
      <c r="E98" s="77"/>
      <c r="F98" s="77"/>
      <c r="G98" s="23"/>
      <c r="H98" s="15"/>
      <c r="I98" s="24">
        <v>114240569</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8406745.0541905463</v>
      </c>
      <c r="J99" s="15" t="str">
        <f>IF(AND(((SUM(I11:I11)-850000)&lt;I99),((SUM(I11:I11)-850000)&gt;0)),"NOTE","")</f>
        <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x14ac:dyDescent="0.25">
      <c r="A105" s="77" t="s">
        <v>101</v>
      </c>
      <c r="B105" s="77"/>
      <c r="C105" s="77"/>
      <c r="D105" s="77"/>
      <c r="E105" s="77"/>
      <c r="F105" s="77"/>
      <c r="G105" s="2"/>
      <c r="H105" s="4"/>
      <c r="I105" s="4"/>
      <c r="J105" s="40" t="s">
        <v>2</v>
      </c>
      <c r="K105" s="4" t="s">
        <v>2</v>
      </c>
      <c r="L105" s="4"/>
      <c r="M105" s="4"/>
      <c r="N105" s="4"/>
      <c r="O105" s="4"/>
      <c r="P105" s="4"/>
    </row>
    <row r="106" spans="1:16" customFormat="1" x14ac:dyDescent="0.25">
      <c r="A106" s="77" t="s">
        <v>102</v>
      </c>
      <c r="B106" s="77"/>
      <c r="C106" s="77"/>
      <c r="D106" s="77"/>
      <c r="E106" s="77"/>
      <c r="F106" s="77"/>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5">
      <c r="A111" s="4"/>
      <c r="B111" s="42"/>
      <c r="C111" s="42"/>
      <c r="D111" s="42" t="str">
        <f>IF(B95="TO","You must use at least","")</f>
        <v/>
      </c>
      <c r="E111" s="78" t="str">
        <f>IF(B95="TO",ROUND((SUM(I98:I98)*0.1),0),"")</f>
        <v/>
      </c>
      <c r="F111" s="78"/>
      <c r="G111" s="78"/>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77" t="s">
        <v>105</v>
      </c>
      <c r="C113" s="77"/>
      <c r="D113" s="77"/>
      <c r="E113" s="77"/>
      <c r="F113" s="77"/>
      <c r="G113" s="2"/>
      <c r="H113" s="36">
        <f>SUM($I$98:$I$98)-SUM($H110:H$110)</f>
        <v>114240569</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9" t="s">
        <v>106</v>
      </c>
      <c r="D115" s="79"/>
      <c r="E115" s="79"/>
      <c r="F115" s="79"/>
      <c r="G115" s="2"/>
      <c r="H115" s="4"/>
      <c r="I115" s="4"/>
      <c r="J115" s="4"/>
      <c r="K115" s="4"/>
      <c r="L115" s="4"/>
      <c r="M115" s="4"/>
      <c r="N115" s="4"/>
      <c r="O115" s="4"/>
      <c r="P115" s="4"/>
    </row>
    <row r="116" spans="1:16" customFormat="1" x14ac:dyDescent="0.25">
      <c r="A116" s="4"/>
      <c r="B116" s="4"/>
      <c r="C116" s="79"/>
      <c r="D116" s="79"/>
      <c r="E116" s="79"/>
      <c r="F116" s="79"/>
      <c r="G116" s="23" t="s">
        <v>107</v>
      </c>
      <c r="H116" s="24">
        <v>32241569</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9" t="s">
        <v>108</v>
      </c>
      <c r="D118" s="79"/>
      <c r="E118" s="79"/>
      <c r="F118" s="79"/>
      <c r="G118" s="2"/>
      <c r="H118" s="36">
        <f>SUM(H113:H113)-SUM(H116:H116)</f>
        <v>81999000</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9"/>
      <c r="D119" s="79"/>
      <c r="E119" s="79"/>
      <c r="F119" s="79"/>
      <c r="G119" s="2"/>
      <c r="H119" s="4"/>
      <c r="I119" s="4"/>
      <c r="J119" s="4"/>
      <c r="K119" s="4"/>
      <c r="L119" s="4"/>
      <c r="M119" s="4"/>
      <c r="N119" s="4"/>
      <c r="O119" s="4"/>
      <c r="P119" s="4"/>
    </row>
    <row r="120" spans="1:16" customFormat="1" x14ac:dyDescent="0.25">
      <c r="A120" s="4"/>
      <c r="B120" s="4"/>
      <c r="C120" s="79"/>
      <c r="D120" s="79"/>
      <c r="E120" s="79"/>
      <c r="F120" s="79"/>
      <c r="G120" s="23" t="s">
        <v>109</v>
      </c>
      <c r="H120" s="24">
        <v>1950000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6"/>
      <c r="D121" s="76"/>
      <c r="E121" s="76"/>
      <c r="F121" s="76"/>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80049000</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1" t="s">
        <v>111</v>
      </c>
      <c r="D124" s="71"/>
      <c r="E124" s="71"/>
      <c r="F124" s="71"/>
      <c r="G124" s="2"/>
      <c r="H124" s="4"/>
      <c r="I124" s="4"/>
      <c r="J124" s="4"/>
      <c r="K124" s="4"/>
      <c r="L124" s="4"/>
      <c r="M124" s="4"/>
      <c r="N124" s="4"/>
      <c r="O124" s="4"/>
      <c r="P124" s="4"/>
    </row>
    <row r="125" spans="1:16" customFormat="1" x14ac:dyDescent="0.25">
      <c r="A125" s="4"/>
      <c r="B125" s="4"/>
      <c r="C125" s="71"/>
      <c r="D125" s="71"/>
      <c r="E125" s="71"/>
      <c r="F125" s="71"/>
      <c r="G125" s="23" t="s">
        <v>112</v>
      </c>
      <c r="H125" s="24" t="s">
        <v>2</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1" t="s">
        <v>54</v>
      </c>
      <c r="D127" s="71"/>
      <c r="E127" s="71"/>
      <c r="F127" s="71"/>
      <c r="G127" s="2"/>
      <c r="H127" s="36">
        <f>SUM(H122:H122)-SUM(H125:H125)</f>
        <v>80049000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1"/>
      <c r="D128" s="71"/>
      <c r="E128" s="71"/>
      <c r="F128" s="71"/>
      <c r="G128" s="2"/>
      <c r="H128" s="4"/>
      <c r="I128" s="4"/>
      <c r="J128" s="4"/>
      <c r="K128" s="4"/>
      <c r="L128" s="4"/>
      <c r="M128" s="4"/>
      <c r="N128" s="4"/>
      <c r="O128" s="4"/>
      <c r="P128" s="4"/>
    </row>
    <row r="129" spans="1:16" customFormat="1" x14ac:dyDescent="0.25">
      <c r="A129" s="4"/>
      <c r="B129" s="4"/>
      <c r="C129" s="71"/>
      <c r="D129" s="71"/>
      <c r="E129" s="71"/>
      <c r="F129" s="71"/>
      <c r="G129" s="2" t="s">
        <v>113</v>
      </c>
      <c r="H129" s="24">
        <v>69000000</v>
      </c>
      <c r="I129" s="4" t="str">
        <f>IF(SUM(H129:H129)&lt;&gt;ROUND(SUM(H129:H129),0),"WHOLE DOLLARS","")</f>
        <v/>
      </c>
      <c r="J129" s="4"/>
      <c r="K129" s="4"/>
      <c r="L129" s="4"/>
      <c r="M129" s="4"/>
      <c r="N129" s="4"/>
      <c r="O129" s="4"/>
      <c r="P129" s="4"/>
    </row>
    <row r="130" spans="1:16" customFormat="1" x14ac:dyDescent="0.25">
      <c r="A130" s="4"/>
      <c r="B130" s="4"/>
      <c r="C130" s="72" t="s">
        <v>2</v>
      </c>
      <c r="D130" s="72"/>
      <c r="E130" s="72"/>
      <c r="F130" s="72"/>
      <c r="G130" s="2"/>
      <c r="H130" s="36">
        <f>SUM(H127:H127)-SUM(H129:H129)</f>
        <v>11049000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1" t="s">
        <v>60</v>
      </c>
      <c r="D131" s="71"/>
      <c r="E131" s="71"/>
      <c r="F131" s="71"/>
      <c r="G131" s="44" t="s">
        <v>114</v>
      </c>
      <c r="H131" s="24" t="s">
        <v>2</v>
      </c>
      <c r="I131" s="4" t="str">
        <f>IF(SUM(H131:H131)&lt;&gt;ROUND(SUM(H131:H131),0),"WHOLE DOLLARS","")</f>
        <v/>
      </c>
      <c r="J131" s="4"/>
      <c r="K131" s="4"/>
      <c r="L131" s="4"/>
      <c r="M131" s="4"/>
      <c r="N131" s="4"/>
      <c r="O131" s="4"/>
      <c r="P131" s="4"/>
    </row>
    <row r="132" spans="1:16" customFormat="1" x14ac:dyDescent="0.25">
      <c r="A132" s="4"/>
      <c r="B132" s="4"/>
      <c r="C132" s="72"/>
      <c r="D132" s="72"/>
      <c r="E132" s="72"/>
      <c r="F132" s="72"/>
      <c r="G132" s="2"/>
      <c r="H132" s="4"/>
      <c r="I132" s="4"/>
      <c r="J132" s="4"/>
      <c r="K132" s="4"/>
      <c r="L132" s="4"/>
      <c r="M132" s="4"/>
      <c r="N132" s="4"/>
      <c r="O132" s="4"/>
      <c r="P132" s="4"/>
    </row>
    <row r="133" spans="1:16" customFormat="1" ht="12.75" customHeight="1" x14ac:dyDescent="0.25">
      <c r="A133" s="4"/>
      <c r="B133" s="4"/>
      <c r="C133" s="71" t="s">
        <v>64</v>
      </c>
      <c r="D133" s="71"/>
      <c r="E133" s="71"/>
      <c r="F133" s="71"/>
      <c r="G133" s="2"/>
      <c r="H133" s="36">
        <f>SUM(H130:H130)-SUM(H131:H131)</f>
        <v>11049000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1"/>
      <c r="D134" s="71"/>
      <c r="E134" s="71"/>
      <c r="F134" s="71"/>
      <c r="G134" s="2" t="s">
        <v>115</v>
      </c>
      <c r="H134" s="24">
        <v>11049000</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1" t="s">
        <v>116</v>
      </c>
      <c r="D136" s="71"/>
      <c r="E136" s="71"/>
      <c r="F136" s="71"/>
      <c r="G136" s="2"/>
      <c r="H136" s="36">
        <f>SUM(H133:H133)-SUM(H134:H134)</f>
        <v>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1"/>
      <c r="D137" s="71"/>
      <c r="E137" s="71"/>
      <c r="F137" s="71"/>
      <c r="G137" s="2" t="s">
        <v>117</v>
      </c>
      <c r="H137" s="24" t="s">
        <v>2</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1" t="s">
        <v>118</v>
      </c>
      <c r="D139" s="71"/>
      <c r="E139" s="71"/>
      <c r="F139" s="71"/>
      <c r="G139" s="2"/>
      <c r="H139" s="36">
        <f>SUM(H136:H136)-SUM(H137:H137)</f>
        <v>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1"/>
      <c r="D140" s="71"/>
      <c r="E140" s="71"/>
      <c r="F140" s="71"/>
      <c r="G140" s="2" t="s">
        <v>119</v>
      </c>
      <c r="H140" s="24" t="s">
        <v>2</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1" t="s">
        <v>120</v>
      </c>
      <c r="D142" s="71"/>
      <c r="E142" s="71"/>
      <c r="F142" s="71"/>
      <c r="G142" s="2"/>
      <c r="H142" s="36">
        <f>SUM(H139:H139)-SUM(H140:H140)</f>
        <v>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1"/>
      <c r="D143" s="71"/>
      <c r="E143" s="71"/>
      <c r="F143" s="71"/>
      <c r="G143" s="2"/>
      <c r="H143" s="4"/>
      <c r="I143" s="4"/>
      <c r="J143" s="4"/>
      <c r="K143" s="4"/>
      <c r="L143" s="4"/>
      <c r="M143" s="4"/>
      <c r="N143" s="4"/>
      <c r="O143" s="4"/>
      <c r="P143" s="4"/>
    </row>
    <row r="144" spans="1:16" customFormat="1" x14ac:dyDescent="0.25">
      <c r="A144" s="4"/>
      <c r="B144" s="4"/>
      <c r="C144" s="71"/>
      <c r="D144" s="71"/>
      <c r="E144" s="71"/>
      <c r="F144" s="71"/>
      <c r="G144" s="2" t="s">
        <v>121</v>
      </c>
      <c r="H144" s="24" t="s">
        <v>2</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1" t="s">
        <v>122</v>
      </c>
      <c r="D146" s="71"/>
      <c r="E146" s="71"/>
      <c r="F146" s="71"/>
      <c r="G146" s="2"/>
      <c r="H146" s="36">
        <f>SUM(H142:H142)-SUM(H144:H144)</f>
        <v>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1"/>
      <c r="D147" s="71"/>
      <c r="E147" s="71"/>
      <c r="F147" s="71"/>
      <c r="G147" s="2"/>
      <c r="H147" s="4"/>
      <c r="I147" s="4"/>
      <c r="J147" s="4"/>
      <c r="K147" s="4"/>
      <c r="L147" s="4"/>
      <c r="M147" s="4"/>
      <c r="N147" s="4"/>
      <c r="O147" s="4"/>
      <c r="P147" s="4"/>
    </row>
    <row r="148" spans="1:16" customFormat="1" x14ac:dyDescent="0.25">
      <c r="A148" s="4"/>
      <c r="B148" s="4"/>
      <c r="C148" s="71"/>
      <c r="D148" s="71"/>
      <c r="E148" s="71"/>
      <c r="F148" s="71"/>
      <c r="G148" s="2" t="s">
        <v>123</v>
      </c>
      <c r="H148" s="24" t="s">
        <v>2</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1" t="s">
        <v>124</v>
      </c>
      <c r="D150" s="71"/>
      <c r="E150" s="71"/>
      <c r="F150" s="71"/>
      <c r="G150" s="2"/>
      <c r="H150" s="4"/>
      <c r="I150" s="4"/>
      <c r="J150" s="4"/>
      <c r="K150" s="4"/>
      <c r="L150" s="4"/>
      <c r="M150" s="4"/>
      <c r="N150" s="4"/>
      <c r="O150" s="4"/>
      <c r="P150" s="4"/>
    </row>
    <row r="151" spans="1:16" customFormat="1" x14ac:dyDescent="0.25">
      <c r="A151" s="4"/>
      <c r="B151" s="4"/>
      <c r="C151" s="71"/>
      <c r="D151" s="71"/>
      <c r="E151" s="71"/>
      <c r="F151" s="71"/>
      <c r="G151" s="2"/>
      <c r="H151" s="36">
        <f>SUM(H146:H146)-SUM(H148:H148)</f>
        <v>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1"/>
      <c r="D152" s="71"/>
      <c r="E152" s="71"/>
      <c r="F152" s="71"/>
      <c r="G152" s="2"/>
      <c r="H152" s="4"/>
      <c r="I152" s="4"/>
      <c r="J152" s="4"/>
      <c r="K152" s="4"/>
      <c r="L152" s="4"/>
      <c r="M152" s="4"/>
      <c r="N152" s="4"/>
      <c r="O152" s="4"/>
      <c r="P152" s="4"/>
    </row>
    <row r="153" spans="1:16" customFormat="1" x14ac:dyDescent="0.25">
      <c r="A153" s="4"/>
      <c r="B153" s="4"/>
      <c r="C153" s="71"/>
      <c r="D153" s="71"/>
      <c r="E153" s="71"/>
      <c r="F153" s="71"/>
      <c r="G153" s="2" t="s">
        <v>125</v>
      </c>
      <c r="H153" s="24" t="s">
        <v>2</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1" t="s">
        <v>126</v>
      </c>
      <c r="D155" s="71"/>
      <c r="E155" s="71"/>
      <c r="F155" s="71"/>
      <c r="G155" s="2"/>
      <c r="H155" s="4"/>
      <c r="I155" s="4"/>
      <c r="J155" s="4"/>
      <c r="K155" s="4"/>
      <c r="L155" s="4"/>
      <c r="M155" s="4"/>
      <c r="N155" s="4"/>
      <c r="O155" s="4"/>
      <c r="P155" s="4"/>
    </row>
    <row r="156" spans="1:16" customFormat="1" x14ac:dyDescent="0.25">
      <c r="A156" s="4"/>
      <c r="B156" s="4"/>
      <c r="C156" s="71"/>
      <c r="D156" s="71"/>
      <c r="E156" s="71"/>
      <c r="F156" s="71"/>
      <c r="G156" s="2"/>
      <c r="H156" s="36">
        <f>SUM(H151:H151)-SUM(H153:H153)</f>
        <v>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1"/>
      <c r="D157" s="71"/>
      <c r="E157" s="71"/>
      <c r="F157" s="71"/>
      <c r="G157" s="2"/>
      <c r="H157" s="4"/>
      <c r="I157" s="4"/>
      <c r="J157" s="4"/>
      <c r="K157" s="4"/>
      <c r="L157" s="4"/>
      <c r="M157" s="4"/>
      <c r="N157" s="4"/>
      <c r="O157" s="4"/>
      <c r="P157" s="4"/>
    </row>
    <row r="158" spans="1:16" customFormat="1" x14ac:dyDescent="0.25">
      <c r="A158" s="4"/>
      <c r="B158" s="4"/>
      <c r="C158" s="71"/>
      <c r="D158" s="71"/>
      <c r="E158" s="71"/>
      <c r="F158" s="71"/>
      <c r="G158" s="2"/>
      <c r="H158" s="4"/>
      <c r="I158" s="4"/>
      <c r="J158" s="4"/>
      <c r="K158" s="4"/>
      <c r="L158" s="4"/>
      <c r="M158" s="4"/>
      <c r="N158" s="4"/>
      <c r="O158" s="4"/>
      <c r="P158" s="4"/>
    </row>
    <row r="159" spans="1:16" customFormat="1" x14ac:dyDescent="0.25">
      <c r="A159" s="4"/>
      <c r="B159" s="4"/>
      <c r="C159" s="71"/>
      <c r="D159" s="71"/>
      <c r="E159" s="71"/>
      <c r="F159" s="71"/>
      <c r="G159" s="2" t="s">
        <v>127</v>
      </c>
      <c r="H159" s="24" t="s">
        <v>2</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73" t="s">
        <v>128</v>
      </c>
      <c r="D161" s="74"/>
      <c r="E161" s="74"/>
      <c r="F161" s="74"/>
      <c r="G161" s="2"/>
      <c r="H161" s="4"/>
      <c r="I161" s="4"/>
      <c r="J161" s="4"/>
      <c r="K161" s="4"/>
      <c r="L161" s="4"/>
      <c r="M161" s="4"/>
      <c r="N161" s="4"/>
      <c r="O161" s="4"/>
      <c r="P161" s="4"/>
    </row>
    <row r="162" spans="1:21" x14ac:dyDescent="0.25">
      <c r="A162" s="4"/>
      <c r="B162" s="4"/>
      <c r="C162" s="74"/>
      <c r="D162" s="74"/>
      <c r="E162" s="74"/>
      <c r="F162" s="74"/>
      <c r="G162" s="2"/>
      <c r="H162" s="4"/>
      <c r="I162" s="4"/>
      <c r="J162" s="4"/>
      <c r="K162" s="4"/>
      <c r="L162" s="4"/>
      <c r="M162" s="4"/>
      <c r="N162" s="4"/>
      <c r="O162" s="4"/>
      <c r="P162" s="4"/>
    </row>
    <row r="163" spans="1:21" x14ac:dyDescent="0.25">
      <c r="A163" s="4"/>
      <c r="B163" s="4"/>
      <c r="C163" s="74"/>
      <c r="D163" s="74"/>
      <c r="E163" s="74"/>
      <c r="F163" s="74"/>
      <c r="G163" s="2"/>
      <c r="H163" s="4"/>
      <c r="I163" s="4"/>
      <c r="J163" s="4"/>
      <c r="K163" s="4"/>
      <c r="L163" s="4"/>
      <c r="M163" s="4"/>
      <c r="N163" s="4"/>
      <c r="O163" s="4"/>
      <c r="P163" s="4"/>
    </row>
    <row r="164" spans="1:21" x14ac:dyDescent="0.25">
      <c r="A164" s="4"/>
      <c r="B164" s="4"/>
      <c r="C164" s="74"/>
      <c r="D164" s="74"/>
      <c r="E164" s="74"/>
      <c r="F164" s="74"/>
      <c r="G164" s="2"/>
      <c r="H164" s="4"/>
      <c r="I164" s="4"/>
      <c r="J164" s="4"/>
      <c r="K164" s="4"/>
      <c r="L164" s="4"/>
      <c r="M164" s="4"/>
      <c r="N164" s="4"/>
      <c r="O164" s="4"/>
      <c r="P164" s="4"/>
    </row>
    <row r="165" spans="1:21" x14ac:dyDescent="0.25">
      <c r="A165" s="4"/>
      <c r="B165" s="4"/>
      <c r="C165" s="74"/>
      <c r="D165" s="74"/>
      <c r="E165" s="74"/>
      <c r="F165" s="74"/>
      <c r="G165" s="2"/>
      <c r="H165" s="36">
        <f>SUM(H156:H156)-SUM(H159:H159)</f>
        <v>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74"/>
      <c r="D166" s="74"/>
      <c r="E166" s="74"/>
      <c r="F166" s="74"/>
      <c r="G166" s="2"/>
      <c r="H166" s="4"/>
      <c r="I166" s="4"/>
      <c r="J166" s="4"/>
      <c r="K166" s="4"/>
      <c r="L166" s="4"/>
      <c r="M166" s="4"/>
      <c r="N166" s="4"/>
      <c r="O166" s="4"/>
      <c r="P166" s="4"/>
    </row>
    <row r="167" spans="1:21" x14ac:dyDescent="0.25">
      <c r="A167" s="4"/>
      <c r="B167" s="4"/>
      <c r="C167" s="74"/>
      <c r="D167" s="74"/>
      <c r="E167" s="74"/>
      <c r="F167" s="74"/>
      <c r="G167" s="2"/>
      <c r="H167" s="4"/>
      <c r="I167" s="4"/>
      <c r="J167" s="4"/>
      <c r="K167" s="4"/>
      <c r="L167" s="4"/>
      <c r="M167" s="4"/>
      <c r="N167" s="4"/>
      <c r="O167" s="4"/>
      <c r="P167" s="4"/>
    </row>
    <row r="168" spans="1:21" x14ac:dyDescent="0.25">
      <c r="A168" s="4"/>
      <c r="B168" s="4"/>
      <c r="C168" s="74"/>
      <c r="D168" s="74"/>
      <c r="E168" s="74"/>
      <c r="F168" s="74"/>
      <c r="G168" s="2"/>
      <c r="H168" s="4"/>
      <c r="I168" s="4"/>
      <c r="J168" s="4"/>
      <c r="K168" s="4"/>
      <c r="L168" s="4"/>
      <c r="M168" s="4"/>
      <c r="N168" s="4"/>
      <c r="O168" s="4"/>
      <c r="P168" s="4"/>
    </row>
    <row r="169" spans="1:21" x14ac:dyDescent="0.25">
      <c r="A169" s="4"/>
      <c r="B169" s="4"/>
      <c r="C169" s="74"/>
      <c r="D169" s="74"/>
      <c r="E169" s="74"/>
      <c r="F169" s="74"/>
      <c r="G169" s="2"/>
      <c r="H169" s="4"/>
      <c r="I169" s="4"/>
      <c r="J169" s="4"/>
      <c r="K169" s="4"/>
      <c r="L169" s="4"/>
      <c r="M169" s="4"/>
      <c r="N169" s="4"/>
      <c r="O169" s="4"/>
      <c r="P169" s="4"/>
    </row>
    <row r="170" spans="1:21" x14ac:dyDescent="0.25">
      <c r="A170" s="4"/>
      <c r="B170" s="4"/>
      <c r="C170" s="74"/>
      <c r="D170" s="74"/>
      <c r="E170" s="74"/>
      <c r="F170" s="74"/>
      <c r="G170" s="2"/>
      <c r="H170" s="4"/>
      <c r="I170" s="4"/>
      <c r="J170" s="4"/>
      <c r="K170" s="4"/>
      <c r="L170" s="4"/>
      <c r="M170" s="4"/>
      <c r="N170" s="4"/>
      <c r="O170" s="4"/>
      <c r="P170" s="4"/>
    </row>
    <row r="171" spans="1:21" x14ac:dyDescent="0.25">
      <c r="A171" s="4"/>
      <c r="B171" s="4"/>
      <c r="C171" s="74"/>
      <c r="D171" s="74"/>
      <c r="E171" s="74"/>
      <c r="F171" s="74"/>
      <c r="G171" s="2"/>
      <c r="H171" s="4"/>
      <c r="I171" s="4"/>
      <c r="J171" s="4"/>
      <c r="K171" s="4"/>
      <c r="L171" s="4"/>
      <c r="M171" s="4"/>
      <c r="N171" s="4"/>
      <c r="O171" s="4"/>
      <c r="P171" s="4"/>
    </row>
    <row r="172" spans="1:21" x14ac:dyDescent="0.25">
      <c r="A172" s="4"/>
      <c r="B172" s="4"/>
      <c r="C172" s="74"/>
      <c r="D172" s="74"/>
      <c r="E172" s="74"/>
      <c r="F172" s="74"/>
      <c r="G172" s="2" t="s">
        <v>129</v>
      </c>
      <c r="H172" s="24" t="s">
        <v>2</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114240569</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45"/>
    </row>
    <row r="177" spans="1:16" customFormat="1" x14ac:dyDescent="0.25">
      <c r="A177" s="4"/>
      <c r="B177" s="4"/>
      <c r="C177" s="4"/>
      <c r="D177" s="27"/>
      <c r="E177" s="4"/>
      <c r="F177" s="4"/>
      <c r="G177" s="2"/>
      <c r="H177" s="26"/>
      <c r="I177" s="26"/>
      <c r="J177" s="69"/>
      <c r="K177" s="69"/>
      <c r="L177" s="69"/>
      <c r="M177" s="69"/>
      <c r="N177" s="69"/>
      <c r="O177" s="69"/>
      <c r="P177" s="69"/>
    </row>
    <row r="178" spans="1:16" customFormat="1" x14ac:dyDescent="0.25">
      <c r="A178" s="4"/>
      <c r="B178" s="4"/>
      <c r="C178" s="4"/>
      <c r="D178" s="4"/>
      <c r="E178" s="4"/>
      <c r="F178" s="4"/>
      <c r="G178" s="2"/>
      <c r="H178" s="26"/>
      <c r="I178" s="26"/>
      <c r="J178" s="69" t="str">
        <f>IF(J176&lt;&gt;"OK","The difference between what you said you wanted to set aside and the details of what you have set aside is","")</f>
        <v/>
      </c>
      <c r="K178" s="69"/>
      <c r="L178" s="69"/>
      <c r="M178" s="69"/>
      <c r="N178" s="69"/>
      <c r="O178" s="69"/>
      <c r="P178" s="69"/>
    </row>
    <row r="179" spans="1:16" customFormat="1" x14ac:dyDescent="0.25">
      <c r="A179" s="4"/>
      <c r="B179" s="4"/>
      <c r="C179" s="4"/>
      <c r="D179" s="4"/>
      <c r="E179" s="4"/>
      <c r="F179" s="4"/>
      <c r="G179" s="2"/>
      <c r="H179" s="26"/>
      <c r="I179" s="26"/>
      <c r="J179" s="69"/>
      <c r="K179" s="69"/>
      <c r="L179" s="69"/>
      <c r="M179" s="69"/>
      <c r="N179" s="69"/>
      <c r="O179" s="69"/>
      <c r="P179" s="69"/>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70">
        <f>(H110)</f>
        <v>0</v>
      </c>
      <c r="B183" s="70"/>
      <c r="C183" s="70"/>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1" t="s">
        <v>134</v>
      </c>
      <c r="D185" s="71"/>
      <c r="E185" s="71"/>
      <c r="F185" s="71"/>
      <c r="G185" s="2"/>
      <c r="H185" s="4"/>
      <c r="I185" s="4"/>
      <c r="J185" s="4"/>
      <c r="K185" s="4"/>
      <c r="L185" s="4"/>
      <c r="M185" s="4"/>
      <c r="N185" s="4"/>
      <c r="O185" s="4"/>
      <c r="P185" s="4"/>
    </row>
    <row r="186" spans="1:16" customFormat="1" x14ac:dyDescent="0.25">
      <c r="A186" s="4"/>
      <c r="B186" s="4"/>
      <c r="C186" s="71"/>
      <c r="D186" s="71"/>
      <c r="E186" s="71"/>
      <c r="F186" s="71"/>
      <c r="G186" s="2"/>
      <c r="H186" s="4"/>
      <c r="I186" s="4"/>
      <c r="J186" s="4"/>
      <c r="K186" s="4"/>
      <c r="L186" s="4"/>
      <c r="M186" s="4"/>
      <c r="N186" s="4"/>
      <c r="O186" s="4"/>
      <c r="P186" s="4"/>
    </row>
    <row r="187" spans="1:16" customFormat="1" x14ac:dyDescent="0.25">
      <c r="A187" s="4"/>
      <c r="B187" s="4"/>
      <c r="C187" s="71"/>
      <c r="D187" s="71"/>
      <c r="E187" s="71"/>
      <c r="F187" s="71"/>
      <c r="G187" s="2" t="s">
        <v>135</v>
      </c>
      <c r="H187" s="24" t="s">
        <v>2</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1" t="s">
        <v>136</v>
      </c>
      <c r="D189" s="71"/>
      <c r="E189" s="71"/>
      <c r="F189" s="71"/>
      <c r="G189" s="2"/>
      <c r="H189" s="4"/>
      <c r="I189" s="4"/>
      <c r="J189" s="4"/>
      <c r="K189" s="4"/>
      <c r="L189" s="4"/>
      <c r="M189" s="4"/>
      <c r="N189" s="4"/>
      <c r="O189" s="4"/>
      <c r="P189" s="4"/>
    </row>
    <row r="190" spans="1:16" customFormat="1" x14ac:dyDescent="0.25">
      <c r="A190" s="4"/>
      <c r="B190" s="4"/>
      <c r="C190" s="71"/>
      <c r="D190" s="71"/>
      <c r="E190" s="71"/>
      <c r="F190" s="71"/>
      <c r="G190" s="2"/>
      <c r="H190" s="4"/>
      <c r="I190" s="4"/>
      <c r="J190" s="4"/>
      <c r="K190" s="4"/>
      <c r="L190" s="4"/>
      <c r="M190" s="4"/>
      <c r="N190" s="4"/>
      <c r="O190" s="4"/>
      <c r="P190" s="4"/>
    </row>
    <row r="191" spans="1:16" customFormat="1" x14ac:dyDescent="0.25">
      <c r="A191" s="4"/>
      <c r="B191" s="4"/>
      <c r="C191" s="71"/>
      <c r="D191" s="71"/>
      <c r="E191" s="71"/>
      <c r="F191" s="71"/>
      <c r="G191" s="2"/>
      <c r="H191" s="4"/>
      <c r="I191" s="4"/>
      <c r="J191" s="4"/>
      <c r="K191" s="4"/>
      <c r="L191" s="4"/>
      <c r="M191" s="4"/>
      <c r="N191" s="4"/>
      <c r="O191" s="4"/>
      <c r="P191" s="4"/>
    </row>
    <row r="192" spans="1:16" customFormat="1" x14ac:dyDescent="0.25">
      <c r="A192" s="4"/>
      <c r="B192" s="4"/>
      <c r="C192" s="71"/>
      <c r="D192" s="71"/>
      <c r="E192" s="71"/>
      <c r="F192" s="71"/>
      <c r="G192" s="2"/>
      <c r="H192" s="4"/>
      <c r="I192" s="4"/>
      <c r="J192" s="4"/>
      <c r="K192" s="4"/>
      <c r="L192" s="4"/>
      <c r="M192" s="4"/>
      <c r="N192" s="4"/>
      <c r="O192" s="4"/>
      <c r="P192" s="4"/>
    </row>
    <row r="193" spans="1:26" x14ac:dyDescent="0.25">
      <c r="A193" s="4"/>
      <c r="B193" s="4"/>
      <c r="C193" s="71"/>
      <c r="D193" s="71"/>
      <c r="E193" s="71"/>
      <c r="F193" s="71"/>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1" t="s">
        <v>138</v>
      </c>
      <c r="D196" s="71"/>
      <c r="E196" s="71"/>
      <c r="F196" s="71"/>
      <c r="G196" s="2"/>
      <c r="H196" s="4"/>
      <c r="I196" s="4"/>
      <c r="J196" s="4"/>
      <c r="K196" s="4"/>
      <c r="L196" s="4"/>
      <c r="M196" s="4"/>
      <c r="N196" s="4"/>
      <c r="O196" s="4"/>
      <c r="P196" s="4"/>
    </row>
    <row r="197" spans="1:26" x14ac:dyDescent="0.25">
      <c r="A197" s="4"/>
      <c r="B197" s="4"/>
      <c r="C197" s="71"/>
      <c r="D197" s="71"/>
      <c r="E197" s="71"/>
      <c r="F197" s="71"/>
      <c r="G197" s="2"/>
      <c r="H197" s="4"/>
      <c r="I197" s="4"/>
      <c r="J197" s="4"/>
      <c r="K197" s="4"/>
      <c r="L197" s="4"/>
      <c r="M197" s="4"/>
      <c r="N197" s="4"/>
      <c r="O197" s="4"/>
      <c r="P197" s="4"/>
    </row>
    <row r="198" spans="1:26" x14ac:dyDescent="0.25">
      <c r="A198" s="4"/>
      <c r="B198" s="4"/>
      <c r="C198" s="71"/>
      <c r="D198" s="71"/>
      <c r="E198" s="71"/>
      <c r="F198" s="71"/>
      <c r="G198" s="2"/>
      <c r="H198" s="4"/>
      <c r="I198" s="4"/>
      <c r="J198" s="4"/>
      <c r="K198" s="4"/>
      <c r="L198" s="4"/>
      <c r="M198" s="4"/>
      <c r="N198" s="4"/>
      <c r="O198" s="4"/>
      <c r="P198" s="4"/>
    </row>
    <row r="199" spans="1:26" x14ac:dyDescent="0.25">
      <c r="A199" s="4"/>
      <c r="B199" s="4"/>
      <c r="C199" s="71"/>
      <c r="D199" s="71"/>
      <c r="E199" s="71"/>
      <c r="F199" s="71"/>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2" t="s">
        <v>139</v>
      </c>
      <c r="E201" s="72"/>
      <c r="F201" s="72"/>
      <c r="G201" s="23"/>
      <c r="H201" s="47">
        <f>SUM(H187:H193)</f>
        <v>0</v>
      </c>
      <c r="I201" s="26" t="s">
        <v>2</v>
      </c>
      <c r="J201" s="69" t="str">
        <f>IF(SUM(H110:H110)&lt;&gt;H201,"PROBLEM - The sum of these 2 activities must equal what you proposed to use for the High Cost Fund.  The difference is","OK")</f>
        <v>OK</v>
      </c>
      <c r="K201" s="69"/>
      <c r="L201" s="69"/>
      <c r="M201" s="69"/>
      <c r="N201" s="69"/>
      <c r="O201" s="69"/>
      <c r="P201" s="69"/>
    </row>
    <row r="202" spans="1:26" x14ac:dyDescent="0.25">
      <c r="J202" s="45" t="str">
        <f>IF(J201&lt;&gt;"OK",MAX(SUM(H201:H201)-SUM(H110:H110),SUM(H110:H110)-H201),"")</f>
        <v/>
      </c>
    </row>
    <row r="203" spans="1:26" x14ac:dyDescent="0.25">
      <c r="J203" t="s">
        <v>2</v>
      </c>
    </row>
    <row r="205" spans="1:26" ht="18" x14ac:dyDescent="0.25">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California</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-2531059</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66" t="s">
        <v>145</v>
      </c>
      <c r="W212" s="66"/>
      <c r="X212" s="66"/>
      <c r="Y212" s="66"/>
      <c r="Z212" s="66"/>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25310588</v>
      </c>
    </row>
    <row r="216" spans="17:26" customFormat="1" x14ac:dyDescent="0.25">
      <c r="Q216" s="54"/>
      <c r="R216" s="54"/>
      <c r="S216" s="56" t="s">
        <v>148</v>
      </c>
      <c r="T216" s="56"/>
      <c r="U216" s="55"/>
      <c r="V216" s="56"/>
      <c r="W216" s="56"/>
      <c r="X216" s="56"/>
      <c r="Y216" s="56"/>
      <c r="Z216" s="57">
        <f>I9</f>
        <v>25310588</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0</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25310588</v>
      </c>
      <c r="W227" s="60" t="s">
        <v>157</v>
      </c>
      <c r="X227" s="61">
        <f>Z216</f>
        <v>25310588</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f>B32</f>
        <v>7326176</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67" t="s">
        <v>162</v>
      </c>
      <c r="T233" s="67"/>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-11424057</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114240569</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132020585</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5">
      <c r="Q270" s="54"/>
      <c r="R270" s="54"/>
      <c r="S270" s="56" t="str">
        <f>IF(B95="NOT TO","Special Education Programs.","")</f>
        <v>Special Education Programs.</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67" t="str">
        <f>IF(B95="TO","This amount is","" )</f>
        <v/>
      </c>
      <c r="T272" s="67"/>
      <c r="U272" s="52"/>
      <c r="V272" s="67" t="str">
        <f>IF(B95="TO","percent of the total amount you proposed for Other","")</f>
        <v/>
      </c>
      <c r="W272" s="68"/>
      <c r="X272" s="68"/>
      <c r="Y272" s="68"/>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10136C1A-E467-4D39-BDA4-2894D5379CA3}">
      <formula1>$U$1:$U$54</formula1>
    </dataValidation>
    <dataValidation type="list" allowBlank="1" showInputMessage="1" showErrorMessage="1" error="You must select &quot;Yes&quot; or &quot;No&quot; from the pull down menue." sqref="H91" xr:uid="{05E22E77-62DD-4A4E-9A37-82C392A1BC06}">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C69809A051FA4E9E7C5D79CE7D351B" ma:contentTypeVersion="0" ma:contentTypeDescription="Create a new document." ma:contentTypeScope="" ma:versionID="b27bb1fb1e9e51ae13e7a01660db3c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473EBD-7282-42D9-B4B9-55800555C0D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D97B81D4-3175-494F-B0BA-0F836312EF04}">
  <ds:schemaRefs>
    <ds:schemaRef ds:uri="http://schemas.microsoft.com/sharepoint/v3/contenttype/forms"/>
  </ds:schemaRefs>
</ds:datastoreItem>
</file>

<file path=customXml/itemProps3.xml><?xml version="1.0" encoding="utf-8"?>
<ds:datastoreItem xmlns:ds="http://schemas.openxmlformats.org/officeDocument/2006/customXml" ds:itemID="{84C5E460-955D-455C-B7C3-C9754B3F3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 B Funds</vt:lpstr>
    </vt:vector>
  </TitlesOfParts>
  <Company>CA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of Part B Funds - Administration &amp; Support (CA Dept of Education)</dc:title>
  <dc:subject>An estimate of how the State intends to utilize Part B of the Individuals with Disabilities Education Act funds.</dc:subject>
  <dc:creator>U.S. Department of Education</dc:creator>
  <cp:keywords>special education, federal funding, ffy 2021, IDEA</cp:keywords>
  <cp:lastModifiedBy>JAmick</cp:lastModifiedBy>
  <dcterms:created xsi:type="dcterms:W3CDTF">2021-02-09T20:53:58Z</dcterms:created>
  <dcterms:modified xsi:type="dcterms:W3CDTF">2022-03-23T01:34:00Z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0x01010010C69809A051FA4E9E7C5D79CE7D351B</vt:lpwstr>
  </property>
</Properties>
</file>