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updateLinks="never" defaultThemeVersion="166925"/>
  <mc:AlternateContent xmlns:mc="http://schemas.openxmlformats.org/markup-compatibility/2006">
    <mc:Choice Requires="x15">
      <x15ac:absPath xmlns:x15ac="http://schemas.microsoft.com/office/spreadsheetml/2010/11/ac" url="C:\Users\jamick\Desktop\part b app\"/>
    </mc:Choice>
  </mc:AlternateContent>
  <xr:revisionPtr revIDLastSave="0" documentId="13_ncr:1_{44E27E3B-B521-4DE8-BEB8-9A487334E559}" xr6:coauthVersionLast="36" xr6:coauthVersionMax="36" xr10:uidLastSave="{00000000-0000-0000-0000-000000000000}"/>
  <bookViews>
    <workbookView xWindow="-120" yWindow="-120" windowWidth="29040" windowHeight="15840" xr2:uid="{00000000-000D-0000-FFFF-FFFF00000000}"/>
  </bookViews>
  <sheets>
    <sheet name="Use of Part B Funds"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5" i="1" l="1"/>
  <c r="X252" i="1"/>
  <c r="Y225"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6" i="1" s="1"/>
  <c r="I58" i="1"/>
  <c r="H47" i="1"/>
  <c r="I45" i="1"/>
  <c r="I41" i="1"/>
  <c r="I39" i="1"/>
  <c r="I35" i="1"/>
  <c r="I24" i="1"/>
  <c r="I21" i="1"/>
  <c r="I12" i="1"/>
  <c r="I2" i="1"/>
  <c r="B32" i="1" s="1"/>
  <c r="U230" i="1" s="1"/>
  <c r="H2" i="1"/>
  <c r="H88" i="1" s="1"/>
  <c r="G2" i="1"/>
  <c r="H82" i="1" s="1"/>
  <c r="F2" i="1"/>
  <c r="H78" i="1" s="1"/>
  <c r="E2" i="1"/>
  <c r="H72" i="1" s="1"/>
  <c r="D2" i="1"/>
  <c r="I9" i="1" s="1"/>
  <c r="B2" i="1"/>
  <c r="I3" i="1" s="1"/>
  <c r="I5" i="1" s="1"/>
  <c r="Z271" i="1" l="1"/>
  <c r="Z216" i="1"/>
  <c r="X227" i="1" s="1"/>
  <c r="J11" i="1"/>
  <c r="H13" i="1"/>
  <c r="J165" i="1"/>
  <c r="J151" i="1"/>
  <c r="J142" i="1"/>
  <c r="J136" i="1"/>
  <c r="J130" i="1"/>
  <c r="J122" i="1"/>
  <c r="J156" i="1"/>
  <c r="J139" i="1"/>
  <c r="J133" i="1"/>
  <c r="K118" i="1"/>
  <c r="J118" i="1"/>
  <c r="K113" i="1"/>
  <c r="I176" i="1"/>
  <c r="J146" i="1"/>
  <c r="J127" i="1"/>
  <c r="K165" i="1"/>
  <c r="K142" i="1"/>
  <c r="K130" i="1"/>
  <c r="J113" i="1"/>
  <c r="K151" i="1"/>
  <c r="K122" i="1"/>
  <c r="K156" i="1"/>
  <c r="K146" i="1"/>
  <c r="K139" i="1"/>
  <c r="K133" i="1"/>
  <c r="K127" i="1"/>
  <c r="K136" i="1"/>
  <c r="S272" i="1"/>
  <c r="J110" i="1"/>
  <c r="V227" i="1"/>
  <c r="S269" i="1"/>
  <c r="S275" i="1"/>
  <c r="U269" i="1"/>
  <c r="S276" i="1"/>
  <c r="J64" i="1"/>
  <c r="E111" i="1"/>
  <c r="S273" i="1"/>
  <c r="J47" i="1"/>
  <c r="J48" i="1" s="1"/>
  <c r="S270" i="1"/>
  <c r="S277" i="1"/>
  <c r="J62" i="1"/>
  <c r="D111" i="1"/>
  <c r="S267" i="1"/>
  <c r="V272" i="1"/>
  <c r="H96" i="1"/>
  <c r="I99" i="1" s="1"/>
  <c r="J99" i="1" s="1"/>
  <c r="S268" i="1"/>
  <c r="A110" i="1"/>
  <c r="S271" i="1"/>
  <c r="J98" i="1" l="1"/>
  <c r="Z257" i="1"/>
  <c r="J180" i="1"/>
  <c r="J176" i="1"/>
  <c r="J178" i="1" s="1"/>
  <c r="J101" i="1"/>
  <c r="J100" i="1"/>
  <c r="J104" i="1"/>
  <c r="K101" i="1"/>
  <c r="J103" i="1"/>
  <c r="J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00000000-0006-0000-0000-000001000000}">
      <text>
        <r>
          <rPr>
            <b/>
            <sz val="8"/>
            <color indexed="81"/>
            <rFont val="Tahoma"/>
            <family val="2"/>
          </rPr>
          <t xml:space="preserve">See 20 U.S.C. 1411(e)(1)(A) and 1411(e)(3)(B)(i)
</t>
        </r>
      </text>
    </comment>
    <comment ref="B23" authorId="0" shapeId="0" xr:uid="{00000000-0006-0000-0000-000002000000}">
      <text>
        <r>
          <rPr>
            <b/>
            <sz val="8"/>
            <color indexed="81"/>
            <rFont val="Tahoma"/>
            <family val="2"/>
          </rPr>
          <t xml:space="preserve">See 20 U.S.C. 1411(e)(1)(D)
</t>
        </r>
      </text>
    </comment>
    <comment ref="B27" authorId="0" shapeId="0" xr:uid="{00000000-0006-0000-0000-000003000000}">
      <text>
        <r>
          <rPr>
            <b/>
            <sz val="8"/>
            <color indexed="81"/>
            <rFont val="Tahoma"/>
            <family val="2"/>
          </rPr>
          <t>See 20 U.S.C. 1411(e)(6) and 1411(e)(1)(B)</t>
        </r>
        <r>
          <rPr>
            <sz val="8"/>
            <color indexed="81"/>
            <rFont val="Tahoma"/>
            <family val="2"/>
          </rPr>
          <t xml:space="preserve">
</t>
        </r>
      </text>
    </comment>
    <comment ref="C34" authorId="0" shapeId="0" xr:uid="{00000000-0006-0000-0000-000004000000}">
      <text>
        <r>
          <rPr>
            <b/>
            <sz val="8"/>
            <color indexed="81"/>
            <rFont val="Tahoma"/>
            <family val="2"/>
          </rPr>
          <t>See 20 U.S.C. 1411(e)(2)(C)(i)</t>
        </r>
        <r>
          <rPr>
            <sz val="8"/>
            <color indexed="81"/>
            <rFont val="Tahoma"/>
            <family val="2"/>
          </rPr>
          <t xml:space="preserve">
</t>
        </r>
      </text>
    </comment>
    <comment ref="C37" authorId="0" shapeId="0" xr:uid="{00000000-0006-0000-0000-000005000000}">
      <text>
        <r>
          <rPr>
            <b/>
            <sz val="8"/>
            <color indexed="81"/>
            <rFont val="Tahoma"/>
            <family val="2"/>
          </rPr>
          <t>See 20 U.S.C. 1411(e)(2)(C)(iii)</t>
        </r>
        <r>
          <rPr>
            <sz val="8"/>
            <color indexed="81"/>
            <rFont val="Tahoma"/>
            <family val="2"/>
          </rPr>
          <t xml:space="preserve">
</t>
        </r>
      </text>
    </comment>
    <comment ref="C41" authorId="0" shapeId="0" xr:uid="{00000000-0006-0000-0000-000006000000}">
      <text>
        <r>
          <rPr>
            <b/>
            <sz val="8"/>
            <color indexed="81"/>
            <rFont val="Tahoma"/>
            <family val="2"/>
          </rPr>
          <t>See 20 U.S.C. 1411(e)(2)(C)(vii)</t>
        </r>
        <r>
          <rPr>
            <sz val="8"/>
            <color indexed="81"/>
            <rFont val="Tahoma"/>
            <family val="2"/>
          </rPr>
          <t xml:space="preserve">
</t>
        </r>
      </text>
    </comment>
    <comment ref="C43" authorId="0" shapeId="0" xr:uid="{00000000-0006-0000-0000-000007000000}">
      <text>
        <r>
          <rPr>
            <b/>
            <sz val="8"/>
            <color indexed="81"/>
            <rFont val="Tahoma"/>
            <family val="2"/>
          </rPr>
          <t>See 20 U.S.C. 1411(e)(2)(C)(viii)</t>
        </r>
        <r>
          <rPr>
            <sz val="8"/>
            <color indexed="81"/>
            <rFont val="Tahoma"/>
            <family val="2"/>
          </rPr>
          <t xml:space="preserve">
</t>
        </r>
      </text>
    </comment>
    <comment ref="B50" authorId="0" shapeId="0" xr:uid="{00000000-0006-0000-0000-000008000000}">
      <text>
        <r>
          <rPr>
            <b/>
            <sz val="8"/>
            <color indexed="81"/>
            <rFont val="Tahoma"/>
            <family val="2"/>
          </rPr>
          <t xml:space="preserve">See 20 U.S.C. 1411(e)(7)
</t>
        </r>
      </text>
    </comment>
    <comment ref="A70" authorId="0" shapeId="0" xr:uid="{00000000-0006-0000-0000-000009000000}">
      <text>
        <r>
          <rPr>
            <b/>
            <sz val="8"/>
            <color indexed="81"/>
            <rFont val="Tahoma"/>
            <family val="2"/>
          </rPr>
          <t>See 20 U.S.C. 1411(e)(2)(A)(i)</t>
        </r>
        <r>
          <rPr>
            <sz val="8"/>
            <color indexed="81"/>
            <rFont val="Tahoma"/>
            <family val="2"/>
          </rPr>
          <t xml:space="preserve">
</t>
        </r>
      </text>
    </comment>
    <comment ref="A76" authorId="0" shapeId="0" xr:uid="{00000000-0006-0000-0000-00000A000000}">
      <text>
        <r>
          <rPr>
            <b/>
            <sz val="8"/>
            <color indexed="81"/>
            <rFont val="Tahoma"/>
            <family val="2"/>
          </rPr>
          <t>See 20 U.S.C. 1411(e)(2)(A)(i) and 20 U.S.C. 1411(e)(2)(A)(iii)(I)</t>
        </r>
        <r>
          <rPr>
            <sz val="8"/>
            <color indexed="81"/>
            <rFont val="Tahoma"/>
            <family val="2"/>
          </rPr>
          <t xml:space="preserve">
</t>
        </r>
      </text>
    </comment>
    <comment ref="A80" authorId="0" shapeId="0" xr:uid="{00000000-0006-0000-0000-00000B000000}">
      <text>
        <r>
          <rPr>
            <b/>
            <sz val="8"/>
            <color indexed="81"/>
            <rFont val="Tahoma"/>
            <family val="2"/>
          </rPr>
          <t>See 20 U.S.C. 1411(e)(2)(A)(ii)</t>
        </r>
        <r>
          <rPr>
            <sz val="8"/>
            <color indexed="81"/>
            <rFont val="Tahoma"/>
            <family val="2"/>
          </rPr>
          <t xml:space="preserve">
</t>
        </r>
      </text>
    </comment>
    <comment ref="A86" authorId="0" shapeId="0" xr:uid="{00000000-0006-0000-0000-00000C000000}">
      <text>
        <r>
          <rPr>
            <b/>
            <sz val="8"/>
            <color indexed="81"/>
            <rFont val="Tahoma"/>
            <family val="2"/>
          </rPr>
          <t>See 20 U.S.C. 1411(e)(2)(A)(ii) and 20 U.S.C. 1411(e)(2)(A)(iii)(II)</t>
        </r>
        <r>
          <rPr>
            <sz val="8"/>
            <color indexed="81"/>
            <rFont val="Tahoma"/>
            <family val="2"/>
          </rPr>
          <t xml:space="preserve">
</t>
        </r>
      </text>
    </comment>
    <comment ref="A91" authorId="0" shapeId="0" xr:uid="{00000000-0006-0000-0000-00000D00000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00000000-0006-0000-0000-00000E000000}">
      <text>
        <r>
          <rPr>
            <b/>
            <sz val="8"/>
            <color indexed="81"/>
            <rFont val="Tahoma"/>
            <family val="2"/>
          </rPr>
          <t>See 20 U.S.C. 1411(e)(2)(B)(i)</t>
        </r>
        <r>
          <rPr>
            <sz val="8"/>
            <color indexed="81"/>
            <rFont val="Tahoma"/>
            <family val="2"/>
          </rPr>
          <t xml:space="preserve">
</t>
        </r>
      </text>
    </comment>
    <comment ref="C118" authorId="0" shapeId="0" xr:uid="{00000000-0006-0000-0000-00000F000000}">
      <text>
        <r>
          <rPr>
            <b/>
            <sz val="8"/>
            <color indexed="81"/>
            <rFont val="Tahoma"/>
            <family val="2"/>
          </rPr>
          <t>See 20 U.S.C. 1411(e)(2)(B)(ii)</t>
        </r>
        <r>
          <rPr>
            <sz val="8"/>
            <color indexed="81"/>
            <rFont val="Tahoma"/>
            <family val="2"/>
          </rPr>
          <t xml:space="preserve">
</t>
        </r>
      </text>
    </comment>
    <comment ref="C124" authorId="0" shapeId="0" xr:uid="{00000000-0006-0000-0000-000010000000}">
      <text>
        <r>
          <rPr>
            <b/>
            <sz val="8"/>
            <color indexed="81"/>
            <rFont val="Tahoma"/>
            <family val="2"/>
          </rPr>
          <t>See 20 U.S.C. 1411(e)(2)(C)(i)</t>
        </r>
        <r>
          <rPr>
            <sz val="8"/>
            <color indexed="81"/>
            <rFont val="Tahoma"/>
            <family val="2"/>
          </rPr>
          <t xml:space="preserve">
</t>
        </r>
      </text>
    </comment>
    <comment ref="C127" authorId="0" shapeId="0" xr:uid="{00000000-0006-0000-0000-000011000000}">
      <text>
        <r>
          <rPr>
            <b/>
            <sz val="8"/>
            <color indexed="81"/>
            <rFont val="Tahoma"/>
            <family val="2"/>
          </rPr>
          <t>See 20 U.S.C. 1411(e)(2)(C)(iii)</t>
        </r>
        <r>
          <rPr>
            <sz val="8"/>
            <color indexed="81"/>
            <rFont val="Tahoma"/>
            <family val="2"/>
          </rPr>
          <t xml:space="preserve">
</t>
        </r>
      </text>
    </comment>
    <comment ref="C131" authorId="0" shapeId="0" xr:uid="{00000000-0006-0000-0000-000012000000}">
      <text>
        <r>
          <rPr>
            <b/>
            <sz val="8"/>
            <color indexed="81"/>
            <rFont val="Tahoma"/>
            <family val="2"/>
          </rPr>
          <t>See 20 U.S.C. 1411(e)(2)(C)(vii)</t>
        </r>
        <r>
          <rPr>
            <sz val="8"/>
            <color indexed="81"/>
            <rFont val="Tahoma"/>
            <family val="2"/>
          </rPr>
          <t xml:space="preserve">
</t>
        </r>
      </text>
    </comment>
    <comment ref="C133" authorId="0" shapeId="0" xr:uid="{00000000-0006-0000-0000-000013000000}">
      <text>
        <r>
          <rPr>
            <b/>
            <sz val="8"/>
            <color indexed="81"/>
            <rFont val="Tahoma"/>
            <family val="2"/>
          </rPr>
          <t>See 20 U.S.C. 1411(e)(2)(C)(viii)</t>
        </r>
        <r>
          <rPr>
            <sz val="8"/>
            <color indexed="81"/>
            <rFont val="Tahoma"/>
            <family val="2"/>
          </rPr>
          <t xml:space="preserve">
</t>
        </r>
      </text>
    </comment>
    <comment ref="C136" authorId="0" shapeId="0" xr:uid="{00000000-0006-0000-0000-000014000000}">
      <text>
        <r>
          <rPr>
            <b/>
            <sz val="8"/>
            <color indexed="81"/>
            <rFont val="Tahoma"/>
            <family val="2"/>
          </rPr>
          <t>See 20 U.S.C. 1411(e)(2)(C)(ii)</t>
        </r>
        <r>
          <rPr>
            <sz val="8"/>
            <color indexed="81"/>
            <rFont val="Tahoma"/>
            <family val="2"/>
          </rPr>
          <t xml:space="preserve">
</t>
        </r>
      </text>
    </comment>
    <comment ref="C139" authorId="0" shapeId="0" xr:uid="{00000000-0006-0000-0000-000015000000}">
      <text>
        <r>
          <rPr>
            <b/>
            <sz val="8"/>
            <color indexed="81"/>
            <rFont val="Tahoma"/>
            <family val="2"/>
          </rPr>
          <t>See 20 U.S.C. 1411(e)(2)(C)(iv)</t>
        </r>
        <r>
          <rPr>
            <sz val="8"/>
            <color indexed="81"/>
            <rFont val="Tahoma"/>
            <family val="2"/>
          </rPr>
          <t xml:space="preserve">
</t>
        </r>
      </text>
    </comment>
    <comment ref="C142" authorId="0" shapeId="0" xr:uid="{00000000-0006-0000-0000-000016000000}">
      <text>
        <r>
          <rPr>
            <b/>
            <sz val="8"/>
            <color indexed="81"/>
            <rFont val="Tahoma"/>
            <family val="2"/>
          </rPr>
          <t>See 20 U.S.C. 1411(e)(2)(C)(v)</t>
        </r>
        <r>
          <rPr>
            <sz val="8"/>
            <color indexed="81"/>
            <rFont val="Tahoma"/>
            <family val="2"/>
          </rPr>
          <t xml:space="preserve">
</t>
        </r>
      </text>
    </comment>
    <comment ref="C146" authorId="0" shapeId="0" xr:uid="{00000000-0006-0000-0000-000017000000}">
      <text>
        <r>
          <rPr>
            <b/>
            <sz val="8"/>
            <color indexed="81"/>
            <rFont val="Tahoma"/>
            <family val="2"/>
          </rPr>
          <t>See 20 U.S.C. 1411(e)(2)(C)(vi)</t>
        </r>
        <r>
          <rPr>
            <sz val="8"/>
            <color indexed="81"/>
            <rFont val="Tahoma"/>
            <family val="2"/>
          </rPr>
          <t xml:space="preserve">
</t>
        </r>
      </text>
    </comment>
    <comment ref="C150" authorId="0" shapeId="0" xr:uid="{00000000-0006-0000-0000-000018000000}">
      <text>
        <r>
          <rPr>
            <b/>
            <sz val="8"/>
            <color indexed="81"/>
            <rFont val="Tahoma"/>
            <family val="2"/>
          </rPr>
          <t>See 20 U.S.C. 1411(e)(2)(C)(ix)</t>
        </r>
        <r>
          <rPr>
            <sz val="8"/>
            <color indexed="81"/>
            <rFont val="Tahoma"/>
            <family val="2"/>
          </rPr>
          <t xml:space="preserve">
</t>
        </r>
      </text>
    </comment>
    <comment ref="C155" authorId="0" shapeId="0" xr:uid="{00000000-0006-0000-0000-000019000000}">
      <text>
        <r>
          <rPr>
            <b/>
            <sz val="8"/>
            <color indexed="81"/>
            <rFont val="Tahoma"/>
            <family val="2"/>
          </rPr>
          <t>See 20 U.S.C. 1411(e)(2)(C)(x)</t>
        </r>
        <r>
          <rPr>
            <sz val="8"/>
            <color indexed="81"/>
            <rFont val="Tahoma"/>
            <family val="2"/>
          </rPr>
          <t xml:space="preserve">
</t>
        </r>
      </text>
    </comment>
    <comment ref="C161" authorId="0" shapeId="0" xr:uid="{00000000-0006-0000-0000-00001A000000}">
      <text>
        <r>
          <rPr>
            <b/>
            <sz val="8"/>
            <color indexed="81"/>
            <rFont val="Tahoma"/>
            <family val="2"/>
          </rPr>
          <t>See 20 U.S.C. 1411(e)(2)(C)(xi)</t>
        </r>
        <r>
          <rPr>
            <sz val="8"/>
            <color indexed="81"/>
            <rFont val="Tahoma"/>
            <family val="2"/>
          </rPr>
          <t xml:space="preserve">
</t>
        </r>
      </text>
    </comment>
    <comment ref="C185" authorId="0" shapeId="0" xr:uid="{00000000-0006-0000-0000-00001B000000}">
      <text>
        <r>
          <rPr>
            <b/>
            <sz val="8"/>
            <color indexed="81"/>
            <rFont val="Tahoma"/>
            <family val="2"/>
          </rPr>
          <t>See 20 U.S.C. 1411(e)(3)(A)(i)(I)</t>
        </r>
        <r>
          <rPr>
            <sz val="8"/>
            <color indexed="81"/>
            <rFont val="Tahoma"/>
            <family val="2"/>
          </rPr>
          <t xml:space="preserve">
</t>
        </r>
      </text>
    </comment>
    <comment ref="C189" authorId="0" shapeId="0" xr:uid="{00000000-0006-0000-0000-00001C000000}">
      <text>
        <r>
          <rPr>
            <b/>
            <sz val="8"/>
            <color indexed="81"/>
            <rFont val="Tahoma"/>
            <family val="2"/>
          </rPr>
          <t>See 20 U.S.C. 1411(e)(3)(A)(i)(II) and 20 U.S.C. 1411(e)(3)(B)(ii)</t>
        </r>
        <r>
          <rPr>
            <sz val="8"/>
            <color indexed="81"/>
            <rFont val="Tahoma"/>
            <family val="2"/>
          </rPr>
          <t xml:space="preserve">
</t>
        </r>
      </text>
    </comment>
    <comment ref="C196" authorId="0" shapeId="0" xr:uid="{00000000-0006-0000-0000-00001D00000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<sst xmlns="http://schemas.openxmlformats.org/spreadsheetml/2006/main" count="252" uniqueCount="187">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</sst>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edeop.sharepoint.com/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198676928</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40759664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229326834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122371953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1336802567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177790018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145532938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39736976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21533473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706997667</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383594256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43512948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62907078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553527146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282984483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133664939</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116734879</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172849783</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206200325</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59909802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218880988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310796700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436798389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207530044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131007941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248669395</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41509911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81753410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87904166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51952913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395746782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99723112</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830482706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375012928</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34774896</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477478806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163027202</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140837994</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466089553</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47878489</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193618570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39369805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260018859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1133942015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128172975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33529639</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310902145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242929539</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83149245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227591268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35175916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133325474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99804021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12864392000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4184991</v>
          </cell>
          <cell r="S4">
            <v>4280032</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1112729</v>
          </cell>
          <cell r="S5">
            <v>1137999</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3398645</v>
          </cell>
          <cell r="S6">
            <v>3475828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2375304</v>
          </cell>
          <cell r="S7">
            <v>2429247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25014714</v>
          </cell>
          <cell r="S8">
            <v>25582796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3060816</v>
          </cell>
          <cell r="S9">
            <v>3130327</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3275157</v>
          </cell>
          <cell r="S10">
            <v>3349536</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1112729</v>
          </cell>
          <cell r="S11">
            <v>1137999</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1112729</v>
          </cell>
          <cell r="S12">
            <v>1137999</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13827172</v>
          </cell>
          <cell r="S13">
            <v>14141186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6044876</v>
          </cell>
          <cell r="S14">
            <v>6182155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1112729</v>
          </cell>
          <cell r="S15">
            <v>1137999</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1112729</v>
          </cell>
          <cell r="S16">
            <v>1137999</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11329836</v>
          </cell>
          <cell r="S17">
            <v>11587136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5923398</v>
          </cell>
          <cell r="S18">
            <v>6057918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2913811</v>
          </cell>
          <cell r="S19">
            <v>2979983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2370979</v>
          </cell>
          <cell r="S20">
            <v>2424824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3642501</v>
          </cell>
          <cell r="S21">
            <v>3725222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3973777</v>
          </cell>
          <cell r="S22">
            <v>4064021</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1394753</v>
          </cell>
          <cell r="S23">
            <v>1426428</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4481700</v>
          </cell>
          <cell r="S24">
            <v>4583479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6811557</v>
          </cell>
          <cell r="S25">
            <v>6966247</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8290521</v>
          </cell>
          <cell r="S26">
            <v>8478798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4335808</v>
          </cell>
          <cell r="S27">
            <v>4434274</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2803565</v>
          </cell>
          <cell r="S28">
            <v>2867234</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5381466</v>
          </cell>
          <cell r="S29">
            <v>5503679</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1112729</v>
          </cell>
          <cell r="S30">
            <v>1137999</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1708167</v>
          </cell>
          <cell r="S31">
            <v>1746959</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1283814</v>
          </cell>
          <cell r="S32">
            <v>1312969</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1131669</v>
          </cell>
          <cell r="S33">
            <v>1157369</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8669386</v>
          </cell>
          <cell r="S34">
            <v>8866267</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2104167</v>
          </cell>
          <cell r="S35">
            <v>2151952</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17679986</v>
          </cell>
          <cell r="S36">
            <v>18081497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6580768</v>
          </cell>
          <cell r="S37">
            <v>6730217</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1112729</v>
          </cell>
          <cell r="S38">
            <v>1137999</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9678593</v>
          </cell>
          <cell r="S39">
            <v>9898393</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3160276</v>
          </cell>
          <cell r="S40">
            <v>3232046</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2730482</v>
          </cell>
          <cell r="S41">
            <v>2792491</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9228451</v>
          </cell>
          <cell r="S42">
            <v>9438028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1112729</v>
          </cell>
          <cell r="S43">
            <v>1137999</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3887638</v>
          </cell>
          <cell r="S44">
            <v>3975926</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1112729</v>
          </cell>
          <cell r="S45">
            <v>1137999</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5369816</v>
          </cell>
          <cell r="S46">
            <v>5491764</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19770858</v>
          </cell>
          <cell r="S47">
            <v>20219853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2307714</v>
          </cell>
          <cell r="S48">
            <v>2360122</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1112729</v>
          </cell>
          <cell r="S49">
            <v>1137999</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6193465</v>
          </cell>
          <cell r="S50">
            <v>6334118</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4583942</v>
          </cell>
          <cell r="S51">
            <v>4688043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1942683</v>
          </cell>
          <cell r="S52">
            <v>1986801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4728849</v>
          </cell>
          <cell r="S53">
            <v>4836241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1112729</v>
          </cell>
          <cell r="S54">
            <v>1137999</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1972924</v>
          </cell>
          <cell r="S58">
            <v>2017729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3992160.8400000008</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22737069.257523146</v>
          </cell>
          <cell r="BG5">
            <v>21654351.673831575</v>
          </cell>
          <cell r="BH5">
            <v>20571634.090139993</v>
          </cell>
          <cell r="BI5">
            <v>19488916.506448407</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4401562.0311757643</v>
          </cell>
          <cell r="BG6">
            <v>4191963.8392150141</v>
          </cell>
          <cell r="BH6">
            <v>3982365.6472542635</v>
          </cell>
          <cell r="BI6">
            <v>3772767.455293512</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22017253.861177083</v>
          </cell>
          <cell r="BG7">
            <v>20968813.201121029</v>
          </cell>
          <cell r="BH7">
            <v>19920372.541064974</v>
          </cell>
          <cell r="BI7">
            <v>18871931.881008923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14024690.812722005</v>
          </cell>
          <cell r="BG8">
            <v>13356848.39306858</v>
          </cell>
          <cell r="BH8">
            <v>12689005.973415151</v>
          </cell>
          <cell r="BI8">
            <v>12021163.553761721</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153394799.47380432</v>
          </cell>
          <cell r="BG9">
            <v>146090285.21314707</v>
          </cell>
          <cell r="BH9">
            <v>138785770.95248967</v>
          </cell>
          <cell r="BI9">
            <v>131481256.69183232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18647246.073133688</v>
          </cell>
          <cell r="BG10">
            <v>17759281.97441303</v>
          </cell>
          <cell r="BH10">
            <v>16871317.875692379</v>
          </cell>
          <cell r="BI10">
            <v>15983353.776971728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16624337.286172451</v>
          </cell>
          <cell r="BG11">
            <v>15832702.177307099</v>
          </cell>
          <cell r="BH11">
            <v>15041067.068441745</v>
          </cell>
          <cell r="BI11">
            <v>14249431.959576391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4034019.3849504041</v>
          </cell>
          <cell r="BG12">
            <v>3841923.2237622901</v>
          </cell>
          <cell r="BH12">
            <v>3649827.0625741747</v>
          </cell>
          <cell r="BI12">
            <v>3457730.9013860608</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2028316.8158247564</v>
          </cell>
          <cell r="BG13">
            <v>1931730.3007854833</v>
          </cell>
          <cell r="BH13">
            <v>1835143.7857462089</v>
          </cell>
          <cell r="BI13">
            <v>1738557.2707069349</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78730113.221056253</v>
          </cell>
          <cell r="BG14">
            <v>74981060.210529745</v>
          </cell>
          <cell r="BH14">
            <v>71232007.200003266</v>
          </cell>
          <cell r="BI14">
            <v>67482954.189476788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38706013.450250842</v>
          </cell>
          <cell r="BG15">
            <v>36862869.952619828</v>
          </cell>
          <cell r="BH15">
            <v>35019726.454988837</v>
          </cell>
          <cell r="BI15">
            <v>33176582.957357842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4991530.4808960781</v>
          </cell>
          <cell r="BG16">
            <v>4753838.553234362</v>
          </cell>
          <cell r="BH16">
            <v>4516146.6255726423</v>
          </cell>
          <cell r="BI16">
            <v>4278454.6979109254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6786681.2553256424</v>
          </cell>
          <cell r="BG17">
            <v>6463505.9574529929</v>
          </cell>
          <cell r="BH17">
            <v>6140330.6595803415</v>
          </cell>
          <cell r="BI17">
            <v>5817155.361707693</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63321029.275622971</v>
          </cell>
          <cell r="BG18">
            <v>60305742.167259999</v>
          </cell>
          <cell r="BH18">
            <v>57290455.058896981</v>
          </cell>
          <cell r="BI18">
            <v>54275167.950533994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31974536.760026377</v>
          </cell>
          <cell r="BG19">
            <v>30451939.77145369</v>
          </cell>
          <cell r="BH19">
            <v>28929342.78288101</v>
          </cell>
          <cell r="BI19">
            <v>27406745.794308323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15264557.927686041</v>
          </cell>
          <cell r="BG20">
            <v>14537674.216843849</v>
          </cell>
          <cell r="BH20">
            <v>13810790.506001657</v>
          </cell>
          <cell r="BI20">
            <v>13083906.795159461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13361304.898929654</v>
          </cell>
          <cell r="BG21">
            <v>12725052.284694908</v>
          </cell>
          <cell r="BH21">
            <v>12088799.670460159</v>
          </cell>
          <cell r="BI21">
            <v>11452547.056225417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19735578.380134456</v>
          </cell>
          <cell r="BG22">
            <v>18795788.933461387</v>
          </cell>
          <cell r="BH22">
            <v>17855999.486788318</v>
          </cell>
          <cell r="BI22">
            <v>16916210.040115248</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23669082.240655731</v>
          </cell>
          <cell r="BG23">
            <v>22541983.086338796</v>
          </cell>
          <cell r="BH23">
            <v>21414883.932021853</v>
          </cell>
          <cell r="BI23">
            <v>20287784.777704909</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6841709.2239786992</v>
          </cell>
          <cell r="BG24">
            <v>6515913.5466463808</v>
          </cell>
          <cell r="BH24">
            <v>6190117.8693140624</v>
          </cell>
          <cell r="BI24">
            <v>5864322.191981745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25034597.864107445</v>
          </cell>
          <cell r="BG25">
            <v>23842474.156292811</v>
          </cell>
          <cell r="BH25">
            <v>22650350.44847817</v>
          </cell>
          <cell r="BI25">
            <v>21458226.740663532</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35493034.355832741</v>
          </cell>
          <cell r="BG26">
            <v>33802889.86269784</v>
          </cell>
          <cell r="BH26">
            <v>32112745.369562946</v>
          </cell>
          <cell r="BI26">
            <v>30422600.87642806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50084727.535027191</v>
          </cell>
          <cell r="BG27">
            <v>47699740.509549707</v>
          </cell>
          <cell r="BH27">
            <v>45314753.484072216</v>
          </cell>
          <cell r="BI27">
            <v>42929766.458594739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23734049.117089503</v>
          </cell>
          <cell r="BG28">
            <v>22603856.301990017</v>
          </cell>
          <cell r="BH28">
            <v>21473663.48689051</v>
          </cell>
          <cell r="BI28">
            <v>20343470.671791013</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14879477.165384999</v>
          </cell>
          <cell r="BG29">
            <v>14170930.633700006</v>
          </cell>
          <cell r="BH29">
            <v>13462384.102015002</v>
          </cell>
          <cell r="BI29">
            <v>12753837.570330003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28401870.034821674</v>
          </cell>
          <cell r="BG30">
            <v>27049400.033163507</v>
          </cell>
          <cell r="BH30">
            <v>25696930.031505324</v>
          </cell>
          <cell r="BI30">
            <v>24344460.029847153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4595175.2154035335</v>
          </cell>
          <cell r="BG31">
            <v>4376357.348003366</v>
          </cell>
          <cell r="BH31">
            <v>4157539.4806031962</v>
          </cell>
          <cell r="BI31">
            <v>3938721.6132030287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9336252.8700256739</v>
          </cell>
          <cell r="BG32">
            <v>8891669.4000244513</v>
          </cell>
          <cell r="BH32">
            <v>8447085.9300232287</v>
          </cell>
          <cell r="BI32">
            <v>8002502.4600220053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8280016.6283878004</v>
          </cell>
          <cell r="BG33">
            <v>7885730.1222740933</v>
          </cell>
          <cell r="BH33">
            <v>7491443.6161603918</v>
          </cell>
          <cell r="BI33">
            <v>7097157.1100466857</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5933694.5045627598</v>
          </cell>
          <cell r="BG34">
            <v>5651137.6233931044</v>
          </cell>
          <cell r="BH34">
            <v>5368580.7422234472</v>
          </cell>
          <cell r="BI34">
            <v>5086023.8610537956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45194347.349203311</v>
          </cell>
          <cell r="BG35">
            <v>43042235.570669807</v>
          </cell>
          <cell r="BH35">
            <v>40890123.792136341</v>
          </cell>
          <cell r="BI35">
            <v>38738012.01360286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11395427.134650784</v>
          </cell>
          <cell r="BG36">
            <v>10852787.747286461</v>
          </cell>
          <cell r="BH36">
            <v>10310148.359922143</v>
          </cell>
          <cell r="BI36">
            <v>9767508.9725578167</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94915743.968348965</v>
          </cell>
          <cell r="BG37">
            <v>90395946.636522859</v>
          </cell>
          <cell r="BH37">
            <v>85876149.304696739</v>
          </cell>
          <cell r="BI37">
            <v>81356351.972870559</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39121274.165762007</v>
          </cell>
          <cell r="BG38">
            <v>37258356.348344743</v>
          </cell>
          <cell r="BH38">
            <v>35395438.530927517</v>
          </cell>
          <cell r="BI38">
            <v>33532520.713510279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3275575.34664247</v>
          </cell>
          <cell r="BG39">
            <v>3119595.5682309237</v>
          </cell>
          <cell r="BH39">
            <v>2963615.7898193761</v>
          </cell>
          <cell r="BI39">
            <v>2807636.0114078308</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54726565.445705019</v>
          </cell>
          <cell r="BG40">
            <v>52120538.519719064</v>
          </cell>
          <cell r="BH40">
            <v>49514511.593733132</v>
          </cell>
          <cell r="BI40">
            <v>46908484.667747155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18493843.438989658</v>
          </cell>
          <cell r="BG41">
            <v>17613184.227609199</v>
          </cell>
          <cell r="BH41">
            <v>16732525.016228735</v>
          </cell>
          <cell r="BI41">
            <v>15851865.804848274</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16125246.019712746</v>
          </cell>
          <cell r="BG42">
            <v>15357377.161631182</v>
          </cell>
          <cell r="BH42">
            <v>14589508.303549625</v>
          </cell>
          <cell r="BI42">
            <v>13821639.445468064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53406606.144849047</v>
          </cell>
          <cell r="BG43">
            <v>50863434.423665762</v>
          </cell>
          <cell r="BH43">
            <v>48320262.702482469</v>
          </cell>
          <cell r="BI43">
            <v>45777090.981299184</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5467731.348299983</v>
          </cell>
          <cell r="BG44">
            <v>5207363.188857126</v>
          </cell>
          <cell r="BH44">
            <v>4946995.029414271</v>
          </cell>
          <cell r="BI44">
            <v>4686626.8699714132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21900229.145907003</v>
          </cell>
          <cell r="BG45">
            <v>20857361.091339994</v>
          </cell>
          <cell r="BH45">
            <v>19814493.036772992</v>
          </cell>
          <cell r="BI45">
            <v>18771624.982205991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3902062.3684753845</v>
          </cell>
          <cell r="BG46">
            <v>3716249.8747384613</v>
          </cell>
          <cell r="BH46">
            <v>3530437.3810015381</v>
          </cell>
          <cell r="BI46">
            <v>3344624.8872646145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29159083.865921736</v>
          </cell>
          <cell r="BG47">
            <v>27770556.062782612</v>
          </cell>
          <cell r="BH47">
            <v>26382028.259643473</v>
          </cell>
          <cell r="BI47">
            <v>24993500.456504349</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120480150.16574739</v>
          </cell>
          <cell r="BG48">
            <v>114743000.15785466</v>
          </cell>
          <cell r="BH48">
            <v>109005850.14996192</v>
          </cell>
          <cell r="BI48">
            <v>103268700.14206918</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13336512.900639631</v>
          </cell>
          <cell r="BG49">
            <v>12701440.857752031</v>
          </cell>
          <cell r="BH49">
            <v>12066368.814864429</v>
          </cell>
          <cell r="BI49">
            <v>11431296.771976823</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3158280.0400405591</v>
          </cell>
          <cell r="BG50">
            <v>3007885.7524195807</v>
          </cell>
          <cell r="BH50">
            <v>2857491.4647986009</v>
          </cell>
          <cell r="BI50">
            <v>2707097.1771776215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35216392.764584482</v>
          </cell>
          <cell r="BG51">
            <v>33539421.680556644</v>
          </cell>
          <cell r="BH51">
            <v>31862450.596528817</v>
          </cell>
          <cell r="BI51">
            <v>30185479.512500972</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27674516.330184646</v>
          </cell>
          <cell r="BG52">
            <v>26356682.219223469</v>
          </cell>
          <cell r="BH52">
            <v>25038848.108262304</v>
          </cell>
          <cell r="BI52">
            <v>23721013.997301124</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9495657.613250481</v>
          </cell>
          <cell r="BG53">
            <v>9043483.4411909357</v>
          </cell>
          <cell r="BH53">
            <v>8591309.2691313904</v>
          </cell>
          <cell r="BI53">
            <v>8139135.0970718423</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26029560.021091204</v>
          </cell>
          <cell r="BG54">
            <v>24790057.162944004</v>
          </cell>
          <cell r="BH54">
            <v>23550554.304796804</v>
          </cell>
          <cell r="BI54">
            <v>22311051.446649596</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3313348.6758531937</v>
          </cell>
          <cell r="BG55">
            <v>3155570.1674792338</v>
          </cell>
          <cell r="BH55">
            <v>2997791.6591052725</v>
          </cell>
          <cell r="BI55">
            <v>2840013.1507313107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13458660.540522853</v>
          </cell>
          <cell r="BG59">
            <v>12817771.943355108</v>
          </cell>
          <cell r="BH59">
            <v>12176883.346187348</v>
          </cell>
          <cell r="BI59">
            <v>11535994.749019591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1170291.6408997204</v>
          </cell>
          <cell r="BG60">
            <v>1114563.4675235432</v>
          </cell>
          <cell r="BH60">
            <v>1058835.294147366</v>
          </cell>
          <cell r="BI60">
            <v>1003107.1207711886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8"/>
  <sheetViews>
    <sheetView tabSelected="1" workbookViewId="0">
      <selection sqref="A1:E1"/>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9</v>
      </c>
      <c r="B1" s="67"/>
      <c r="C1" s="67"/>
      <c r="D1" s="67"/>
      <c r="E1" s="67"/>
      <c r="F1" s="1" t="s">
        <v>1</v>
      </c>
      <c r="G1" s="2" t="s">
        <v>2</v>
      </c>
      <c r="H1" s="3">
        <v>2020</v>
      </c>
      <c r="I1" s="4"/>
      <c r="J1" s="4"/>
      <c r="K1" s="4"/>
      <c r="L1" s="4"/>
      <c r="M1" s="4"/>
      <c r="N1" s="4"/>
      <c r="O1" s="4"/>
      <c r="P1" s="4"/>
      <c r="T1" s="5"/>
      <c r="U1" s="5" t="s">
        <v>0</v>
      </c>
      <c r="V1" s="5"/>
    </row>
    <row r="2" spans="1:22" x14ac:dyDescent="0.25">
      <c r="A2" s="6"/>
      <c r="B2" s="7">
        <f>VLOOKUP($A1,fund_table,MATCH($H$1,year_row,0),0)</f>
        <v>1327802379</v>
      </c>
      <c r="C2" s="8"/>
      <c r="D2" s="7">
        <f>VLOOKUP(A1,admin,MATCH(H1,admin_year,0),0)</f>
        <v>25014714</v>
      </c>
      <c r="E2" s="9">
        <f>VLOOKUP($A$1,other,MATCH($H$1&amp;" RPHA",other_label,0),0)</f>
        <v>146090285.21314707</v>
      </c>
      <c r="F2" s="9">
        <f>VLOOKUP($A$1,other,MATCH($H$1&amp;" HA",other_label,0),0)</f>
        <v>131481256.69183232</v>
      </c>
      <c r="G2" s="8">
        <f>VLOOKUP($A$1,other,MATCH($H$1&amp;" RPLA",other_label,0),0)</f>
        <v>153394799.47380432</v>
      </c>
      <c r="H2" s="8">
        <f>VLOOKUP($A$1,other,MATCH($H$1&amp;" LA",other_label,0),0)</f>
        <v>138785770.95248967</v>
      </c>
      <c r="I2" s="10">
        <f>VLOOKUP(A1,admin,MATCH(2004,admin_year,0),0)</f>
        <v>17984412</v>
      </c>
      <c r="J2" s="11"/>
      <c r="K2" s="4"/>
      <c r="L2" s="4"/>
      <c r="M2" s="4"/>
      <c r="N2" s="4"/>
      <c r="O2" s="4"/>
      <c r="P2" s="4"/>
      <c r="T2" s="5"/>
      <c r="U2" s="5" t="s">
        <v>3</v>
      </c>
      <c r="V2" s="5"/>
    </row>
    <row r="3" spans="1:22" x14ac:dyDescent="0.25">
      <c r="A3" s="68" t="s">
        <v>4</v>
      </c>
      <c r="B3" s="68"/>
      <c r="C3" s="68"/>
      <c r="D3" s="68"/>
      <c r="E3" s="68"/>
      <c r="F3" s="68"/>
      <c r="G3" s="12"/>
      <c r="H3" s="13"/>
      <c r="I3" s="14">
        <f>B2</f>
        <v>1327802379</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69" t="s">
        <v>7</v>
      </c>
      <c r="B5" s="69"/>
      <c r="C5" s="69"/>
      <c r="D5" s="69"/>
      <c r="E5" s="69"/>
      <c r="F5" s="69"/>
      <c r="G5" s="2"/>
      <c r="H5" s="4"/>
      <c r="I5" s="16">
        <f>SUM(I3:I3)</f>
        <v>1327802379</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0" t="s">
        <v>14</v>
      </c>
      <c r="B9" s="70"/>
      <c r="C9" s="70"/>
      <c r="D9" s="70"/>
      <c r="E9" s="70"/>
      <c r="F9" s="70"/>
      <c r="G9" s="17" t="s">
        <v>15</v>
      </c>
      <c r="H9" s="4"/>
      <c r="I9" s="16">
        <f>D2</f>
        <v>25014714</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0" t="s">
        <v>18</v>
      </c>
      <c r="B11" s="70"/>
      <c r="C11" s="70"/>
      <c r="D11" s="70"/>
      <c r="E11" s="70"/>
      <c r="F11" s="70"/>
      <c r="G11" s="2"/>
      <c r="H11" s="4"/>
      <c r="I11" s="19">
        <v>25014714</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5">
      <c r="A14" s="69" t="s">
        <v>22</v>
      </c>
      <c r="B14" s="69"/>
      <c r="C14" s="69"/>
      <c r="D14" s="69"/>
      <c r="E14" s="69"/>
      <c r="F14" s="69"/>
      <c r="G14" s="2"/>
      <c r="H14" s="4"/>
      <c r="I14" s="21"/>
      <c r="J14" s="4"/>
      <c r="K14" s="4"/>
      <c r="L14" s="4"/>
      <c r="M14" s="4"/>
      <c r="N14" s="4"/>
      <c r="O14" s="4"/>
      <c r="P14" s="4"/>
      <c r="T14" s="5"/>
      <c r="U14" s="5" t="s">
        <v>23</v>
      </c>
      <c r="V14" s="5"/>
    </row>
    <row r="15" spans="1:22" x14ac:dyDescent="0.25">
      <c r="A15" s="69" t="s">
        <v>24</v>
      </c>
      <c r="B15" s="69"/>
      <c r="C15" s="69"/>
      <c r="D15" s="69"/>
      <c r="E15" s="69"/>
      <c r="F15" s="69"/>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2" t="s">
        <v>27</v>
      </c>
      <c r="C17" s="72"/>
      <c r="D17" s="72"/>
      <c r="E17" s="72"/>
      <c r="F17" s="72"/>
      <c r="G17" s="22"/>
      <c r="H17" s="4"/>
      <c r="I17" s="4"/>
      <c r="J17" s="4"/>
      <c r="K17" s="4"/>
      <c r="L17" s="4"/>
      <c r="M17" s="4"/>
      <c r="N17" s="4"/>
      <c r="O17" s="4"/>
      <c r="P17" s="4"/>
      <c r="T17" s="5"/>
      <c r="U17" s="5" t="s">
        <v>28</v>
      </c>
      <c r="V17" s="5"/>
    </row>
    <row r="18" spans="1:22" x14ac:dyDescent="0.25">
      <c r="A18" s="4"/>
      <c r="B18" s="72"/>
      <c r="C18" s="72"/>
      <c r="D18" s="72"/>
      <c r="E18" s="72"/>
      <c r="F18" s="72"/>
      <c r="G18" s="22"/>
      <c r="H18" s="4"/>
      <c r="I18" s="4"/>
      <c r="J18" s="4"/>
      <c r="K18" s="4"/>
      <c r="L18" s="4"/>
      <c r="M18" s="4"/>
      <c r="N18" s="4"/>
      <c r="O18" s="4"/>
      <c r="P18" s="4"/>
      <c r="T18" s="5"/>
      <c r="U18" s="5" t="s">
        <v>29</v>
      </c>
      <c r="V18" s="5"/>
    </row>
    <row r="19" spans="1:22" x14ac:dyDescent="0.25">
      <c r="A19" s="4"/>
      <c r="B19" s="72"/>
      <c r="C19" s="72"/>
      <c r="D19" s="72"/>
      <c r="E19" s="72"/>
      <c r="F19" s="72"/>
      <c r="G19" s="22"/>
      <c r="H19" s="4"/>
      <c r="I19" s="4"/>
      <c r="J19" s="4"/>
      <c r="K19" s="4"/>
      <c r="L19" s="4"/>
      <c r="M19" s="4"/>
      <c r="N19" s="4"/>
      <c r="O19" s="4"/>
      <c r="P19" s="4"/>
      <c r="T19" s="5"/>
      <c r="U19" s="5" t="s">
        <v>30</v>
      </c>
      <c r="V19" s="5"/>
    </row>
    <row r="20" spans="1:22" x14ac:dyDescent="0.25">
      <c r="A20" s="4"/>
      <c r="B20" s="72"/>
      <c r="C20" s="72"/>
      <c r="D20" s="72"/>
      <c r="E20" s="72"/>
      <c r="F20" s="72"/>
      <c r="G20" s="22"/>
      <c r="H20" s="4"/>
      <c r="I20" s="4"/>
      <c r="J20" s="4"/>
      <c r="K20" s="4"/>
      <c r="L20" s="4"/>
      <c r="M20" s="4"/>
      <c r="N20" s="4"/>
      <c r="O20" s="4"/>
      <c r="P20" s="4"/>
      <c r="T20" s="5"/>
      <c r="U20" s="5" t="s">
        <v>31</v>
      </c>
      <c r="V20" s="5"/>
    </row>
    <row r="21" spans="1:22" x14ac:dyDescent="0.25">
      <c r="A21" s="4"/>
      <c r="B21" s="72"/>
      <c r="C21" s="72"/>
      <c r="D21" s="72"/>
      <c r="E21" s="72"/>
      <c r="F21" s="72"/>
      <c r="G21" s="23" t="s">
        <v>32</v>
      </c>
      <c r="H21" s="24">
        <v>25014714</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2" t="s">
        <v>35</v>
      </c>
      <c r="C23" s="72"/>
      <c r="D23" s="72"/>
      <c r="E23" s="72"/>
      <c r="F23" s="72"/>
      <c r="G23" s="2"/>
      <c r="H23" s="4"/>
      <c r="I23" s="4"/>
      <c r="J23" s="4"/>
      <c r="K23" s="4"/>
      <c r="L23" s="4"/>
      <c r="M23" s="4"/>
      <c r="N23" s="4"/>
      <c r="O23" s="4"/>
      <c r="P23" s="4"/>
      <c r="T23" s="5"/>
      <c r="U23" s="5" t="s">
        <v>36</v>
      </c>
      <c r="V23" s="5"/>
    </row>
    <row r="24" spans="1:22" x14ac:dyDescent="0.25">
      <c r="A24" s="4"/>
      <c r="B24" s="72"/>
      <c r="C24" s="72"/>
      <c r="D24" s="72"/>
      <c r="E24" s="72"/>
      <c r="F24" s="72"/>
      <c r="G24" s="23" t="s">
        <v>37</v>
      </c>
      <c r="H24" s="24"/>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3" t="s">
        <v>41</v>
      </c>
      <c r="C27" s="73"/>
      <c r="D27" s="73"/>
      <c r="E27" s="73"/>
      <c r="F27" s="73"/>
      <c r="G27" s="2"/>
      <c r="H27" s="4" t="s">
        <v>2</v>
      </c>
      <c r="I27" s="4"/>
      <c r="J27" s="4"/>
      <c r="K27" s="4"/>
      <c r="L27" s="4"/>
      <c r="M27" s="4"/>
      <c r="N27" s="4"/>
      <c r="O27" s="4"/>
      <c r="P27" s="4"/>
      <c r="T27" s="5"/>
      <c r="U27" s="5" t="s">
        <v>42</v>
      </c>
      <c r="V27" s="5"/>
    </row>
    <row r="28" spans="1:22" x14ac:dyDescent="0.25">
      <c r="A28" s="4"/>
      <c r="B28" s="73"/>
      <c r="C28" s="73"/>
      <c r="D28" s="73"/>
      <c r="E28" s="73"/>
      <c r="F28" s="73"/>
      <c r="G28" s="2"/>
      <c r="H28" s="4"/>
      <c r="I28" s="4"/>
      <c r="J28" s="4"/>
      <c r="K28" s="4"/>
      <c r="L28" s="4"/>
      <c r="M28" s="4"/>
      <c r="N28" s="4"/>
      <c r="O28" s="4"/>
      <c r="P28" s="4"/>
      <c r="T28" s="5"/>
      <c r="U28" s="5" t="s">
        <v>43</v>
      </c>
      <c r="V28" s="5"/>
    </row>
    <row r="29" spans="1:22" x14ac:dyDescent="0.25">
      <c r="A29" s="4"/>
      <c r="B29" s="73"/>
      <c r="C29" s="73"/>
      <c r="D29" s="73"/>
      <c r="E29" s="73"/>
      <c r="F29" s="73"/>
      <c r="G29" s="2"/>
      <c r="H29" s="4"/>
      <c r="I29" s="4"/>
      <c r="J29" s="4"/>
      <c r="K29" s="4"/>
      <c r="L29" s="4"/>
      <c r="M29" s="4"/>
      <c r="N29" s="4"/>
      <c r="O29" s="4"/>
      <c r="P29" s="4"/>
      <c r="T29" s="5"/>
      <c r="U29" s="5" t="s">
        <v>44</v>
      </c>
      <c r="V29" s="5"/>
    </row>
    <row r="30" spans="1:22" x14ac:dyDescent="0.25">
      <c r="A30" s="4"/>
      <c r="B30" s="73"/>
      <c r="C30" s="73"/>
      <c r="D30" s="73"/>
      <c r="E30" s="73"/>
      <c r="F30" s="73"/>
      <c r="G30" s="2"/>
      <c r="H30" s="4"/>
      <c r="I30" s="4"/>
      <c r="J30" s="4"/>
      <c r="K30" s="4"/>
      <c r="L30" s="4"/>
      <c r="M30" s="4"/>
      <c r="N30" s="4"/>
      <c r="O30" s="4"/>
      <c r="P30" s="4"/>
      <c r="T30" s="5"/>
      <c r="U30" s="5" t="s">
        <v>45</v>
      </c>
      <c r="V30" s="5"/>
    </row>
    <row r="31" spans="1:22" x14ac:dyDescent="0.25">
      <c r="A31" s="4"/>
      <c r="B31" s="73"/>
      <c r="C31" s="73"/>
      <c r="D31" s="73"/>
      <c r="E31" s="73"/>
      <c r="F31" s="73"/>
      <c r="G31" s="2"/>
      <c r="H31" s="27"/>
      <c r="I31" s="4"/>
      <c r="J31" s="4"/>
      <c r="K31" s="4"/>
      <c r="L31" s="4"/>
      <c r="M31" s="4"/>
      <c r="N31" s="4"/>
      <c r="O31" s="4"/>
      <c r="P31" s="4"/>
      <c r="T31" s="5"/>
      <c r="U31" s="5" t="s">
        <v>46</v>
      </c>
      <c r="V31" s="5"/>
    </row>
    <row r="32" spans="1:22" x14ac:dyDescent="0.25">
      <c r="A32" s="4"/>
      <c r="B32" s="74">
        <f>IF(AND((SUM(I11:I11)&gt;SUM(I2:I2)),((SUM(I11:I11)-SUM(I2:I2))&gt;0)),(SUM(I11:I11)-SUM(I2:I2)),0)</f>
        <v>7030302</v>
      </c>
      <c r="C32" s="74"/>
      <c r="D32" s="74"/>
      <c r="E32" s="74"/>
      <c r="F32" s="74"/>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2" t="s">
        <v>49</v>
      </c>
      <c r="D34" s="72"/>
      <c r="E34" s="72"/>
      <c r="F34" s="72"/>
      <c r="G34" s="2"/>
      <c r="H34" s="4"/>
      <c r="I34" s="4"/>
      <c r="J34" s="4"/>
      <c r="K34" s="4"/>
      <c r="L34" s="4"/>
      <c r="M34" s="4"/>
      <c r="N34" s="4"/>
      <c r="O34" s="4"/>
      <c r="P34" s="4"/>
      <c r="T34" s="5"/>
      <c r="U34" s="5" t="s">
        <v>50</v>
      </c>
      <c r="V34" s="5"/>
    </row>
    <row r="35" spans="1:22" x14ac:dyDescent="0.25">
      <c r="A35" s="4"/>
      <c r="B35" s="4"/>
      <c r="C35" s="72"/>
      <c r="D35" s="72"/>
      <c r="E35" s="72"/>
      <c r="F35" s="72"/>
      <c r="G35" s="23" t="s">
        <v>51</v>
      </c>
      <c r="H35" s="24"/>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2" t="s">
        <v>54</v>
      </c>
      <c r="D37" s="72"/>
      <c r="E37" s="72"/>
      <c r="F37" s="72"/>
      <c r="G37" s="2"/>
      <c r="H37" s="4"/>
      <c r="I37" s="4"/>
      <c r="J37" s="4"/>
      <c r="K37" s="4"/>
      <c r="L37" s="4"/>
      <c r="M37" s="4"/>
      <c r="N37" s="4"/>
      <c r="O37" s="4"/>
      <c r="P37" s="4"/>
      <c r="T37" s="5"/>
      <c r="U37" s="5" t="s">
        <v>55</v>
      </c>
      <c r="V37" s="5"/>
    </row>
    <row r="38" spans="1:22" x14ac:dyDescent="0.25">
      <c r="A38" s="4"/>
      <c r="B38" s="4"/>
      <c r="C38" s="72"/>
      <c r="D38" s="72"/>
      <c r="E38" s="72"/>
      <c r="F38" s="72"/>
      <c r="G38" s="2"/>
      <c r="H38" s="4"/>
      <c r="I38" s="4"/>
      <c r="J38" s="4"/>
      <c r="K38" s="4"/>
      <c r="L38" s="4"/>
      <c r="M38" s="4"/>
      <c r="N38" s="4"/>
      <c r="O38" s="4"/>
      <c r="P38" s="4"/>
      <c r="T38" s="5"/>
      <c r="U38" s="5" t="s">
        <v>56</v>
      </c>
      <c r="V38" s="5"/>
    </row>
    <row r="39" spans="1:22" x14ac:dyDescent="0.25">
      <c r="A39" s="4"/>
      <c r="B39" s="4"/>
      <c r="C39" s="72"/>
      <c r="D39" s="72"/>
      <c r="E39" s="72"/>
      <c r="F39" s="72"/>
      <c r="G39" s="23" t="s">
        <v>57</v>
      </c>
      <c r="H39" s="24"/>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t="s">
        <v>2</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25014714</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f xml:space="preserve"> (E2)</f>
        <v>146090285.21314707</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f>(F2)</f>
        <v>131481256.69183232</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f>(G2)</f>
        <v>153394799.47380432</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f>(H2)</f>
        <v>138785770.95248967</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0" t="s">
        <v>95</v>
      </c>
      <c r="C93" s="70"/>
      <c r="D93" s="70"/>
      <c r="E93" s="70"/>
      <c r="F93" s="70"/>
      <c r="G93" s="2"/>
      <c r="H93" s="21"/>
      <c r="I93" s="33"/>
      <c r="J93" s="34" t="s">
        <v>96</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f>ROUND(IF(AND((B95="TO"),(I11&gt;850000)),H72,IF(AND((B95="NOT TO"),(I11&gt;850000)),H78,IF(AND((B95="TO"),(I11&lt;=850000)),H82,IF(AND((B95="NOT TO"),(I11&lt;=850000)),H88,"")))),0)</f>
        <v>131481257</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v>110624547</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7304513.9524896741</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110624547</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v>28625547</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81999000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v>1950000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80049000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t="s">
        <v>2</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54</v>
      </c>
      <c r="D127" s="72"/>
      <c r="E127" s="72"/>
      <c r="F127" s="72"/>
      <c r="G127" s="2"/>
      <c r="H127" s="36">
        <f>SUM(H122:H122)-SUM(H125:H125)</f>
        <v>80049000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v>69000000</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11049000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t="s">
        <v>2</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11049000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v>11049000</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t="s">
        <v>2</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t="s">
        <v>2</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t="s">
        <v>2</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t="s">
        <v>2</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t="s">
        <v>2</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t="s">
        <v>2</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110624547</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California</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-2501471</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25014714</v>
      </c>
    </row>
    <row r="216" spans="17:26" customFormat="1" x14ac:dyDescent="0.25">
      <c r="Q216" s="54"/>
      <c r="R216" s="54"/>
      <c r="S216" s="56" t="s">
        <v>148</v>
      </c>
      <c r="T216" s="56"/>
      <c r="U216" s="55"/>
      <c r="V216" s="56"/>
      <c r="W216" s="56"/>
      <c r="X216" s="56"/>
      <c r="Y216" s="56"/>
      <c r="Z216" s="57">
        <f>I9</f>
        <v>25014714</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25014714</v>
      </c>
      <c r="W227" s="60" t="s">
        <v>157</v>
      </c>
      <c r="X227" s="61">
        <f>Z216</f>
        <v>25014714</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7030302</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-11062455</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110624547</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131481257</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00000000-0002-0000-0000-000000000000}">
      <formula1>$U$1:$U$54</formula1>
    </dataValidation>
    <dataValidation type="list" allowBlank="1" showInputMessage="1" showErrorMessage="1" error="You must select &quot;Yes&quot; or &quot;No&quot; from the pull down menue." sqref="H91" xr:uid="{00000000-0002-0000-0000-000001000000}">
      <formula1>$J$92:$J$94</formula1>
    </dataValidation>
  </dataValidations>
  <pageMargins left="0" right="0" top="0.75" bottom="0.75" header="0.3" footer="0.3"/>
  <pageSetup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53D57E-C586-4F06-BD5C-ABD1F26DAB21}">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18330328-4809-44B8-9179-F074066C4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BEF6701-C49E-489D-BE34-2177E1032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Part B Funds</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Part B Funds - Administration &amp; Support (CA Dept of Education)</dc:title>
  <dc:subject>An estimate of how the State intends to utilize Part B of IDEA funds.</dc:subject>
  <dc:creator>CA Dept of Education</dc:creator>
  <cp:keywords>special education, federal funding, ffy 2019, IDEA</cp:keywords>
  <cp:lastModifiedBy>CDE</cp:lastModifiedBy>
  <cp:lastPrinted>2020-01-25T00:16:40Z</cp:lastPrinted>
  <dcterms:created xsi:type="dcterms:W3CDTF">2020-01-17T18:05:23Z</dcterms:created>
  <dcterms:modified xsi:type="dcterms:W3CDTF">2020-03-11T21:39:11Z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