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81F4ABD-34AA-4DDC-BB4F-08DE94525BC5}" xr6:coauthVersionLast="36" xr6:coauthVersionMax="36" xr10:uidLastSave="{00000000-0000-0000-0000-000000000000}"/>
  <bookViews>
    <workbookView xWindow="0" yWindow="0" windowWidth="28800" windowHeight="12230" xr2:uid="{C98A48AD-47F6-4251-ADFD-77C017C1DFA8}"/>
  </bookViews>
  <sheets>
    <sheet name="18-19 Title I, Pt A 14th - LEA" sheetId="4" r:id="rId1"/>
    <sheet name="18-19 Title I, Pt A 14th - Cty" sheetId="6" r:id="rId2"/>
  </sheets>
  <definedNames>
    <definedName name="_xlnm._FilterDatabase" localSheetId="1" hidden="1">'18-19 Title I, Pt A 14th - Cty'!$A$5:$D$5</definedName>
    <definedName name="_xlnm._FilterDatabase" localSheetId="0" hidden="1">'18-19 Title I, Pt A 14th - LEA'!$A$1:$A$4</definedName>
    <definedName name="_xlnm.Print_Area" localSheetId="1">'18-19 Title I, Pt A 14th - Cty'!$A$1:$E$11</definedName>
    <definedName name="_xlnm.Print_Titles" localSheetId="1">'18-19 Title I, Pt A 14th - Cty'!$1:$5</definedName>
    <definedName name="_xlnm.Print_Titles" localSheetId="0">'18-19 Title I, Pt A 14th - LEA'!$1:$5</definedName>
  </definedNames>
  <calcPr calcId="191028"/>
</workbook>
</file>

<file path=xl/calcChain.xml><?xml version="1.0" encoding="utf-8"?>
<calcChain xmlns="http://schemas.openxmlformats.org/spreadsheetml/2006/main">
  <c r="D8" i="6" l="1"/>
  <c r="E8" i="6"/>
  <c r="K9" i="4"/>
  <c r="L9" i="4"/>
  <c r="E8" i="4" l="1"/>
  <c r="F8" i="4"/>
  <c r="I8" i="4" s="1"/>
  <c r="G8" i="4"/>
  <c r="E7" i="4"/>
  <c r="F7" i="4"/>
  <c r="G7" i="4"/>
  <c r="I7" i="4"/>
  <c r="E6" i="4" l="1"/>
  <c r="F6" i="4"/>
  <c r="I6" i="4" s="1"/>
  <c r="G6" i="4"/>
</calcChain>
</file>

<file path=xl/sharedStrings.xml><?xml version="1.0" encoding="utf-8"?>
<sst xmlns="http://schemas.openxmlformats.org/spreadsheetml/2006/main" count="54" uniqueCount="44">
  <si>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</si>
  <si>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</si>
  <si>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</si>
  <si>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</si>
  <si>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</si>
  <si>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</si>
  <si>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</si>
  <si>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</si>
  <si>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</si>
  <si>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</si>
  <si>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</si>
  <si>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N/A</t>
  </si>
  <si>
    <t>Los Angeles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</si>
  <si>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</si>
  <si>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</si>
  <si>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</si>
  <si>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</si>
  <si>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County
Treasurer</t>
  </si>
  <si>
    <t>Invoice Number</t>
  </si>
  <si>
    <t>County
Total</t>
  </si>
  <si>
    <t>19</t>
  </si>
  <si>
    <t xml:space="preserve">Los Angeles </t>
  </si>
  <si>
    <t>FI$Cal
Supplier
ID</t>
  </si>
  <si>
    <t>FI$Cal
Address
Sequence
ID</t>
  </si>
  <si>
    <t>0000044132</t>
  </si>
  <si>
    <t>19646340101667</t>
  </si>
  <si>
    <t>19646340116822</t>
  </si>
  <si>
    <t>0582</t>
  </si>
  <si>
    <t>0977</t>
  </si>
  <si>
    <t>Wilder's Preparatory Academy Charter</t>
  </si>
  <si>
    <t>Wilder's Preparatory Academy Charter Middle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</si>
  <si>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</si>
  <si>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</si>
  <si>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>Schedule of the Fourteenth Apportionment for Title I, Part A</t>
  </si>
  <si>
    <t>Tulare</t>
  </si>
  <si>
    <t>54718940000000</t>
  </si>
  <si>
    <t>Ducor Union Elementary</t>
  </si>
  <si>
    <t>0000011859</t>
  </si>
  <si>
    <t>54</t>
  </si>
  <si>
    <t>County Summary of the Fourteenth Apportionment for Title I, Part A</t>
  </si>
  <si>
    <t>14th
Apportionment</t>
  </si>
  <si>
    <t>November 2021</t>
  </si>
  <si>
    <t>18-14329 11-12-2021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</si>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</sst>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7" applyNumberFormat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/>
    <xf numFmtId="0" fontId="17" fillId="0" borderId="0"/>
    <xf numFmtId="0" fontId="7" fillId="0" borderId="0"/>
    <xf numFmtId="0" fontId="17" fillId="0" borderId="0"/>
    <xf numFmtId="0" fontId="16" fillId="0" borderId="0" applyNumberFormat="0" applyFill="0" applyAlignment="0" applyProtection="0">
      <alignment horizontal="left"/>
    </xf>
    <xf numFmtId="0" fontId="16" fillId="0" borderId="0" applyFill="0" applyAlignment="0" applyProtection="0">
      <alignment horizontal="left"/>
    </xf>
  </cellStyleXfs>
  <cellXfs count="49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/>
    <xf numFmtId="0" fontId="4" fillId="0" borderId="0" xfId="0" applyNumberFormat="1" applyFont="1" applyBorder="1" applyAlignment="1">
      <alignment horizontal="center"/>
    </xf>
    <xf numFmtId="17" fontId="0" fillId="0" borderId="0" xfId="0" quotePrefix="1" applyNumberForma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Continuous" vertical="center" wrapText="1"/>
    </xf>
    <xf numFmtId="0" fontId="16" fillId="0" borderId="0" xfId="2" applyFont="1" applyBorder="1" applyAlignment="1">
      <alignment horizontal="left"/>
    </xf>
    <xf numFmtId="0" fontId="17" fillId="0" borderId="0" xfId="41" applyFill="1" applyAlignment="1">
      <alignment horizontal="centerContinuous" vertical="center" wrapText="1"/>
    </xf>
    <xf numFmtId="0" fontId="17" fillId="0" borderId="0" xfId="41"/>
    <xf numFmtId="49" fontId="7" fillId="0" borderId="0" xfId="41" applyNumberFormat="1" applyFont="1" applyAlignment="1">
      <alignment horizontal="center"/>
    </xf>
    <xf numFmtId="0" fontId="7" fillId="0" borderId="0" xfId="41" applyFont="1" applyBorder="1"/>
    <xf numFmtId="6" fontId="4" fillId="0" borderId="0" xfId="41" applyNumberFormat="1" applyFont="1"/>
    <xf numFmtId="0" fontId="7" fillId="0" borderId="0" xfId="41" applyFont="1"/>
    <xf numFmtId="49" fontId="7" fillId="0" borderId="0" xfId="41" applyNumberFormat="1" applyFont="1" applyAlignment="1"/>
    <xf numFmtId="6" fontId="4" fillId="0" borderId="0" xfId="41" applyNumberFormat="1" applyFont="1" applyBorder="1"/>
    <xf numFmtId="0" fontId="7" fillId="0" borderId="0" xfId="0" applyFont="1" applyAlignment="1">
      <alignment horizontal="center"/>
    </xf>
    <xf numFmtId="0" fontId="18" fillId="0" borderId="0" xfId="0" applyFont="1" applyAlignment="1"/>
    <xf numFmtId="49" fontId="18" fillId="0" borderId="0" xfId="0" applyNumberFormat="1" applyFont="1" applyAlignment="1">
      <alignment horizontal="center"/>
    </xf>
    <xf numFmtId="49" fontId="18" fillId="0" borderId="0" xfId="0" applyNumberFormat="1" applyFont="1"/>
    <xf numFmtId="0" fontId="7" fillId="0" borderId="0" xfId="0" applyNumberFormat="1" applyFont="1" applyAlignment="1">
      <alignment horizontal="center"/>
    </xf>
    <xf numFmtId="0" fontId="6" fillId="0" borderId="0" xfId="0" applyFont="1"/>
    <xf numFmtId="0" fontId="6" fillId="0" borderId="10" xfId="5" applyBorder="1"/>
    <xf numFmtId="0" fontId="6" fillId="0" borderId="10" xfId="5" applyBorder="1" applyAlignment="1"/>
    <xf numFmtId="6" fontId="6" fillId="0" borderId="10" xfId="5" applyNumberFormat="1" applyBorder="1"/>
    <xf numFmtId="0" fontId="4" fillId="0" borderId="0" xfId="0" applyFont="1" applyAlignment="1">
      <alignment horizontal="left"/>
    </xf>
    <xf numFmtId="0" fontId="20" fillId="28" borderId="3" xfId="0" applyFont="1" applyFill="1" applyBorder="1" applyAlignment="1">
      <alignment horizontal="center" wrapText="1"/>
    </xf>
    <xf numFmtId="0" fontId="20" fillId="28" borderId="3" xfId="42" applyFont="1" applyFill="1" applyBorder="1" applyAlignment="1">
      <alignment horizontal="center" wrapText="1"/>
    </xf>
    <xf numFmtId="0" fontId="23" fillId="0" borderId="0" xfId="44" applyFont="1" applyFill="1" applyAlignment="1">
      <alignment horizontal="left" vertical="center"/>
    </xf>
    <xf numFmtId="0" fontId="5" fillId="0" borderId="0" xfId="45" applyFont="1" applyFill="1" applyAlignment="1">
      <alignment horizontal="left" vertical="center"/>
    </xf>
    <xf numFmtId="0" fontId="22" fillId="0" borderId="0" xfId="2" applyFont="1" applyAlignment="1">
      <alignment horizontal="left"/>
    </xf>
    <xf numFmtId="0" fontId="23" fillId="0" borderId="0" xfId="44" applyFont="1" applyAlignment="1">
      <alignment horizontal="left"/>
    </xf>
    <xf numFmtId="0" fontId="5" fillId="0" borderId="0" xfId="45" applyFont="1" applyAlignment="1">
      <alignment horizontal="left"/>
    </xf>
    <xf numFmtId="0" fontId="23" fillId="0" borderId="0" xfId="2" applyFont="1" applyFill="1" applyAlignment="1">
      <alignment horizontal="left" vertical="center"/>
    </xf>
    <xf numFmtId="0" fontId="4" fillId="0" borderId="0" xfId="41" applyFont="1" applyFill="1" applyAlignment="1">
      <alignment horizontal="centerContinuous" vertical="center" wrapText="1"/>
    </xf>
    <xf numFmtId="0" fontId="4" fillId="0" borderId="0" xfId="41" applyFont="1"/>
    <xf numFmtId="0" fontId="7" fillId="0" borderId="0" xfId="41" applyFont="1" applyFill="1"/>
    <xf numFmtId="49" fontId="7" fillId="0" borderId="0" xfId="41" quotePrefix="1" applyNumberFormat="1" applyFont="1" applyBorder="1" applyAlignment="1"/>
    <xf numFmtId="0" fontId="4" fillId="0" borderId="0" xfId="0" applyFont="1" applyBorder="1"/>
    <xf numFmtId="0" fontId="6" fillId="0" borderId="10" xfId="5" applyBorder="1" applyAlignment="1">
      <alignment horizontal="left"/>
    </xf>
    <xf numFmtId="0" fontId="6" fillId="0" borderId="10" xfId="5" applyBorder="1" applyAlignment="1">
      <alignment horizontal="center"/>
    </xf>
    <xf numFmtId="0" fontId="20" fillId="28" borderId="9" xfId="41" applyFont="1" applyFill="1" applyBorder="1" applyAlignment="1">
      <alignment horizontal="center" wrapText="1"/>
    </xf>
    <xf numFmtId="164" fontId="20" fillId="28" borderId="9" xfId="41" applyNumberFormat="1" applyFont="1" applyFill="1" applyBorder="1" applyAlignment="1">
      <alignment horizontal="center" wrapText="1"/>
    </xf>
    <xf numFmtId="0" fontId="4" fillId="0" borderId="0" xfId="41" applyFont="1" applyBorder="1"/>
    <xf numFmtId="0" fontId="6" fillId="0" borderId="10" xfId="5" applyNumberFormat="1" applyFill="1" applyBorder="1" applyAlignment="1" applyProtection="1"/>
  </cellXfs>
  <cellStyles count="46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Calculation" xfId="13" builtinId="22" hidden="1"/>
    <cellStyle name="Comma [0]" xfId="6" builtinId="6" hidden="1"/>
    <cellStyle name="Currency [0]" xfId="7" builtinId="7" hidde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9" builtinId="17" hidden="1"/>
    <cellStyle name="Heading 2" xfId="44" builtinId="17"/>
    <cellStyle name="Heading 3" xfId="10" builtinId="18" hidden="1"/>
    <cellStyle name="Heading 3" xfId="45" xr:uid="{6FF3AC2B-E1A3-4678-9CD9-7D6C7B378BFC}"/>
    <cellStyle name="Heading 4" xfId="11" builtinId="19" hidden="1"/>
    <cellStyle name="Normal" xfId="0" builtinId="0" customBuiltin="1"/>
    <cellStyle name="Normal 2" xfId="40" xr:uid="{00000000-0005-0000-0000-000023000000}"/>
    <cellStyle name="Normal 3" xfId="41" xr:uid="{00000000-0005-0000-0000-000024000000}"/>
    <cellStyle name="Normal 4 2 2" xfId="42" xr:uid="{3AAF304F-99C9-44BB-8E05-F79F95BA04F9}"/>
    <cellStyle name="Normal 5" xfId="43" xr:uid="{5B8D1FD8-8722-403C-9AD2-95CD7B5B30FA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37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L9" totalsRowCount="1" headerRowDxfId="36" dataDxfId="34" headerRowBorderDxfId="35" tableBorderDxfId="33" totalsRowBorderDxfId="32" headerRowCellStyle="Normal" totalsRowCellStyle="Total">
  <tableColumns count="12">
    <tableColumn id="1" xr3:uid="{00000000-0010-0000-0000-000001000000}" name="County_x000a_Name" totalsRowLabel="Statewide Total" dataDxfId="31" totalsRowDxfId="30" totalsRowCellStyle="Total"/>
    <tableColumn id="9" xr3:uid="{5AFB88FC-4BD9-4F17-87C9-385D9369F20F}" name="FI$Cal_x000a_Supplier_x000a_ID" dataDxfId="29" totalsRowCellStyle="Total"/>
    <tableColumn id="7" xr3:uid="{2D8B999E-900B-4FD6-B4EA-C219C9761453}" name="FI$Cal_x000a_Address_x000a_Sequence_x000a_ID" dataDxfId="28" totalsRowCellStyle="Total"/>
    <tableColumn id="2" xr3:uid="{00000000-0010-0000-0000-000002000000}" name="Full CDS Code" dataDxfId="27" totalsRowDxfId="26" totalsRowCellStyle="Total"/>
    <tableColumn id="3" xr3:uid="{00000000-0010-0000-0000-000003000000}" name="County_x000a_Code" dataDxfId="25" totalsRowDxfId="24" totalsRowCellStyle="Total">
      <calculatedColumnFormula>MID($D6,1,2)</calculatedColumnFormula>
    </tableColumn>
    <tableColumn id="4" xr3:uid="{00000000-0010-0000-0000-000004000000}" name="District_x000a_Code" dataDxfId="23" totalsRowDxfId="22" totalsRowCellStyle="Total">
      <calculatedColumnFormula>MID($D6,3,5)</calculatedColumnFormula>
    </tableColumn>
    <tableColumn id="5" xr3:uid="{00000000-0010-0000-0000-000005000000}" name="School_x000a_Code" dataDxfId="21" totalsRowDxfId="20" totalsRowCellStyle="Total">
      <calculatedColumnFormula>MID($D6,8,7)</calculatedColumnFormula>
    </tableColumn>
    <tableColumn id="6" xr3:uid="{00000000-0010-0000-0000-000006000000}" name="Direct_x000a_Funded_x000a_Charter School_x000a_Number" dataDxfId="19" totalsRowDxfId="18" totalsRowCellStyle="Total"/>
    <tableColumn id="19" xr3:uid="{00000000-0010-0000-0000-000013000000}" name="Service_x000a_Location" dataDxfId="17" totalsRowDxfId="16" totalsRowCellStyle="Total">
      <calculatedColumnFormula>IF(H6="N/A",$F$5:$F$19,"C"&amp;$H$5:$H$19)</calculatedColumnFormula>
    </tableColumn>
    <tableColumn id="8" xr3:uid="{00000000-0010-0000-0000-000008000000}" name="Local Educational Agency" dataDxfId="15" totalsRowCellStyle="Total"/>
    <tableColumn id="15" xr3:uid="{00000000-0010-0000-0000-00000F000000}" name="_x000a_2018-19_x000a_FINAL_x000a_Allocation" totalsRowFunction="sum" dataDxfId="14" totalsRowCellStyle="Total"/>
    <tableColumn id="14" xr3:uid="{00000000-0010-0000-0000-00000E000000}" name="14th_x000a_Apportionment" totalsRowFunction="sum" dataDxfId="13" totalsRowDxfId="12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8" totalsRowCount="1" headerRowDxfId="11" dataDxfId="9" headerRowBorderDxfId="10" totalsRowBorderDxfId="8" totalsRowCellStyle="Total">
  <tableColumns count="5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_x000a_Treasurer" dataDxfId="5" totalsRowCellStyle="Total"/>
    <tableColumn id="5" xr3:uid="{00000000-0010-0000-0100-000005000000}" name="Invoice Number" dataDxfId="4" totalsRowCellStyle="Total"/>
    <tableColumn id="3" xr3:uid="{00000000-0010-0000-0100-000003000000}" name="County_x000a_Total" totalsRowFunction="sum" dataDxfId="3" totalsRowDxfId="2" totalsRowCellStyle="Total"/>
    <tableColumn id="4" xr3:uid="{FC004850-7A9F-4A97-982F-CF4387504F2D}" name="Voucher Number" totalsRowFunction="sum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workbookViewId="0"/>
  </sheetViews>
  <sheetFormatPr defaultColWidth="8.921875" defaultRowHeight="15.5" x14ac:dyDescent="0.35"/>
  <cols>
    <col min="1" max="1" width="12.921875" style="4" customWidth="1"/>
    <col min="2" max="2" width="13" style="4" customWidth="1"/>
    <col min="3" max="3" width="10.3828125" style="4" customWidth="1"/>
    <col min="4" max="4" width="15.07421875" style="4" bestFit="1" customWidth="1"/>
    <col min="5" max="5" width="7.15234375" style="3" bestFit="1" customWidth="1"/>
    <col min="6" max="6" width="7" style="3" bestFit="1" customWidth="1"/>
    <col min="7" max="7" width="8" style="3" bestFit="1" customWidth="1"/>
    <col min="8" max="8" width="8.07421875" style="3" bestFit="1" customWidth="1"/>
    <col min="9" max="9" width="9" style="3" customWidth="1"/>
    <col min="10" max="10" width="38.23046875" style="2" customWidth="1"/>
    <col min="11" max="11" width="12.84375" style="2" customWidth="1"/>
    <col min="12" max="12" width="14.69140625" style="2" customWidth="1"/>
    <col min="13" max="16384" width="8.921875" style="1"/>
  </cols>
  <sheetData>
    <row r="1" spans="1:12" ht="23" x14ac:dyDescent="0.5">
      <c r="A1" s="34" t="s">
        <v>33</v>
      </c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</row>
    <row r="2" spans="1:12" ht="20" x14ac:dyDescent="0.4">
      <c r="A2" s="35" t="s">
        <v>0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</row>
    <row r="3" spans="1:12" ht="18" x14ac:dyDescent="0.4">
      <c r="A3" s="36" t="s">
        <v>1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5">
      <c r="A4" s="25" t="s">
        <v>31</v>
      </c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</row>
    <row r="5" spans="1:12" ht="81" customHeight="1" thickBot="1" x14ac:dyDescent="0.4">
      <c r="A5" s="30" t="s">
        <v>2</v>
      </c>
      <c r="B5" s="31" t="s">
        <v>22</v>
      </c>
      <c r="C5" s="31" t="s">
        <v>23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40</v>
      </c>
    </row>
    <row r="6" spans="1:12" x14ac:dyDescent="0.35">
      <c r="A6" t="s">
        <v>12</v>
      </c>
      <c r="B6" s="20" t="s">
        <v>24</v>
      </c>
      <c r="C6" s="20">
        <v>1</v>
      </c>
      <c r="D6" t="s">
        <v>25</v>
      </c>
      <c r="E6" s="5" t="str">
        <f t="shared" ref="E6:E8" si="0">MID($D6,1,2)</f>
        <v>19</v>
      </c>
      <c r="F6" s="5" t="str">
        <f t="shared" ref="F6:F8" si="1">MID($D6,3,5)</f>
        <v>64634</v>
      </c>
      <c r="G6" s="5" t="str">
        <f t="shared" ref="G6:G8" si="2">MID($D6,8,7)</f>
        <v>0101667</v>
      </c>
      <c r="H6" s="5" t="s">
        <v>27</v>
      </c>
      <c r="I6" s="7" t="str">
        <f>IF(H6="N/A",$F$5:$F$8,"C"&amp;$H$5:$H$8)</f>
        <v>C0582</v>
      </c>
      <c r="J6" t="s">
        <v>29</v>
      </c>
      <c r="K6" s="6">
        <v>120914</v>
      </c>
      <c r="L6" s="6">
        <v>30229</v>
      </c>
    </row>
    <row r="7" spans="1:12" x14ac:dyDescent="0.35">
      <c r="A7" t="s">
        <v>12</v>
      </c>
      <c r="B7" s="20" t="s">
        <v>24</v>
      </c>
      <c r="C7" s="20">
        <v>1</v>
      </c>
      <c r="D7" s="21" t="s">
        <v>26</v>
      </c>
      <c r="E7" s="5" t="str">
        <f t="shared" si="0"/>
        <v>19</v>
      </c>
      <c r="F7" s="5" t="str">
        <f t="shared" si="1"/>
        <v>64634</v>
      </c>
      <c r="G7" s="5" t="str">
        <f t="shared" si="2"/>
        <v>0116822</v>
      </c>
      <c r="H7" s="22" t="s">
        <v>28</v>
      </c>
      <c r="I7" s="7" t="str">
        <f>IF(H7="N/A",$F$5:$F$14,"C"&amp;$H$5:$H$14)</f>
        <v>C0977</v>
      </c>
      <c r="J7" s="23" t="s">
        <v>30</v>
      </c>
      <c r="K7" s="6">
        <v>51307</v>
      </c>
      <c r="L7" s="6">
        <v>13310</v>
      </c>
    </row>
    <row r="8" spans="1:12" x14ac:dyDescent="0.35">
      <c r="A8" s="29" t="s">
        <v>34</v>
      </c>
      <c r="B8" s="24" t="s">
        <v>37</v>
      </c>
      <c r="C8" s="24">
        <v>6</v>
      </c>
      <c r="D8" s="21" t="s">
        <v>35</v>
      </c>
      <c r="E8" s="5" t="str">
        <f t="shared" si="0"/>
        <v>54</v>
      </c>
      <c r="F8" s="5" t="str">
        <f t="shared" si="1"/>
        <v>71894</v>
      </c>
      <c r="G8" s="5" t="str">
        <f t="shared" si="2"/>
        <v>0000000</v>
      </c>
      <c r="H8" s="3" t="s">
        <v>11</v>
      </c>
      <c r="I8" s="7" t="str">
        <f>IF(H8="N/A",$F$5:$F$14,"C"&amp;$H$5:$H$14)</f>
        <v>71894</v>
      </c>
      <c r="J8" s="23" t="s">
        <v>36</v>
      </c>
      <c r="K8" s="6">
        <v>110107</v>
      </c>
      <c r="L8" s="6">
        <v>20155</v>
      </c>
    </row>
    <row r="9" spans="1:12" s="42" customFormat="1" x14ac:dyDescent="0.35">
      <c r="A9" s="43" t="s">
        <v>13</v>
      </c>
      <c r="B9" s="26"/>
      <c r="C9" s="26"/>
      <c r="D9" s="27"/>
      <c r="E9" s="44"/>
      <c r="F9" s="44"/>
      <c r="G9" s="44"/>
      <c r="H9" s="44"/>
      <c r="I9" s="44"/>
      <c r="J9" s="26"/>
      <c r="K9" s="28">
        <f>SUBTOTAL(109,Table4[
2018-19
FINAL
Allocation])</f>
        <v>282328</v>
      </c>
      <c r="L9" s="28">
        <f>SUBTOTAL(109,Table4[14th
Apportionment])</f>
        <v>63694</v>
      </c>
    </row>
    <row r="10" spans="1:12" x14ac:dyDescent="0.35">
      <c r="A10" t="s">
        <v>14</v>
      </c>
      <c r="B10"/>
      <c r="C10"/>
    </row>
    <row r="11" spans="1:12" x14ac:dyDescent="0.35">
      <c r="A11" t="s">
        <v>15</v>
      </c>
      <c r="B11"/>
      <c r="C11"/>
    </row>
    <row r="12" spans="1:12" x14ac:dyDescent="0.35">
      <c r="A12" s="8" t="s">
        <v>41</v>
      </c>
      <c r="B12" s="8"/>
      <c r="C12" s="8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/>
  </sheetViews>
  <sheetFormatPr defaultColWidth="8.921875" defaultRowHeight="12.5" x14ac:dyDescent="0.25"/>
  <cols>
    <col min="1" max="1" width="11.15234375" style="13" customWidth="1"/>
    <col min="2" max="2" width="18.3828125" style="13" customWidth="1"/>
    <col min="3" max="3" width="19.3828125" style="13" customWidth="1"/>
    <col min="4" max="4" width="15.4609375" style="13" customWidth="1"/>
    <col min="5" max="5" width="14" style="13" customWidth="1"/>
    <col min="6" max="16384" width="8.921875" style="13"/>
  </cols>
  <sheetData>
    <row r="1" spans="1:5" ht="20" x14ac:dyDescent="0.25">
      <c r="A1" s="37" t="s">
        <v>39</v>
      </c>
      <c r="B1" s="12"/>
      <c r="C1" s="12"/>
      <c r="D1" s="12"/>
    </row>
    <row r="2" spans="1:5" ht="20" x14ac:dyDescent="0.25">
      <c r="A2" s="32" t="s">
        <v>16</v>
      </c>
      <c r="B2" s="12"/>
      <c r="C2" s="12"/>
      <c r="D2" s="12"/>
    </row>
    <row r="3" spans="1:5" ht="18" x14ac:dyDescent="0.25">
      <c r="A3" s="33" t="s">
        <v>1</v>
      </c>
      <c r="B3" s="12"/>
      <c r="C3" s="12"/>
      <c r="D3" s="12"/>
    </row>
    <row r="4" spans="1:5" ht="15.5" x14ac:dyDescent="0.35">
      <c r="A4" s="9" t="s">
        <v>32</v>
      </c>
      <c r="B4" s="38"/>
      <c r="C4" s="38"/>
      <c r="D4" s="38"/>
      <c r="E4" s="39"/>
    </row>
    <row r="5" spans="1:5" ht="31" x14ac:dyDescent="0.35">
      <c r="A5" s="45" t="s">
        <v>4</v>
      </c>
      <c r="B5" s="45" t="s">
        <v>17</v>
      </c>
      <c r="C5" s="45" t="s">
        <v>18</v>
      </c>
      <c r="D5" s="46" t="s">
        <v>19</v>
      </c>
      <c r="E5" s="45" t="s">
        <v>43</v>
      </c>
    </row>
    <row r="6" spans="1:5" ht="15.5" x14ac:dyDescent="0.35">
      <c r="A6" s="14" t="s">
        <v>20</v>
      </c>
      <c r="B6" s="17" t="s">
        <v>21</v>
      </c>
      <c r="C6" s="40" t="s">
        <v>42</v>
      </c>
      <c r="D6" s="16">
        <v>43539</v>
      </c>
      <c r="E6" s="39">
        <v>280777</v>
      </c>
    </row>
    <row r="7" spans="1:5" ht="15.5" x14ac:dyDescent="0.35">
      <c r="A7" s="14" t="s">
        <v>38</v>
      </c>
      <c r="B7" s="15" t="s">
        <v>34</v>
      </c>
      <c r="C7" s="40" t="s">
        <v>42</v>
      </c>
      <c r="D7" s="16">
        <v>20155</v>
      </c>
      <c r="E7" s="47">
        <v>280778</v>
      </c>
    </row>
    <row r="8" spans="1:5" ht="15.5" x14ac:dyDescent="0.35">
      <c r="A8" s="43" t="s">
        <v>13</v>
      </c>
      <c r="B8" s="26"/>
      <c r="C8" s="26"/>
      <c r="D8" s="28">
        <f>SUBTOTAL(109,Table3[County
Total])</f>
        <v>63694</v>
      </c>
      <c r="E8" s="48">
        <f>SUBTOTAL(109,Table3[Voucher Number])</f>
        <v>561555</v>
      </c>
    </row>
    <row r="9" spans="1:5" ht="15.5" x14ac:dyDescent="0.35">
      <c r="A9" s="18" t="s">
        <v>14</v>
      </c>
      <c r="B9" s="15"/>
      <c r="C9" s="15"/>
      <c r="D9" s="16"/>
      <c r="E9" s="39"/>
    </row>
    <row r="10" spans="1:5" ht="15.5" x14ac:dyDescent="0.35">
      <c r="A10" s="18" t="s">
        <v>15</v>
      </c>
      <c r="B10" s="15"/>
      <c r="C10" s="15"/>
      <c r="D10" s="16"/>
      <c r="E10" s="39"/>
    </row>
    <row r="11" spans="1:5" ht="15.5" x14ac:dyDescent="0.35">
      <c r="A11" s="41" t="s">
        <v>41</v>
      </c>
      <c r="B11" s="15"/>
      <c r="C11" s="15"/>
      <c r="D11" s="19"/>
      <c r="E11" s="39"/>
    </row>
  </sheetData>
  <printOptions horizontalCentered="1"/>
  <pageMargins left="0.3" right="0.3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D1045-1782-4082-9A1C-96DC0BED5A36}">
  <ds:schemaRefs>
    <ds:schemaRef ds:uri="http://purl.org/dc/terms/"/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14th - LEA</vt:lpstr>
      <vt:lpstr>18-19 Title I, Pt A 14th - Cty</vt:lpstr>
      <vt:lpstr>'18-19 Title I, Pt A 14th - Cty'!Print_Area</vt:lpstr>
      <vt:lpstr>'18-19 Title I, Pt A 14th - Cty'!Print_Titles</vt:lpstr>
      <vt:lpstr>'18-19 Title I, Pt A 14th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Recip14-18: Title I, Part A (CA Dept of Education)</dc:title>
  <dc:subject>Title I, Part A Basic Grant program fourteenth apportionment schedule for fiscal year 2018-19.</dc:subject>
  <dc:creator>Administrator</dc:creator>
  <cp:keywords/>
  <dc:description/>
  <cp:lastModifiedBy>Taylor Uda</cp:lastModifiedBy>
  <cp:revision/>
  <cp:lastPrinted>2021-11-29T21:24:52Z</cp:lastPrinted>
  <dcterms:created xsi:type="dcterms:W3CDTF">2014-06-25T22:35:34Z</dcterms:created>
  <dcterms:modified xsi:type="dcterms:W3CDTF">2021-12-13T21:31:15Z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